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gerisch\OneDrive - Department for Education\Desktop\"/>
    </mc:Choice>
  </mc:AlternateContent>
  <bookViews>
    <workbookView xWindow="0" yWindow="0" windowWidth="25200" windowHeight="13140"/>
  </bookViews>
  <sheets>
    <sheet name="Funding Factors" sheetId="1" r:id="rId1"/>
    <sheet name="Aims" sheetId="2" r:id="rId2"/>
    <sheet name="Programme" sheetId="3" r:id="rId3"/>
    <sheet name="Lagged Students" sheetId="4" r:id="rId4"/>
    <sheet name="Student names" sheetId="5" r:id="rId5"/>
    <sheet name="Glossary" sheetId="6" r:id="rId6"/>
  </sheets>
  <externalReferences>
    <externalReference r:id="rId7"/>
  </externalReferences>
  <definedNames>
    <definedName name="_xlnm._FilterDatabase" localSheetId="1" hidden="1">Aims!$A$4:$L$1040</definedName>
    <definedName name="_xlnm._FilterDatabase" localSheetId="0" hidden="1">'Funding Factors'!$A$4:$G$44</definedName>
    <definedName name="_xlnm._FilterDatabase" localSheetId="3" hidden="1">'Lagged Students'!$A$5:$G$72</definedName>
    <definedName name="_xlnm._FilterDatabase" localSheetId="2" hidden="1">Programme!$A$5:$AE$122</definedName>
    <definedName name="_Lag2">#REF!</definedName>
    <definedName name="Bands">#REF!</definedName>
    <definedName name="Factors">#REF!</definedName>
    <definedName name="Factors2">#REF!</definedName>
    <definedName name="FTE_Thr2" localSheetId="1">#REF!</definedName>
    <definedName name="FTE_Thr2" localSheetId="0">#REF!</definedName>
    <definedName name="FTE_Thr2" localSheetId="5">#REF!</definedName>
    <definedName name="FTE_Thr2" localSheetId="2">#REF!</definedName>
    <definedName name="FTE_Thr2">#REF!</definedName>
    <definedName name="FTE_Threshhold" localSheetId="1">#REF!</definedName>
    <definedName name="FTE_Threshhold" localSheetId="0">#REF!</definedName>
    <definedName name="FTE_Threshhold" localSheetId="5">#REF!</definedName>
    <definedName name="FTE_Threshhold" localSheetId="3">#REF!</definedName>
    <definedName name="FTE_Threshhold" localSheetId="2">#REF!</definedName>
    <definedName name="FTE_Threshhold">#REF!</definedName>
    <definedName name="Funding_Year_End_Date" localSheetId="1">#REF!</definedName>
    <definedName name="Funding_Year_End_Date" localSheetId="0">#REF!</definedName>
    <definedName name="Funding_Year_End_Date" localSheetId="5">#REF!</definedName>
    <definedName name="Funding_Year_End_Date" localSheetId="3">#REF!</definedName>
    <definedName name="Funding_Year_End_Date" localSheetId="2">#REF!</definedName>
    <definedName name="Funding_Year_End_Date">#REF!</definedName>
    <definedName name="Funding_Year_Start_Date" localSheetId="1">#REF!</definedName>
    <definedName name="Funding_Year_Start_Date" localSheetId="0">#REF!</definedName>
    <definedName name="Funding_Year_Start_Date" localSheetId="5">#REF!</definedName>
    <definedName name="Funding_Year_Start_Date" localSheetId="3">#REF!</definedName>
    <definedName name="Funding_Year_Start_Date" localSheetId="2">#REF!</definedName>
    <definedName name="Funding_Year_Start_Date">#REF!</definedName>
    <definedName name="GLH_to_SLN_Divisor" localSheetId="1">#REF!</definedName>
    <definedName name="GLH_to_SLN_Divisor" localSheetId="0">#REF!</definedName>
    <definedName name="GLH_to_SLN_Divisor" localSheetId="5">#REF!</definedName>
    <definedName name="GLH_to_SLN_Divisor" localSheetId="3">#REF!</definedName>
    <definedName name="GLH_to_SLN_Divisor" localSheetId="2">#REF!</definedName>
    <definedName name="GLH_to_SLN_Divisor">#REF!</definedName>
    <definedName name="HNS">#REF!</definedName>
    <definedName name="InstList">#REF!</definedName>
    <definedName name="LAG">#REF!</definedName>
    <definedName name="Pre_Entitlement_SLN_Value" localSheetId="1">#REF!</definedName>
    <definedName name="Pre_Entitlement_SLN_Value" localSheetId="0">#REF!</definedName>
    <definedName name="Pre_Entitlement_SLN_Value" localSheetId="5">#REF!</definedName>
    <definedName name="Pre_Entitlement_SLN_Value" localSheetId="3">#REF!</definedName>
    <definedName name="Pre_Entitlement_SLN_Value" localSheetId="2">#REF!</definedName>
    <definedName name="Pre_Entitlement_SLN_Value">#REF!</definedName>
    <definedName name="Pre_SLN_Cap_Level" localSheetId="1">#REF!</definedName>
    <definedName name="Pre_SLN_Cap_Level" localSheetId="0">#REF!</definedName>
    <definedName name="Pre_SLN_Cap_Level" localSheetId="5">#REF!</definedName>
    <definedName name="Pre_SLN_Cap_Level" localSheetId="3">#REF!</definedName>
    <definedName name="Pre_SLN_Cap_Level" localSheetId="2">#REF!</definedName>
    <definedName name="Pre_SLN_Cap_Level">#REF!</definedName>
    <definedName name="_xlnm.Print_Titles" localSheetId="3">'Lagged Students'!$4:$5</definedName>
    <definedName name="SLN_Cap_Level" localSheetId="1">#REF!</definedName>
    <definedName name="SLN_Cap_Level" localSheetId="0">#REF!</definedName>
    <definedName name="SLN_Cap_Level" localSheetId="5">#REF!</definedName>
    <definedName name="SLN_Cap_Level" localSheetId="3">#REF!</definedName>
    <definedName name="SLN_Cap_Level" localSheetId="2">#REF!</definedName>
    <definedName name="SLN_Cap_Level">#REF!</definedName>
    <definedName name="Start_Position" localSheetId="1">[1]Programme!#REF!</definedName>
    <definedName name="Start_Position" localSheetId="0">[1]Programme!#REF!</definedName>
    <definedName name="Start_Position" localSheetId="5">[1]Programme!#REF!</definedName>
    <definedName name="Start_Position" localSheetId="3">'Lagged Students'!#REF!</definedName>
    <definedName name="Start_Position" localSheetId="2">[1]Programme!#REF!</definedName>
    <definedName name="Start_Position">[1]Programme!#REF!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41" i="1" l="1"/>
  <c r="G30" i="1" l="1"/>
  <c r="B108" i="4" l="1"/>
  <c r="B107" i="4"/>
  <c r="B106" i="4"/>
  <c r="B105" i="4"/>
  <c r="B104" i="4"/>
  <c r="B103" i="4"/>
  <c r="B102" i="4"/>
  <c r="B101" i="4"/>
  <c r="B100" i="4"/>
  <c r="B99" i="4"/>
  <c r="B98" i="4"/>
  <c r="B97" i="4"/>
  <c r="B96" i="4"/>
  <c r="B95" i="4"/>
  <c r="B94" i="4"/>
  <c r="B93" i="4"/>
  <c r="B92" i="4"/>
  <c r="B91" i="4"/>
  <c r="B90" i="4"/>
  <c r="B89" i="4"/>
  <c r="B88" i="4"/>
  <c r="B87" i="4"/>
  <c r="B86" i="4"/>
  <c r="B85" i="4"/>
  <c r="B84" i="4"/>
  <c r="B83" i="4"/>
  <c r="B82" i="4"/>
  <c r="B81" i="4"/>
  <c r="B80" i="4"/>
  <c r="B79" i="4"/>
  <c r="B78" i="4"/>
  <c r="B77" i="4"/>
  <c r="B76" i="4"/>
  <c r="B75" i="4"/>
  <c r="B74" i="4"/>
  <c r="B73" i="4"/>
  <c r="B72" i="4"/>
  <c r="B71" i="4"/>
  <c r="B70" i="4"/>
  <c r="B69" i="4"/>
  <c r="B68" i="4"/>
  <c r="B67" i="4"/>
  <c r="B66" i="4"/>
  <c r="B65" i="4"/>
  <c r="B64" i="4"/>
  <c r="B63" i="4"/>
  <c r="B62" i="4"/>
  <c r="B61" i="4"/>
  <c r="B60" i="4"/>
  <c r="B59" i="4"/>
  <c r="B58" i="4"/>
  <c r="B57" i="4"/>
  <c r="B56" i="4"/>
  <c r="B55" i="4"/>
  <c r="B54" i="4"/>
  <c r="B53" i="4"/>
  <c r="B52" i="4"/>
  <c r="B51" i="4"/>
  <c r="B50" i="4"/>
  <c r="B49" i="4"/>
  <c r="B48" i="4"/>
  <c r="B47" i="4"/>
  <c r="B46" i="4"/>
  <c r="B45" i="4"/>
  <c r="B44" i="4"/>
  <c r="B43" i="4"/>
  <c r="B42" i="4"/>
  <c r="B41" i="4"/>
  <c r="B40" i="4"/>
  <c r="B39" i="4"/>
  <c r="B38" i="4"/>
  <c r="B37" i="4"/>
  <c r="B36" i="4"/>
  <c r="B35" i="4"/>
  <c r="B34" i="4"/>
  <c r="B33" i="4"/>
  <c r="B32" i="4"/>
  <c r="B31" i="4"/>
  <c r="B30" i="4"/>
  <c r="B29" i="4"/>
  <c r="B28" i="4"/>
  <c r="B27" i="4"/>
  <c r="B26" i="4"/>
  <c r="B25" i="4"/>
  <c r="B24" i="4"/>
  <c r="B23" i="4"/>
  <c r="B22" i="4"/>
  <c r="B21" i="4"/>
  <c r="B20" i="4"/>
  <c r="B19" i="4"/>
  <c r="B18" i="4"/>
  <c r="B17" i="4"/>
  <c r="B16" i="4"/>
  <c r="B15" i="4"/>
  <c r="B14" i="4"/>
  <c r="B13" i="4"/>
  <c r="B12" i="4"/>
  <c r="B11" i="4"/>
  <c r="B10" i="4"/>
  <c r="B9" i="4"/>
  <c r="B8" i="4"/>
  <c r="B7" i="4"/>
  <c r="B6" i="4"/>
  <c r="C2" i="4"/>
  <c r="G9" i="1" s="1"/>
  <c r="G11" i="1" s="1"/>
  <c r="AE100" i="3"/>
  <c r="AD100" i="3"/>
  <c r="B100" i="3"/>
  <c r="AE99" i="3"/>
  <c r="AD99" i="3"/>
  <c r="B99" i="3"/>
  <c r="AE98" i="3"/>
  <c r="AD98" i="3"/>
  <c r="B98" i="3"/>
  <c r="AE97" i="3"/>
  <c r="AD97" i="3"/>
  <c r="B97" i="3"/>
  <c r="AE96" i="3"/>
  <c r="AD96" i="3"/>
  <c r="B96" i="3"/>
  <c r="AE95" i="3"/>
  <c r="AD95" i="3"/>
  <c r="B95" i="3"/>
  <c r="AE94" i="3"/>
  <c r="AD94" i="3"/>
  <c r="B94" i="3"/>
  <c r="AE93" i="3"/>
  <c r="AD93" i="3"/>
  <c r="B93" i="3"/>
  <c r="AE92" i="3"/>
  <c r="AD92" i="3"/>
  <c r="B92" i="3"/>
  <c r="AE91" i="3"/>
  <c r="AD91" i="3"/>
  <c r="B91" i="3"/>
  <c r="AE90" i="3"/>
  <c r="AD90" i="3"/>
  <c r="B90" i="3"/>
  <c r="AE89" i="3"/>
  <c r="AD89" i="3"/>
  <c r="B89" i="3"/>
  <c r="AE88" i="3"/>
  <c r="AD88" i="3"/>
  <c r="B88" i="3"/>
  <c r="AE87" i="3"/>
  <c r="AD87" i="3"/>
  <c r="B87" i="3"/>
  <c r="AE86" i="3"/>
  <c r="AD86" i="3"/>
  <c r="B86" i="3"/>
  <c r="AE85" i="3"/>
  <c r="AD85" i="3"/>
  <c r="B85" i="3"/>
  <c r="AE84" i="3"/>
  <c r="AD84" i="3"/>
  <c r="B84" i="3"/>
  <c r="AE83" i="3"/>
  <c r="AD83" i="3"/>
  <c r="B83" i="3"/>
  <c r="AE82" i="3"/>
  <c r="AD82" i="3"/>
  <c r="B82" i="3"/>
  <c r="AE81" i="3"/>
  <c r="AD81" i="3"/>
  <c r="B81" i="3"/>
  <c r="AE80" i="3"/>
  <c r="AD80" i="3"/>
  <c r="B80" i="3"/>
  <c r="AE79" i="3"/>
  <c r="AD79" i="3"/>
  <c r="B79" i="3"/>
  <c r="AE78" i="3"/>
  <c r="AD78" i="3"/>
  <c r="B78" i="3"/>
  <c r="AE77" i="3"/>
  <c r="AD77" i="3"/>
  <c r="B77" i="3"/>
  <c r="AE76" i="3"/>
  <c r="AD76" i="3"/>
  <c r="B76" i="3"/>
  <c r="AE75" i="3"/>
  <c r="AD75" i="3"/>
  <c r="B75" i="3"/>
  <c r="AE74" i="3"/>
  <c r="AD74" i="3"/>
  <c r="B74" i="3"/>
  <c r="AE73" i="3"/>
  <c r="AD73" i="3"/>
  <c r="B73" i="3"/>
  <c r="AE72" i="3"/>
  <c r="AD72" i="3"/>
  <c r="B72" i="3"/>
  <c r="AE71" i="3"/>
  <c r="AD71" i="3"/>
  <c r="B71" i="3"/>
  <c r="AE70" i="3"/>
  <c r="AD70" i="3"/>
  <c r="B70" i="3"/>
  <c r="AE69" i="3"/>
  <c r="AD69" i="3"/>
  <c r="B69" i="3"/>
  <c r="AE68" i="3"/>
  <c r="AD68" i="3"/>
  <c r="B68" i="3"/>
  <c r="AE67" i="3"/>
  <c r="AD67" i="3"/>
  <c r="B67" i="3"/>
  <c r="AE66" i="3"/>
  <c r="AD66" i="3"/>
  <c r="B66" i="3"/>
  <c r="AE65" i="3"/>
  <c r="AD65" i="3"/>
  <c r="B65" i="3"/>
  <c r="AE64" i="3"/>
  <c r="AD64" i="3"/>
  <c r="B64" i="3"/>
  <c r="AE63" i="3"/>
  <c r="AD63" i="3"/>
  <c r="B63" i="3"/>
  <c r="AE62" i="3"/>
  <c r="AD62" i="3"/>
  <c r="B62" i="3"/>
  <c r="AE61" i="3"/>
  <c r="AD61" i="3"/>
  <c r="B61" i="3"/>
  <c r="AE60" i="3"/>
  <c r="AD60" i="3"/>
  <c r="B60" i="3"/>
  <c r="AE59" i="3"/>
  <c r="AD59" i="3"/>
  <c r="B59" i="3"/>
  <c r="AE58" i="3"/>
  <c r="AD58" i="3"/>
  <c r="B58" i="3"/>
  <c r="AE57" i="3"/>
  <c r="AD57" i="3"/>
  <c r="B57" i="3"/>
  <c r="AE56" i="3"/>
  <c r="AD56" i="3"/>
  <c r="B56" i="3"/>
  <c r="AE55" i="3"/>
  <c r="AD55" i="3"/>
  <c r="B55" i="3"/>
  <c r="AE54" i="3"/>
  <c r="AD54" i="3"/>
  <c r="B54" i="3"/>
  <c r="AE53" i="3"/>
  <c r="AD53" i="3"/>
  <c r="B53" i="3"/>
  <c r="AE52" i="3"/>
  <c r="AD52" i="3"/>
  <c r="B52" i="3"/>
  <c r="AE51" i="3"/>
  <c r="AD51" i="3"/>
  <c r="B51" i="3"/>
  <c r="AE50" i="3"/>
  <c r="AD50" i="3"/>
  <c r="B50" i="3"/>
  <c r="AE49" i="3"/>
  <c r="AD49" i="3"/>
  <c r="B49" i="3"/>
  <c r="AE48" i="3"/>
  <c r="AD48" i="3"/>
  <c r="B48" i="3"/>
  <c r="AE47" i="3"/>
  <c r="AD47" i="3"/>
  <c r="B47" i="3"/>
  <c r="AE46" i="3"/>
  <c r="AD46" i="3"/>
  <c r="B46" i="3"/>
  <c r="AE45" i="3"/>
  <c r="AD45" i="3"/>
  <c r="B45" i="3"/>
  <c r="AE44" i="3"/>
  <c r="AD44" i="3"/>
  <c r="B44" i="3"/>
  <c r="AE43" i="3"/>
  <c r="AD43" i="3"/>
  <c r="B43" i="3"/>
  <c r="AE42" i="3"/>
  <c r="AD42" i="3"/>
  <c r="B42" i="3"/>
  <c r="AE41" i="3"/>
  <c r="AD41" i="3"/>
  <c r="B41" i="3"/>
  <c r="AE40" i="3"/>
  <c r="AD40" i="3"/>
  <c r="B40" i="3"/>
  <c r="AE39" i="3"/>
  <c r="AD39" i="3"/>
  <c r="B39" i="3"/>
  <c r="AE38" i="3"/>
  <c r="AD38" i="3"/>
  <c r="B38" i="3"/>
  <c r="AE37" i="3"/>
  <c r="AD37" i="3"/>
  <c r="B37" i="3"/>
  <c r="AE36" i="3"/>
  <c r="AD36" i="3"/>
  <c r="B36" i="3"/>
  <c r="AE35" i="3"/>
  <c r="AD35" i="3"/>
  <c r="B35" i="3"/>
  <c r="AE34" i="3"/>
  <c r="AD34" i="3"/>
  <c r="B34" i="3"/>
  <c r="AE33" i="3"/>
  <c r="AD33" i="3"/>
  <c r="B33" i="3"/>
  <c r="AE32" i="3"/>
  <c r="AD32" i="3"/>
  <c r="B32" i="3"/>
  <c r="AE31" i="3"/>
  <c r="AD31" i="3"/>
  <c r="B31" i="3"/>
  <c r="AE30" i="3"/>
  <c r="AD30" i="3"/>
  <c r="B30" i="3"/>
  <c r="AE29" i="3"/>
  <c r="AD29" i="3"/>
  <c r="B29" i="3"/>
  <c r="AE28" i="3"/>
  <c r="AD28" i="3"/>
  <c r="B28" i="3"/>
  <c r="AE27" i="3"/>
  <c r="AD27" i="3"/>
  <c r="B27" i="3"/>
  <c r="AE26" i="3"/>
  <c r="AD26" i="3"/>
  <c r="B26" i="3"/>
  <c r="AE25" i="3"/>
  <c r="AD25" i="3"/>
  <c r="B25" i="3"/>
  <c r="AE24" i="3"/>
  <c r="AD24" i="3"/>
  <c r="B24" i="3"/>
  <c r="AE23" i="3"/>
  <c r="AD23" i="3"/>
  <c r="B23" i="3"/>
  <c r="AE22" i="3"/>
  <c r="AD22" i="3"/>
  <c r="B22" i="3"/>
  <c r="AE21" i="3"/>
  <c r="AD21" i="3"/>
  <c r="B21" i="3"/>
  <c r="AE20" i="3"/>
  <c r="AD20" i="3"/>
  <c r="B20" i="3"/>
  <c r="AE19" i="3"/>
  <c r="AD19" i="3"/>
  <c r="B19" i="3"/>
  <c r="AE18" i="3"/>
  <c r="AD18" i="3"/>
  <c r="B18" i="3"/>
  <c r="AE17" i="3"/>
  <c r="AD17" i="3"/>
  <c r="B17" i="3"/>
  <c r="AE16" i="3"/>
  <c r="AD16" i="3"/>
  <c r="B16" i="3"/>
  <c r="AE15" i="3"/>
  <c r="AD15" i="3"/>
  <c r="B15" i="3"/>
  <c r="AE14" i="3"/>
  <c r="AD14" i="3"/>
  <c r="B14" i="3"/>
  <c r="AE13" i="3"/>
  <c r="AD13" i="3"/>
  <c r="B13" i="3"/>
  <c r="AE12" i="3"/>
  <c r="AD12" i="3"/>
  <c r="B12" i="3"/>
  <c r="AE11" i="3"/>
  <c r="AD11" i="3"/>
  <c r="B11" i="3"/>
  <c r="AE10" i="3"/>
  <c r="AD10" i="3"/>
  <c r="B10" i="3"/>
  <c r="AE9" i="3"/>
  <c r="AD9" i="3"/>
  <c r="B9" i="3"/>
  <c r="AE8" i="3"/>
  <c r="AD8" i="3"/>
  <c r="B8" i="3"/>
  <c r="AE7" i="3"/>
  <c r="AD7" i="3"/>
  <c r="B7" i="3"/>
  <c r="AE6" i="3"/>
  <c r="AE2" i="3" s="1"/>
  <c r="AD6" i="3"/>
  <c r="B6" i="3"/>
  <c r="AD2" i="3"/>
  <c r="AC2" i="3"/>
  <c r="Z2" i="3"/>
  <c r="I2" i="3"/>
  <c r="E30" i="1" s="1"/>
  <c r="F2" i="3"/>
  <c r="E2" i="3"/>
  <c r="B887" i="2"/>
  <c r="B886" i="2"/>
  <c r="B885" i="2"/>
  <c r="B884" i="2"/>
  <c r="B883" i="2"/>
  <c r="B882" i="2"/>
  <c r="B881" i="2"/>
  <c r="B880" i="2"/>
  <c r="B879" i="2"/>
  <c r="B878" i="2"/>
  <c r="B877" i="2"/>
  <c r="B876" i="2"/>
  <c r="B875" i="2"/>
  <c r="B874" i="2"/>
  <c r="B873" i="2"/>
  <c r="B872" i="2"/>
  <c r="B871" i="2"/>
  <c r="B870" i="2"/>
  <c r="B869" i="2"/>
  <c r="B868" i="2"/>
  <c r="B867" i="2"/>
  <c r="B866" i="2"/>
  <c r="B865" i="2"/>
  <c r="B864" i="2"/>
  <c r="B863" i="2"/>
  <c r="B862" i="2"/>
  <c r="B861" i="2"/>
  <c r="B860" i="2"/>
  <c r="B859" i="2"/>
  <c r="B858" i="2"/>
  <c r="B857" i="2"/>
  <c r="B856" i="2"/>
  <c r="B855" i="2"/>
  <c r="B854" i="2"/>
  <c r="B853" i="2"/>
  <c r="B852" i="2"/>
  <c r="B851" i="2"/>
  <c r="B850" i="2"/>
  <c r="B849" i="2"/>
  <c r="B848" i="2"/>
  <c r="B847" i="2"/>
  <c r="B846" i="2"/>
  <c r="B845" i="2"/>
  <c r="B844" i="2"/>
  <c r="B843" i="2"/>
  <c r="B842" i="2"/>
  <c r="B841" i="2"/>
  <c r="B840" i="2"/>
  <c r="B839" i="2"/>
  <c r="B838" i="2"/>
  <c r="B837" i="2"/>
  <c r="B836" i="2"/>
  <c r="B835" i="2"/>
  <c r="B834" i="2"/>
  <c r="B833" i="2"/>
  <c r="B832" i="2"/>
  <c r="B831" i="2"/>
  <c r="B830" i="2"/>
  <c r="B829" i="2"/>
  <c r="B828" i="2"/>
  <c r="B827" i="2"/>
  <c r="B826" i="2"/>
  <c r="B825" i="2"/>
  <c r="B824" i="2"/>
  <c r="B823" i="2"/>
  <c r="B822" i="2"/>
  <c r="B821" i="2"/>
  <c r="B820" i="2"/>
  <c r="B819" i="2"/>
  <c r="B818" i="2"/>
  <c r="B817" i="2"/>
  <c r="B816" i="2"/>
  <c r="B815" i="2"/>
  <c r="B814" i="2"/>
  <c r="B813" i="2"/>
  <c r="B812" i="2"/>
  <c r="B811" i="2"/>
  <c r="B810" i="2"/>
  <c r="B809" i="2"/>
  <c r="B808" i="2"/>
  <c r="B807" i="2"/>
  <c r="B806" i="2"/>
  <c r="B805" i="2"/>
  <c r="B804" i="2"/>
  <c r="B803" i="2"/>
  <c r="B802" i="2"/>
  <c r="B801" i="2"/>
  <c r="B800" i="2"/>
  <c r="B799" i="2"/>
  <c r="B798" i="2"/>
  <c r="B797" i="2"/>
  <c r="B796" i="2"/>
  <c r="B795" i="2"/>
  <c r="B794" i="2"/>
  <c r="B793" i="2"/>
  <c r="B792" i="2"/>
  <c r="B791" i="2"/>
  <c r="B790" i="2"/>
  <c r="B789" i="2"/>
  <c r="B788" i="2"/>
  <c r="B787" i="2"/>
  <c r="B786" i="2"/>
  <c r="B785" i="2"/>
  <c r="B784" i="2"/>
  <c r="B783" i="2"/>
  <c r="B782" i="2"/>
  <c r="B781" i="2"/>
  <c r="B780" i="2"/>
  <c r="B779" i="2"/>
  <c r="B778" i="2"/>
  <c r="B777" i="2"/>
  <c r="B776" i="2"/>
  <c r="B775" i="2"/>
  <c r="B774" i="2"/>
  <c r="B773" i="2"/>
  <c r="B772" i="2"/>
  <c r="B771" i="2"/>
  <c r="B770" i="2"/>
  <c r="B769" i="2"/>
  <c r="B768" i="2"/>
  <c r="B767" i="2"/>
  <c r="B766" i="2"/>
  <c r="B765" i="2"/>
  <c r="B764" i="2"/>
  <c r="B763" i="2"/>
  <c r="B762" i="2"/>
  <c r="B761" i="2"/>
  <c r="B760" i="2"/>
  <c r="B759" i="2"/>
  <c r="B758" i="2"/>
  <c r="B757" i="2"/>
  <c r="B756" i="2"/>
  <c r="B755" i="2"/>
  <c r="B754" i="2"/>
  <c r="B753" i="2"/>
  <c r="B752" i="2"/>
  <c r="B751" i="2"/>
  <c r="B750" i="2"/>
  <c r="B749" i="2"/>
  <c r="B748" i="2"/>
  <c r="B747" i="2"/>
  <c r="B746" i="2"/>
  <c r="B745" i="2"/>
  <c r="B744" i="2"/>
  <c r="B743" i="2"/>
  <c r="B742" i="2"/>
  <c r="B741" i="2"/>
  <c r="B740" i="2"/>
  <c r="B739" i="2"/>
  <c r="B738" i="2"/>
  <c r="B737" i="2"/>
  <c r="B736" i="2"/>
  <c r="B735" i="2"/>
  <c r="B734" i="2"/>
  <c r="B733" i="2"/>
  <c r="B732" i="2"/>
  <c r="B731" i="2"/>
  <c r="B730" i="2"/>
  <c r="B729" i="2"/>
  <c r="B728" i="2"/>
  <c r="B727" i="2"/>
  <c r="B726" i="2"/>
  <c r="B725" i="2"/>
  <c r="B724" i="2"/>
  <c r="B723" i="2"/>
  <c r="B722" i="2"/>
  <c r="B721" i="2"/>
  <c r="B720" i="2"/>
  <c r="B719" i="2"/>
  <c r="B718" i="2"/>
  <c r="B717" i="2"/>
  <c r="B716" i="2"/>
  <c r="B715" i="2"/>
  <c r="B714" i="2"/>
  <c r="B713" i="2"/>
  <c r="B712" i="2"/>
  <c r="B711" i="2"/>
  <c r="B710" i="2"/>
  <c r="B709" i="2"/>
  <c r="B708" i="2"/>
  <c r="B707" i="2"/>
  <c r="B706" i="2"/>
  <c r="B705" i="2"/>
  <c r="B704" i="2"/>
  <c r="B703" i="2"/>
  <c r="B702" i="2"/>
  <c r="B701" i="2"/>
  <c r="B700" i="2"/>
  <c r="B699" i="2"/>
  <c r="B698" i="2"/>
  <c r="B697" i="2"/>
  <c r="B696" i="2"/>
  <c r="B695" i="2"/>
  <c r="B694" i="2"/>
  <c r="B693" i="2"/>
  <c r="B692" i="2"/>
  <c r="B691" i="2"/>
  <c r="B690" i="2"/>
  <c r="B689" i="2"/>
  <c r="B688" i="2"/>
  <c r="B687" i="2"/>
  <c r="B686" i="2"/>
  <c r="B685" i="2"/>
  <c r="B684" i="2"/>
  <c r="B683" i="2"/>
  <c r="B682" i="2"/>
  <c r="B681" i="2"/>
  <c r="B680" i="2"/>
  <c r="B679" i="2"/>
  <c r="B678" i="2"/>
  <c r="B677" i="2"/>
  <c r="B676" i="2"/>
  <c r="B675" i="2"/>
  <c r="B674" i="2"/>
  <c r="B673" i="2"/>
  <c r="B672" i="2"/>
  <c r="B671" i="2"/>
  <c r="B670" i="2"/>
  <c r="B669" i="2"/>
  <c r="B668" i="2"/>
  <c r="B667" i="2"/>
  <c r="B666" i="2"/>
  <c r="B665" i="2"/>
  <c r="B664" i="2"/>
  <c r="B663" i="2"/>
  <c r="B662" i="2"/>
  <c r="B661" i="2"/>
  <c r="B660" i="2"/>
  <c r="B659" i="2"/>
  <c r="B658" i="2"/>
  <c r="B657" i="2"/>
  <c r="B656" i="2"/>
  <c r="B655" i="2"/>
  <c r="B654" i="2"/>
  <c r="B653" i="2"/>
  <c r="B652" i="2"/>
  <c r="B651" i="2"/>
  <c r="B650" i="2"/>
  <c r="B649" i="2"/>
  <c r="B648" i="2"/>
  <c r="B647" i="2"/>
  <c r="B646" i="2"/>
  <c r="B645" i="2"/>
  <c r="B644" i="2"/>
  <c r="B643" i="2"/>
  <c r="B642" i="2"/>
  <c r="B641" i="2"/>
  <c r="B640" i="2"/>
  <c r="B639" i="2"/>
  <c r="B638" i="2"/>
  <c r="B637" i="2"/>
  <c r="B636" i="2"/>
  <c r="B635" i="2"/>
  <c r="B634" i="2"/>
  <c r="B633" i="2"/>
  <c r="B632" i="2"/>
  <c r="B631" i="2"/>
  <c r="B630" i="2"/>
  <c r="B629" i="2"/>
  <c r="B628" i="2"/>
  <c r="B627" i="2"/>
  <c r="B626" i="2"/>
  <c r="B625" i="2"/>
  <c r="B624" i="2"/>
  <c r="B623" i="2"/>
  <c r="B622" i="2"/>
  <c r="B621" i="2"/>
  <c r="B620" i="2"/>
  <c r="B619" i="2"/>
  <c r="B618" i="2"/>
  <c r="B617" i="2"/>
  <c r="B616" i="2"/>
  <c r="B615" i="2"/>
  <c r="B614" i="2"/>
  <c r="B613" i="2"/>
  <c r="B612" i="2"/>
  <c r="B611" i="2"/>
  <c r="B610" i="2"/>
  <c r="B609" i="2"/>
  <c r="B608" i="2"/>
  <c r="B607" i="2"/>
  <c r="B606" i="2"/>
  <c r="B605" i="2"/>
  <c r="B604" i="2"/>
  <c r="B603" i="2"/>
  <c r="B602" i="2"/>
  <c r="B601" i="2"/>
  <c r="B600" i="2"/>
  <c r="B599" i="2"/>
  <c r="B598" i="2"/>
  <c r="B597" i="2"/>
  <c r="B596" i="2"/>
  <c r="B595" i="2"/>
  <c r="B594" i="2"/>
  <c r="B593" i="2"/>
  <c r="B592" i="2"/>
  <c r="B591" i="2"/>
  <c r="B590" i="2"/>
  <c r="B589" i="2"/>
  <c r="B588" i="2"/>
  <c r="B587" i="2"/>
  <c r="B586" i="2"/>
  <c r="B585" i="2"/>
  <c r="B584" i="2"/>
  <c r="B583" i="2"/>
  <c r="B582" i="2"/>
  <c r="B581" i="2"/>
  <c r="B580" i="2"/>
  <c r="B579" i="2"/>
  <c r="B578" i="2"/>
  <c r="B577" i="2"/>
  <c r="B576" i="2"/>
  <c r="B575" i="2"/>
  <c r="B574" i="2"/>
  <c r="B573" i="2"/>
  <c r="B572" i="2"/>
  <c r="B571" i="2"/>
  <c r="B570" i="2"/>
  <c r="B569" i="2"/>
  <c r="B568" i="2"/>
  <c r="B567" i="2"/>
  <c r="B566" i="2"/>
  <c r="B565" i="2"/>
  <c r="B564" i="2"/>
  <c r="B563" i="2"/>
  <c r="B562" i="2"/>
  <c r="B561" i="2"/>
  <c r="B560" i="2"/>
  <c r="B559" i="2"/>
  <c r="B558" i="2"/>
  <c r="B557" i="2"/>
  <c r="B556" i="2"/>
  <c r="B555" i="2"/>
  <c r="B554" i="2"/>
  <c r="B553" i="2"/>
  <c r="B552" i="2"/>
  <c r="B551" i="2"/>
  <c r="B550" i="2"/>
  <c r="B549" i="2"/>
  <c r="B548" i="2"/>
  <c r="B547" i="2"/>
  <c r="B546" i="2"/>
  <c r="B545" i="2"/>
  <c r="B544" i="2"/>
  <c r="B543" i="2"/>
  <c r="B542" i="2"/>
  <c r="B541" i="2"/>
  <c r="B540" i="2"/>
  <c r="B539" i="2"/>
  <c r="B538" i="2"/>
  <c r="B537" i="2"/>
  <c r="B536" i="2"/>
  <c r="B535" i="2"/>
  <c r="B534" i="2"/>
  <c r="B533" i="2"/>
  <c r="B532" i="2"/>
  <c r="B531" i="2"/>
  <c r="B530" i="2"/>
  <c r="B529" i="2"/>
  <c r="B528" i="2"/>
  <c r="B527" i="2"/>
  <c r="B526" i="2"/>
  <c r="B525" i="2"/>
  <c r="B524" i="2"/>
  <c r="B523" i="2"/>
  <c r="B522" i="2"/>
  <c r="B521" i="2"/>
  <c r="B520" i="2"/>
  <c r="B519" i="2"/>
  <c r="B518" i="2"/>
  <c r="B517" i="2"/>
  <c r="B516" i="2"/>
  <c r="B515" i="2"/>
  <c r="B514" i="2"/>
  <c r="B513" i="2"/>
  <c r="B512" i="2"/>
  <c r="B511" i="2"/>
  <c r="B510" i="2"/>
  <c r="B509" i="2"/>
  <c r="B508" i="2"/>
  <c r="B507" i="2"/>
  <c r="B506" i="2"/>
  <c r="B505" i="2"/>
  <c r="B504" i="2"/>
  <c r="B503" i="2"/>
  <c r="B502" i="2"/>
  <c r="B501" i="2"/>
  <c r="B500" i="2"/>
  <c r="B499" i="2"/>
  <c r="B498" i="2"/>
  <c r="B497" i="2"/>
  <c r="B496" i="2"/>
  <c r="B495" i="2"/>
  <c r="B494" i="2"/>
  <c r="B493" i="2"/>
  <c r="B492" i="2"/>
  <c r="B491" i="2"/>
  <c r="B490" i="2"/>
  <c r="B489" i="2"/>
  <c r="B488" i="2"/>
  <c r="B487" i="2"/>
  <c r="B486" i="2"/>
  <c r="B485" i="2"/>
  <c r="B484" i="2"/>
  <c r="B483" i="2"/>
  <c r="B482" i="2"/>
  <c r="B481" i="2"/>
  <c r="B480" i="2"/>
  <c r="B479" i="2"/>
  <c r="B478" i="2"/>
  <c r="B477" i="2"/>
  <c r="B476" i="2"/>
  <c r="B475" i="2"/>
  <c r="B474" i="2"/>
  <c r="B473" i="2"/>
  <c r="B472" i="2"/>
  <c r="B471" i="2"/>
  <c r="B470" i="2"/>
  <c r="B469" i="2"/>
  <c r="B468" i="2"/>
  <c r="B467" i="2"/>
  <c r="B466" i="2"/>
  <c r="B465" i="2"/>
  <c r="B464" i="2"/>
  <c r="B463" i="2"/>
  <c r="B462" i="2"/>
  <c r="B461" i="2"/>
  <c r="B460" i="2"/>
  <c r="B459" i="2"/>
  <c r="B458" i="2"/>
  <c r="B457" i="2"/>
  <c r="B456" i="2"/>
  <c r="B455" i="2"/>
  <c r="B454" i="2"/>
  <c r="B453" i="2"/>
  <c r="B452" i="2"/>
  <c r="B451" i="2"/>
  <c r="B450" i="2"/>
  <c r="B449" i="2"/>
  <c r="B448" i="2"/>
  <c r="B447" i="2"/>
  <c r="B446" i="2"/>
  <c r="B445" i="2"/>
  <c r="B444" i="2"/>
  <c r="B443" i="2"/>
  <c r="B442" i="2"/>
  <c r="B441" i="2"/>
  <c r="B440" i="2"/>
  <c r="B439" i="2"/>
  <c r="B438" i="2"/>
  <c r="B437" i="2"/>
  <c r="B436" i="2"/>
  <c r="B435" i="2"/>
  <c r="B434" i="2"/>
  <c r="B433" i="2"/>
  <c r="B432" i="2"/>
  <c r="B431" i="2"/>
  <c r="B430" i="2"/>
  <c r="B429" i="2"/>
  <c r="B428" i="2"/>
  <c r="B427" i="2"/>
  <c r="B426" i="2"/>
  <c r="B425" i="2"/>
  <c r="B424" i="2"/>
  <c r="B423" i="2"/>
  <c r="B422" i="2"/>
  <c r="B421" i="2"/>
  <c r="B420" i="2"/>
  <c r="B419" i="2"/>
  <c r="B418" i="2"/>
  <c r="B417" i="2"/>
  <c r="B416" i="2"/>
  <c r="B415" i="2"/>
  <c r="B414" i="2"/>
  <c r="B413" i="2"/>
  <c r="B412" i="2"/>
  <c r="B411" i="2"/>
  <c r="B410" i="2"/>
  <c r="B409" i="2"/>
  <c r="B408" i="2"/>
  <c r="B407" i="2"/>
  <c r="B406" i="2"/>
  <c r="B405" i="2"/>
  <c r="B404" i="2"/>
  <c r="B403" i="2"/>
  <c r="B402" i="2"/>
  <c r="B401" i="2"/>
  <c r="B400" i="2"/>
  <c r="B399" i="2"/>
  <c r="B398" i="2"/>
  <c r="B397" i="2"/>
  <c r="B396" i="2"/>
  <c r="B395" i="2"/>
  <c r="B394" i="2"/>
  <c r="B393" i="2"/>
  <c r="B392" i="2"/>
  <c r="B391" i="2"/>
  <c r="B390" i="2"/>
  <c r="B389" i="2"/>
  <c r="B388" i="2"/>
  <c r="B387" i="2"/>
  <c r="B386" i="2"/>
  <c r="B385" i="2"/>
  <c r="B384" i="2"/>
  <c r="B383" i="2"/>
  <c r="B382" i="2"/>
  <c r="B381" i="2"/>
  <c r="B380" i="2"/>
  <c r="B379" i="2"/>
  <c r="B378" i="2"/>
  <c r="B377" i="2"/>
  <c r="B376" i="2"/>
  <c r="B375" i="2"/>
  <c r="B374" i="2"/>
  <c r="B373" i="2"/>
  <c r="B372" i="2"/>
  <c r="B371" i="2"/>
  <c r="B370" i="2"/>
  <c r="B369" i="2"/>
  <c r="B368" i="2"/>
  <c r="B367" i="2"/>
  <c r="B366" i="2"/>
  <c r="B365" i="2"/>
  <c r="B364" i="2"/>
  <c r="B363" i="2"/>
  <c r="B362" i="2"/>
  <c r="B361" i="2"/>
  <c r="B360" i="2"/>
  <c r="B359" i="2"/>
  <c r="B358" i="2"/>
  <c r="B357" i="2"/>
  <c r="B356" i="2"/>
  <c r="B355" i="2"/>
  <c r="B354" i="2"/>
  <c r="B353" i="2"/>
  <c r="B352" i="2"/>
  <c r="B351" i="2"/>
  <c r="B350" i="2"/>
  <c r="B349" i="2"/>
  <c r="B348" i="2"/>
  <c r="B347" i="2"/>
  <c r="B346" i="2"/>
  <c r="B345" i="2"/>
  <c r="B344" i="2"/>
  <c r="B343" i="2"/>
  <c r="B342" i="2"/>
  <c r="B341" i="2"/>
  <c r="B340" i="2"/>
  <c r="B339" i="2"/>
  <c r="B338" i="2"/>
  <c r="B337" i="2"/>
  <c r="B336" i="2"/>
  <c r="B335" i="2"/>
  <c r="B334" i="2"/>
  <c r="B333" i="2"/>
  <c r="B332" i="2"/>
  <c r="B331" i="2"/>
  <c r="B330" i="2"/>
  <c r="B329" i="2"/>
  <c r="B328" i="2"/>
  <c r="B327" i="2"/>
  <c r="B326" i="2"/>
  <c r="B325" i="2"/>
  <c r="B324" i="2"/>
  <c r="B323" i="2"/>
  <c r="B322" i="2"/>
  <c r="B321" i="2"/>
  <c r="B320" i="2"/>
  <c r="B319" i="2"/>
  <c r="B318" i="2"/>
  <c r="B317" i="2"/>
  <c r="B316" i="2"/>
  <c r="B315" i="2"/>
  <c r="B314" i="2"/>
  <c r="B313" i="2"/>
  <c r="B312" i="2"/>
  <c r="B311" i="2"/>
  <c r="B310" i="2"/>
  <c r="B309" i="2"/>
  <c r="B308" i="2"/>
  <c r="B307" i="2"/>
  <c r="B306" i="2"/>
  <c r="B305" i="2"/>
  <c r="B304" i="2"/>
  <c r="B303" i="2"/>
  <c r="B302" i="2"/>
  <c r="B301" i="2"/>
  <c r="B300" i="2"/>
  <c r="B299" i="2"/>
  <c r="B298" i="2"/>
  <c r="B297" i="2"/>
  <c r="B296" i="2"/>
  <c r="B295" i="2"/>
  <c r="B294" i="2"/>
  <c r="B293" i="2"/>
  <c r="B292" i="2"/>
  <c r="B291" i="2"/>
  <c r="B290" i="2"/>
  <c r="B289" i="2"/>
  <c r="B288" i="2"/>
  <c r="B287" i="2"/>
  <c r="B286" i="2"/>
  <c r="B285" i="2"/>
  <c r="B284" i="2"/>
  <c r="B283" i="2"/>
  <c r="B282" i="2"/>
  <c r="B281" i="2"/>
  <c r="B280" i="2"/>
  <c r="B279" i="2"/>
  <c r="B278" i="2"/>
  <c r="B277" i="2"/>
  <c r="B276" i="2"/>
  <c r="B275" i="2"/>
  <c r="B274" i="2"/>
  <c r="B273" i="2"/>
  <c r="B272" i="2"/>
  <c r="B271" i="2"/>
  <c r="B270" i="2"/>
  <c r="B269" i="2"/>
  <c r="B268" i="2"/>
  <c r="B267" i="2"/>
  <c r="B266" i="2"/>
  <c r="B265" i="2"/>
  <c r="B264" i="2"/>
  <c r="B263" i="2"/>
  <c r="B262" i="2"/>
  <c r="B261" i="2"/>
  <c r="B260" i="2"/>
  <c r="B259" i="2"/>
  <c r="B258" i="2"/>
  <c r="B257" i="2"/>
  <c r="B256" i="2"/>
  <c r="B255" i="2"/>
  <c r="B254" i="2"/>
  <c r="B253" i="2"/>
  <c r="B252" i="2"/>
  <c r="B251" i="2"/>
  <c r="B250" i="2"/>
  <c r="B249" i="2"/>
  <c r="B248" i="2"/>
  <c r="B247" i="2"/>
  <c r="B246" i="2"/>
  <c r="B245" i="2"/>
  <c r="B244" i="2"/>
  <c r="B243" i="2"/>
  <c r="B242" i="2"/>
  <c r="B241" i="2"/>
  <c r="B240" i="2"/>
  <c r="B239" i="2"/>
  <c r="B238" i="2"/>
  <c r="B237" i="2"/>
  <c r="B236" i="2"/>
  <c r="B235" i="2"/>
  <c r="B234" i="2"/>
  <c r="B233" i="2"/>
  <c r="B232" i="2"/>
  <c r="B231" i="2"/>
  <c r="B230" i="2"/>
  <c r="B229" i="2"/>
  <c r="B228" i="2"/>
  <c r="B227" i="2"/>
  <c r="B226" i="2"/>
  <c r="B225" i="2"/>
  <c r="B224" i="2"/>
  <c r="B223" i="2"/>
  <c r="B222" i="2"/>
  <c r="B221" i="2"/>
  <c r="B220" i="2"/>
  <c r="B219" i="2"/>
  <c r="B218" i="2"/>
  <c r="B217" i="2"/>
  <c r="B216" i="2"/>
  <c r="B215" i="2"/>
  <c r="B214" i="2"/>
  <c r="B213" i="2"/>
  <c r="B212" i="2"/>
  <c r="B211" i="2"/>
  <c r="B210" i="2"/>
  <c r="B209" i="2"/>
  <c r="B208" i="2"/>
  <c r="B207" i="2"/>
  <c r="B206" i="2"/>
  <c r="B205" i="2"/>
  <c r="B204" i="2"/>
  <c r="B203" i="2"/>
  <c r="B202" i="2"/>
  <c r="B201" i="2"/>
  <c r="B200" i="2"/>
  <c r="B199" i="2"/>
  <c r="B198" i="2"/>
  <c r="B197" i="2"/>
  <c r="B196" i="2"/>
  <c r="B195" i="2"/>
  <c r="B194" i="2"/>
  <c r="B193" i="2"/>
  <c r="B192" i="2"/>
  <c r="B191" i="2"/>
  <c r="B190" i="2"/>
  <c r="B189" i="2"/>
  <c r="B188" i="2"/>
  <c r="B187" i="2"/>
  <c r="B186" i="2"/>
  <c r="B185" i="2"/>
  <c r="B184" i="2"/>
  <c r="B183" i="2"/>
  <c r="B182" i="2"/>
  <c r="B181" i="2"/>
  <c r="B180" i="2"/>
  <c r="B179" i="2"/>
  <c r="B178" i="2"/>
  <c r="B177" i="2"/>
  <c r="B176" i="2"/>
  <c r="B175" i="2"/>
  <c r="B174" i="2"/>
  <c r="B173" i="2"/>
  <c r="B172" i="2"/>
  <c r="B171" i="2"/>
  <c r="B170" i="2"/>
  <c r="B169" i="2"/>
  <c r="B168" i="2"/>
  <c r="B167" i="2"/>
  <c r="B166" i="2"/>
  <c r="B165" i="2"/>
  <c r="B164" i="2"/>
  <c r="B163" i="2"/>
  <c r="B162" i="2"/>
  <c r="B161" i="2"/>
  <c r="B160" i="2"/>
  <c r="B159" i="2"/>
  <c r="B158" i="2"/>
  <c r="B157" i="2"/>
  <c r="B156" i="2"/>
  <c r="B155" i="2"/>
  <c r="B154" i="2"/>
  <c r="B153" i="2"/>
  <c r="B152" i="2"/>
  <c r="B151" i="2"/>
  <c r="B150" i="2"/>
  <c r="B149" i="2"/>
  <c r="B148" i="2"/>
  <c r="B147" i="2"/>
  <c r="B146" i="2"/>
  <c r="B145" i="2"/>
  <c r="B144" i="2"/>
  <c r="B143" i="2"/>
  <c r="B142" i="2"/>
  <c r="B141" i="2"/>
  <c r="B140" i="2"/>
  <c r="B139" i="2"/>
  <c r="B138" i="2"/>
  <c r="B137" i="2"/>
  <c r="B136" i="2"/>
  <c r="B135" i="2"/>
  <c r="B134" i="2"/>
  <c r="B133" i="2"/>
  <c r="B132" i="2"/>
  <c r="B131" i="2"/>
  <c r="B130" i="2"/>
  <c r="B129" i="2"/>
  <c r="B128" i="2"/>
  <c r="B127" i="2"/>
  <c r="B126" i="2"/>
  <c r="B125" i="2"/>
  <c r="B124" i="2"/>
  <c r="B123" i="2"/>
  <c r="B122" i="2"/>
  <c r="B121" i="2"/>
  <c r="B120" i="2"/>
  <c r="B119" i="2"/>
  <c r="B118" i="2"/>
  <c r="B117" i="2"/>
  <c r="B116" i="2"/>
  <c r="B115" i="2"/>
  <c r="B114" i="2"/>
  <c r="B113" i="2"/>
  <c r="B112" i="2"/>
  <c r="B111" i="2"/>
  <c r="B110" i="2"/>
  <c r="B109" i="2"/>
  <c r="B108" i="2"/>
  <c r="B107" i="2"/>
  <c r="B106" i="2"/>
  <c r="B105" i="2"/>
  <c r="B104" i="2"/>
  <c r="B103" i="2"/>
  <c r="B102" i="2"/>
  <c r="B101" i="2"/>
  <c r="B100" i="2"/>
  <c r="B99" i="2"/>
  <c r="B98" i="2"/>
  <c r="B97" i="2"/>
  <c r="B96" i="2"/>
  <c r="B95" i="2"/>
  <c r="B94" i="2"/>
  <c r="B93" i="2"/>
  <c r="B92" i="2"/>
  <c r="B91" i="2"/>
  <c r="B90" i="2"/>
  <c r="B89" i="2"/>
  <c r="B88" i="2"/>
  <c r="B87" i="2"/>
  <c r="B86" i="2"/>
  <c r="B85" i="2"/>
  <c r="B84" i="2"/>
  <c r="B83" i="2"/>
  <c r="B82" i="2"/>
  <c r="B81" i="2"/>
  <c r="B80" i="2"/>
  <c r="B79" i="2"/>
  <c r="B78" i="2"/>
  <c r="B77" i="2"/>
  <c r="B76" i="2"/>
  <c r="B75" i="2"/>
  <c r="B74" i="2"/>
  <c r="B73" i="2"/>
  <c r="B72" i="2"/>
  <c r="B71" i="2"/>
  <c r="B70" i="2"/>
  <c r="B69" i="2"/>
  <c r="B68" i="2"/>
  <c r="B67" i="2"/>
  <c r="B66" i="2"/>
  <c r="B65" i="2"/>
  <c r="B64" i="2"/>
  <c r="B63" i="2"/>
  <c r="B62" i="2"/>
  <c r="B61" i="2"/>
  <c r="B60" i="2"/>
  <c r="B59" i="2"/>
  <c r="B58" i="2"/>
  <c r="B57" i="2"/>
  <c r="B56" i="2"/>
  <c r="B55" i="2"/>
  <c r="B54" i="2"/>
  <c r="B53" i="2"/>
  <c r="B52" i="2"/>
  <c r="B51" i="2"/>
  <c r="B50" i="2"/>
  <c r="B49" i="2"/>
  <c r="B48" i="2"/>
  <c r="B47" i="2"/>
  <c r="B46" i="2"/>
  <c r="B45" i="2"/>
  <c r="B44" i="2"/>
  <c r="B43" i="2"/>
  <c r="B42" i="2"/>
  <c r="B41" i="2"/>
  <c r="B40" i="2"/>
  <c r="B39" i="2"/>
  <c r="B38" i="2"/>
  <c r="B37" i="2"/>
  <c r="B36" i="2"/>
  <c r="B35" i="2"/>
  <c r="B34" i="2"/>
  <c r="B33" i="2"/>
  <c r="B32" i="2"/>
  <c r="B31" i="2"/>
  <c r="B30" i="2"/>
  <c r="B29" i="2"/>
  <c r="B28" i="2"/>
  <c r="B27" i="2"/>
  <c r="B26" i="2"/>
  <c r="B25" i="2"/>
  <c r="B24" i="2"/>
  <c r="B23" i="2"/>
  <c r="B22" i="2"/>
  <c r="B21" i="2"/>
  <c r="B20" i="2"/>
  <c r="B19" i="2"/>
  <c r="B18" i="2"/>
  <c r="B17" i="2"/>
  <c r="B16" i="2"/>
  <c r="B15" i="2"/>
  <c r="B14" i="2"/>
  <c r="B13" i="2"/>
  <c r="B12" i="2"/>
  <c r="B11" i="2"/>
  <c r="B10" i="2"/>
  <c r="B9" i="2"/>
  <c r="B8" i="2"/>
  <c r="B7" i="2"/>
  <c r="B6" i="2"/>
  <c r="B5" i="2"/>
  <c r="A2" i="2"/>
  <c r="G42" i="1"/>
  <c r="G40" i="1"/>
  <c r="G39" i="1"/>
  <c r="G38" i="1"/>
  <c r="G37" i="1"/>
  <c r="G29" i="1"/>
  <c r="G27" i="1"/>
  <c r="E22" i="1"/>
  <c r="F42" i="1" s="1"/>
  <c r="E21" i="1"/>
  <c r="E20" i="1"/>
  <c r="F40" i="1" s="1"/>
  <c r="E19" i="1"/>
  <c r="F39" i="1" s="1"/>
  <c r="E17" i="1"/>
  <c r="E16" i="1"/>
  <c r="E15" i="1"/>
  <c r="F37" i="1" s="1"/>
  <c r="G43" i="1" l="1"/>
  <c r="G28" i="1"/>
  <c r="F38" i="1"/>
  <c r="E23" i="1"/>
  <c r="F20" i="1" s="1"/>
  <c r="G20" i="1" s="1"/>
  <c r="F41" i="1"/>
  <c r="F19" i="1" l="1"/>
  <c r="G19" i="1" s="1"/>
  <c r="F23" i="1"/>
  <c r="F43" i="1"/>
  <c r="F18" i="1"/>
  <c r="G18" i="1" s="1"/>
  <c r="F15" i="1"/>
  <c r="G15" i="1" s="1"/>
  <c r="F21" i="1"/>
  <c r="G21" i="1" s="1"/>
  <c r="G23" i="1" l="1"/>
</calcChain>
</file>

<file path=xl/comments1.xml><?xml version="1.0" encoding="utf-8"?>
<comments xmlns="http://schemas.openxmlformats.org/spreadsheetml/2006/main">
  <authors>
    <author>MASON, Matt</author>
  </authors>
  <commentList>
    <comment ref="G10" authorId="0" shapeId="0">
      <text>
        <r>
          <rPr>
            <b/>
            <sz val="9"/>
            <color indexed="81"/>
            <rFont val="Tahoma"/>
            <family val="2"/>
          </rPr>
          <t>Exceptions will be shown for year 2 institutions and for academies funded on estimates.</t>
        </r>
      </text>
    </comment>
    <comment ref="G15" authorId="0" shapeId="0">
      <text>
        <r>
          <rPr>
            <b/>
            <sz val="9"/>
            <color indexed="81"/>
            <rFont val="Tahoma"/>
            <family val="2"/>
          </rPr>
          <t>Calculated as a percentage of total student numbers.</t>
        </r>
        <r>
          <rPr>
            <sz val="9"/>
            <color indexed="81"/>
            <rFont val="Tahoma"/>
            <family val="2"/>
          </rPr>
          <t xml:space="preserve">
</t>
        </r>
      </text>
    </comment>
    <comment ref="F27" authorId="0" shapeId="0">
      <text>
        <r>
          <rPr>
            <b/>
            <sz val="9"/>
            <color indexed="81"/>
            <rFont val="Tahoma"/>
            <family val="2"/>
          </rPr>
          <t>Unadjusted Values for Factors as they would have been calculated  without core aim adjustemts, see field guide for explanation.</t>
        </r>
        <r>
          <rPr>
            <sz val="9"/>
            <color indexed="81"/>
            <rFont val="Tahoma"/>
            <family val="2"/>
          </rPr>
          <t xml:space="preserve">
</t>
        </r>
      </text>
    </comment>
    <comment ref="G27" authorId="0" shapeId="0">
      <text>
        <r>
          <rPr>
            <b/>
            <sz val="9"/>
            <color indexed="81"/>
            <rFont val="Tahoma"/>
            <family val="2"/>
          </rPr>
          <t>Calculated using the Student Retained and Student Start figures derived from the student data taken from the 
[Programme]  sheet.</t>
        </r>
        <r>
          <rPr>
            <sz val="9"/>
            <color indexed="81"/>
            <rFont val="Tahoma"/>
            <family val="2"/>
          </rPr>
          <t xml:space="preserve">
</t>
        </r>
      </text>
    </comment>
    <comment ref="G28" authorId="0" shapeId="0">
      <text>
        <r>
          <rPr>
            <b/>
            <sz val="9"/>
            <color indexed="81"/>
            <rFont val="Tahoma"/>
            <family val="2"/>
          </rPr>
          <t>Calculated by dividing the sum of Weighted Cost Weighting Factor by the sum of Weighting Multiplier taken from the  [Programme]  sheet.</t>
        </r>
        <r>
          <rPr>
            <sz val="9"/>
            <color indexed="81"/>
            <rFont val="Tahoma"/>
            <family val="2"/>
          </rPr>
          <t xml:space="preserve">
</t>
        </r>
      </text>
    </comment>
    <comment ref="G29" authorId="0" shapeId="0">
      <text>
        <r>
          <rPr>
            <b/>
            <sz val="9"/>
            <color indexed="81"/>
            <rFont val="Tahoma"/>
            <family val="2"/>
          </rPr>
          <t>The difference between the sum of Weighted Disadvantage Uplift (column AD) by the sum of Weighting Multiplier (column AC) displayed as a percentage of the sum of the Weighting Multiplier.</t>
        </r>
        <r>
          <rPr>
            <sz val="9"/>
            <color indexed="81"/>
            <rFont val="Tahoma"/>
            <family val="2"/>
          </rPr>
          <t xml:space="preserve">
</t>
        </r>
      </text>
    </comment>
    <comment ref="E30" authorId="0" shapeId="0">
      <text>
        <r>
          <rPr>
            <b/>
            <sz val="9"/>
            <color indexed="81"/>
            <rFont val="Tahoma"/>
            <family val="2"/>
          </rPr>
          <t>Block 2 Disadvantage Factor based on Census data calculated from the sum of total instances  (Column I2) for students that meet the funding eligibility criteria (Column E=Yes)</t>
        </r>
        <r>
          <rPr>
            <sz val="9"/>
            <color indexed="81"/>
            <rFont val="Tahoma"/>
            <family val="2"/>
          </rPr>
          <t xml:space="preserve">
</t>
        </r>
      </text>
    </comment>
    <comment ref="G30" authorId="0" shapeId="0">
      <text>
        <r>
          <rPr>
            <b/>
            <sz val="9"/>
            <color indexed="81"/>
            <rFont val="Tahoma"/>
            <family val="2"/>
          </rPr>
          <t>Block 2 Disadvantage Factor used for 2017/18. Where YMPAD factor is higer this is based on the average of YPMAD and Census otherwise it is based on Census data for 2015/16</t>
        </r>
        <r>
          <rPr>
            <sz val="9"/>
            <color indexed="81"/>
            <rFont val="Tahoma"/>
            <family val="2"/>
          </rPr>
          <t xml:space="preserve">
</t>
        </r>
      </text>
    </comment>
    <comment ref="E31" authorId="0" shapeId="0">
      <text>
        <r>
          <rPr>
            <b/>
            <sz val="9"/>
            <color indexed="81"/>
            <rFont val="Tahoma"/>
            <family val="2"/>
          </rPr>
          <t>Block 2 Disadvantage Factor based on the Young Peoples Matched Administrative Data (YPMAD) 2014/15</t>
        </r>
        <r>
          <rPr>
            <sz val="9"/>
            <color indexed="81"/>
            <rFont val="Tahoma"/>
            <family val="2"/>
          </rPr>
          <t xml:space="preserve">
</t>
        </r>
      </text>
    </comment>
    <comment ref="G37" authorId="0" shapeId="0">
      <text>
        <r>
          <rPr>
            <b/>
            <sz val="9"/>
            <color indexed="81"/>
            <rFont val="Tahoma"/>
            <family val="2"/>
          </rPr>
          <t>Calculated by Funding Band (column AA) where Student Meets Condition of Funding (column L) =No, taken from the [Programme] sheet.</t>
        </r>
        <r>
          <rPr>
            <sz val="9"/>
            <color indexed="81"/>
            <rFont val="Tahoma"/>
            <family val="2"/>
          </rPr>
          <t xml:space="preserve">
</t>
        </r>
      </text>
    </comment>
  </commentList>
</comments>
</file>

<file path=xl/sharedStrings.xml><?xml version="1.0" encoding="utf-8"?>
<sst xmlns="http://schemas.openxmlformats.org/spreadsheetml/2006/main" count="10026" uniqueCount="585">
  <si>
    <t>Name</t>
  </si>
  <si>
    <t>EFA Reference</t>
  </si>
  <si>
    <t>UKPRN</t>
  </si>
  <si>
    <t>Local Authority</t>
  </si>
  <si>
    <t>EFA Territory</t>
  </si>
  <si>
    <t>Table 1a: Student Numbers</t>
  </si>
  <si>
    <t>Lagged Student Number</t>
  </si>
  <si>
    <t>Exceptional Variations to Lagged Student Number</t>
  </si>
  <si>
    <t>Total Student Numbers for 2017/18</t>
  </si>
  <si>
    <t>Table 1b: Distribution of Students by Funding Band</t>
  </si>
  <si>
    <t>Planned Hours</t>
  </si>
  <si>
    <t>Student Numbers in 2015/16*</t>
  </si>
  <si>
    <t>Proportions for 2017/18 Allocation</t>
  </si>
  <si>
    <t>Number of Students allocated in 2017/18</t>
  </si>
  <si>
    <t>Band 5</t>
  </si>
  <si>
    <t>Band 4a</t>
  </si>
  <si>
    <t>Band 4b</t>
  </si>
  <si>
    <t>Band 4 (total of 4a and 4b)</t>
  </si>
  <si>
    <t>Band 3</t>
  </si>
  <si>
    <t>Band 2</t>
  </si>
  <si>
    <t>Band 1</t>
  </si>
  <si>
    <t>Students</t>
  </si>
  <si>
    <t>FTEs</t>
  </si>
  <si>
    <t>Total</t>
  </si>
  <si>
    <t>Table 2: Funding Factors</t>
  </si>
  <si>
    <t>Factors</t>
  </si>
  <si>
    <t>Unadjusted Value</t>
  </si>
  <si>
    <t>Value for 2017/18 Allocation</t>
  </si>
  <si>
    <t>Retention Factor</t>
  </si>
  <si>
    <t>Programme Cost Weighting</t>
  </si>
  <si>
    <t>Disadvantage Block 1: Economic Deprivation Factor</t>
  </si>
  <si>
    <t xml:space="preserve">Disadvantage Block 2 </t>
  </si>
  <si>
    <t>Census 2015/16</t>
  </si>
  <si>
    <t>YPMAD 2014/15</t>
  </si>
  <si>
    <t>Area Cost Factor</t>
  </si>
  <si>
    <t>Table 3: Condition of Funding (CoF)</t>
  </si>
  <si>
    <t>Student numbers in 2015/16</t>
  </si>
  <si>
    <t>Students not meeting CoF</t>
  </si>
  <si>
    <t>Total students do not include full time equivalents (FTEs)</t>
  </si>
  <si>
    <t>Data Source: School Census returned autumn 2016 *</t>
  </si>
  <si>
    <t>Guidance to explain this allocation toolkit can be found on GOV.UK</t>
  </si>
  <si>
    <t>https://www.gov.uk/government/publications/post-16-funding-allocations-supporting-documents-for-2017-to-2018</t>
  </si>
  <si>
    <t>Allocation - Aims</t>
  </si>
  <si>
    <t>Student Data</t>
  </si>
  <si>
    <t>Qualification Details</t>
  </si>
  <si>
    <t>Qualification data from institution data returns</t>
  </si>
  <si>
    <t>Student Reference</t>
  </si>
  <si>
    <t>Student Name</t>
  </si>
  <si>
    <t>Age</t>
  </si>
  <si>
    <t>Qualification Reference</t>
  </si>
  <si>
    <t>Qualification Title</t>
  </si>
  <si>
    <t>SSA Tier 2</t>
  </si>
  <si>
    <t>Start Date</t>
  </si>
  <si>
    <t>Planned End Date</t>
  </si>
  <si>
    <t>Actual End Date</t>
  </si>
  <si>
    <t>Qualification Completion Status</t>
  </si>
  <si>
    <t>Core Aim from Census</t>
  </si>
  <si>
    <t>Core Aim for Allocation Calculations</t>
  </si>
  <si>
    <t>50026422</t>
  </si>
  <si>
    <t>GCE AS Level in Physical Education</t>
  </si>
  <si>
    <t>03/09/2015</t>
  </si>
  <si>
    <t>22/07/2016</t>
  </si>
  <si>
    <t>Completed</t>
  </si>
  <si>
    <t>Component</t>
  </si>
  <si>
    <t>60148470</t>
  </si>
  <si>
    <t>GCE AS Level in Physics</t>
  </si>
  <si>
    <t>01/11/2015</t>
  </si>
  <si>
    <t>50026264</t>
  </si>
  <si>
    <t>GCE AS Level in Biology</t>
  </si>
  <si>
    <t>10034055</t>
  </si>
  <si>
    <t>GCE AS Level in Mathematics</t>
  </si>
  <si>
    <t>50079098</t>
  </si>
  <si>
    <t>GCSE in English</t>
  </si>
  <si>
    <t>15/07/2016</t>
  </si>
  <si>
    <t>24/09/2015</t>
  </si>
  <si>
    <t>Transferred</t>
  </si>
  <si>
    <t>10034080</t>
  </si>
  <si>
    <t>GCE A Level in Mathematics</t>
  </si>
  <si>
    <t>50021898</t>
  </si>
  <si>
    <t>GCE A Level in Chemistry B</t>
  </si>
  <si>
    <t>50025934</t>
  </si>
  <si>
    <t>GCE A Level in Biology</t>
  </si>
  <si>
    <t>5002615X</t>
  </si>
  <si>
    <t>GCE A Level in Physics A</t>
  </si>
  <si>
    <t>50025004</t>
  </si>
  <si>
    <t>GCE A Level in Psychology A</t>
  </si>
  <si>
    <t>50067473</t>
  </si>
  <si>
    <t>BTEC Diploma in Business (QCF)</t>
  </si>
  <si>
    <t>Core</t>
  </si>
  <si>
    <t>50021990</t>
  </si>
  <si>
    <t>GCE A Level in Religious Studies</t>
  </si>
  <si>
    <t>50025880</t>
  </si>
  <si>
    <t>GCE A Level in Art and Design</t>
  </si>
  <si>
    <t>50026483</t>
  </si>
  <si>
    <t>GCE A Level in English Language and Literature</t>
  </si>
  <si>
    <t>06/09/2015</t>
  </si>
  <si>
    <t>50091475</t>
  </si>
  <si>
    <t>Subsidiary Diploma in IT (QCF)</t>
  </si>
  <si>
    <t>02/09/2015</t>
  </si>
  <si>
    <t>50026173</t>
  </si>
  <si>
    <t>GCE AS Level in Government and Politics</t>
  </si>
  <si>
    <t>60147015</t>
  </si>
  <si>
    <t>GCE A Level in History A</t>
  </si>
  <si>
    <t>21/07/2017</t>
  </si>
  <si>
    <t>Continuing</t>
  </si>
  <si>
    <t>60150464</t>
  </si>
  <si>
    <t>GCE A Level in English Literature</t>
  </si>
  <si>
    <t>60150476</t>
  </si>
  <si>
    <t>GCE AS Level in English Literature</t>
  </si>
  <si>
    <t>5002310X</t>
  </si>
  <si>
    <t>GCE A Level in Government and Politics</t>
  </si>
  <si>
    <t>50023329</t>
  </si>
  <si>
    <t>50067503</t>
  </si>
  <si>
    <t>BTEC Subsidiary Diploma in Business (QCF)</t>
  </si>
  <si>
    <t>16/09/2015</t>
  </si>
  <si>
    <t>17/09/2015</t>
  </si>
  <si>
    <t>60153714</t>
  </si>
  <si>
    <t>GCE A Level in Chemistry B (Salters)</t>
  </si>
  <si>
    <t>20/01/2016</t>
  </si>
  <si>
    <t>Withdrawn</t>
  </si>
  <si>
    <t>50026549</t>
  </si>
  <si>
    <t>60139948</t>
  </si>
  <si>
    <t>GCE A Level in Sociology</t>
  </si>
  <si>
    <t>60147672</t>
  </si>
  <si>
    <t>GCE A Level in Economics B</t>
  </si>
  <si>
    <t>12/02/2016</t>
  </si>
  <si>
    <t>31/07/2017</t>
  </si>
  <si>
    <t>50022805</t>
  </si>
  <si>
    <t>GCE AS Level in Religious Studies</t>
  </si>
  <si>
    <t>02/02/2016</t>
  </si>
  <si>
    <t>60126802</t>
  </si>
  <si>
    <t>GCE AS Level in Philosophy</t>
  </si>
  <si>
    <t>07/09/2015</t>
  </si>
  <si>
    <t>50025946</t>
  </si>
  <si>
    <t>GCE AS Level in Geography</t>
  </si>
  <si>
    <t>10060042</t>
  </si>
  <si>
    <t>GCE AS Level in Further Mathematics</t>
  </si>
  <si>
    <t>08/09/2015</t>
  </si>
  <si>
    <t>50025922</t>
  </si>
  <si>
    <t>GCE A Level in Geography</t>
  </si>
  <si>
    <t>50079165</t>
  </si>
  <si>
    <t>GCSE in Mathematics A</t>
  </si>
  <si>
    <t>10/01/2016</t>
  </si>
  <si>
    <t>31/08/2016</t>
  </si>
  <si>
    <t>6014838X</t>
  </si>
  <si>
    <t>GCE A Level in Psychology</t>
  </si>
  <si>
    <t>50026410</t>
  </si>
  <si>
    <t>GCE AS Level in Art and Design</t>
  </si>
  <si>
    <t>15/10/2015</t>
  </si>
  <si>
    <t>23/09/2015</t>
  </si>
  <si>
    <t>60149577</t>
  </si>
  <si>
    <t>10042544</t>
  </si>
  <si>
    <t>GCE A Level in Engineering (Single Award)</t>
  </si>
  <si>
    <t>03/12/2015</t>
  </si>
  <si>
    <t>50067254</t>
  </si>
  <si>
    <t>BTEC Subsidiary Diploma in Applied Science (QCF)</t>
  </si>
  <si>
    <t>01/10/2015</t>
  </si>
  <si>
    <t>31/07/2016</t>
  </si>
  <si>
    <t>50026392</t>
  </si>
  <si>
    <t>GCE A Level in Physical Education</t>
  </si>
  <si>
    <t>06/10/2015</t>
  </si>
  <si>
    <t>10042945</t>
  </si>
  <si>
    <t>GCE A Level in Health and Social Care</t>
  </si>
  <si>
    <t>50022039</t>
  </si>
  <si>
    <t>50091505</t>
  </si>
  <si>
    <t>Diploma in IT (QCF)</t>
  </si>
  <si>
    <t>27/04/2016</t>
  </si>
  <si>
    <t>50022106</t>
  </si>
  <si>
    <t>GCE AS Level in French</t>
  </si>
  <si>
    <t>09/11/2015</t>
  </si>
  <si>
    <t>10060078</t>
  </si>
  <si>
    <t>GCE A Level in Further Mathematics</t>
  </si>
  <si>
    <t>10042921</t>
  </si>
  <si>
    <t>GCE AS Level in Health and Social Care</t>
  </si>
  <si>
    <t>50066730</t>
  </si>
  <si>
    <t>BTEC Diploma in Applied Science (QCF)</t>
  </si>
  <si>
    <t>30/09/2015</t>
  </si>
  <si>
    <t>03/09/2014</t>
  </si>
  <si>
    <t>17/07/2016</t>
  </si>
  <si>
    <t>10042532</t>
  </si>
  <si>
    <t>GCE AS Level in Engineering (Single Award)</t>
  </si>
  <si>
    <t>18/01/2016</t>
  </si>
  <si>
    <t>50067205</t>
  </si>
  <si>
    <t>BTEC Extended Diploma in Applied Science (QCF)</t>
  </si>
  <si>
    <t>18/07/2016</t>
  </si>
  <si>
    <t>19/04/2016</t>
  </si>
  <si>
    <t>08/09/2014</t>
  </si>
  <si>
    <t>04/03/2016</t>
  </si>
  <si>
    <t>Allocation - Programmes</t>
  </si>
  <si>
    <t>Totals</t>
  </si>
  <si>
    <t>Disadvantage Block 2</t>
  </si>
  <si>
    <t>Condition of Funding</t>
  </si>
  <si>
    <t>Programme</t>
  </si>
  <si>
    <t>Core Aim</t>
  </si>
  <si>
    <t>Factors for Core Aim</t>
  </si>
  <si>
    <t xml:space="preserve">Student study programme annual planned hours </t>
  </si>
  <si>
    <t>Banding and Funding</t>
  </si>
  <si>
    <t>Provider level factors</t>
  </si>
  <si>
    <t>Disadvantage Uplift Factor</t>
  </si>
  <si>
    <t>Funded Student</t>
  </si>
  <si>
    <t>Student Retained</t>
  </si>
  <si>
    <t>English Instance</t>
  </si>
  <si>
    <t>Maths Instance</t>
  </si>
  <si>
    <t>Total Instances</t>
  </si>
  <si>
    <t>English
Status</t>
  </si>
  <si>
    <t>Maths
Status</t>
  </si>
  <si>
    <t>Student Meets Condition of Funding</t>
  </si>
  <si>
    <t>Main Programme Type</t>
  </si>
  <si>
    <t>Earliest Start Date</t>
  </si>
  <si>
    <t>Latest Planned End Date</t>
  </si>
  <si>
    <t>Latest Actual End Date</t>
  </si>
  <si>
    <t>Cost Weighting Factor Description</t>
  </si>
  <si>
    <t>Cost Weighting Factor Value</t>
  </si>
  <si>
    <t>Sector Subject Area Tier 2</t>
  </si>
  <si>
    <t>Qualification
Hours in the Funding Year</t>
  </si>
  <si>
    <t>Non-Qualification Hours in the Funding Year</t>
  </si>
  <si>
    <t>Total
Hours in the Funding Year</t>
  </si>
  <si>
    <t>Funding Band</t>
  </si>
  <si>
    <t>Funded Full Band/FTE Student</t>
  </si>
  <si>
    <t>Weighting Multiplier</t>
  </si>
  <si>
    <t>Weighted Disadvantage Uplift</t>
  </si>
  <si>
    <t>Weighted Cost Weighting Factor</t>
  </si>
  <si>
    <t>Yes</t>
  </si>
  <si>
    <t>Has and not studying</t>
  </si>
  <si>
    <t>Academic</t>
  </si>
  <si>
    <t>NA</t>
  </si>
  <si>
    <t>Base</t>
  </si>
  <si>
    <t>Has and studying</t>
  </si>
  <si>
    <t>Vocational</t>
  </si>
  <si>
    <t>Medium</t>
  </si>
  <si>
    <t>No</t>
  </si>
  <si>
    <t>01/08/2015</t>
  </si>
  <si>
    <t>Allocation - Lagged Student numbers</t>
  </si>
  <si>
    <t>Age at 31 Aug</t>
  </si>
  <si>
    <t>Earliest Start date</t>
  </si>
  <si>
    <t>Student Names Tool</t>
  </si>
  <si>
    <t>Instructions</t>
  </si>
  <si>
    <t>Populate the table below to automatically fill in the student names on the aims and programme sheets. Please note that column B will need to remain as text rather than numeric for the lookup to work.</t>
  </si>
  <si>
    <t>For data derived from the school census, use the Unique Pupil Number (UPN); data from the ILR should use field 'Learner Reference Number' and data based on the HESA return should use the HUSID.</t>
  </si>
  <si>
    <t>Unique Student Reference</t>
  </si>
  <si>
    <t>Allocation Calculation Toolkit Glossary</t>
  </si>
  <si>
    <t>Aims Data Sheet</t>
  </si>
  <si>
    <t>Data Key</t>
  </si>
  <si>
    <t>Field name</t>
  </si>
  <si>
    <t>Field description</t>
  </si>
  <si>
    <t>Column</t>
  </si>
  <si>
    <t>Example of field values</t>
  </si>
  <si>
    <t>Source of data</t>
  </si>
  <si>
    <t>Student data from institution data returns</t>
  </si>
  <si>
    <t>The unique student reference</t>
  </si>
  <si>
    <t>A</t>
  </si>
  <si>
    <t>ML9091234567</t>
  </si>
  <si>
    <t>School Census - UPN</t>
  </si>
  <si>
    <t>If the student's name has been entered in the Student names page, their name will appear here</t>
  </si>
  <si>
    <t>B</t>
  </si>
  <si>
    <t>John Smith</t>
  </si>
  <si>
    <t>Student Names Sheet</t>
  </si>
  <si>
    <t>Students age on 31 August 2016, using Date of Birth</t>
  </si>
  <si>
    <t>C</t>
  </si>
  <si>
    <t>16, 17, 18</t>
  </si>
  <si>
    <t>School Census - DOB</t>
  </si>
  <si>
    <t>Aim data from the Learning Aims Reference System (LARS)</t>
  </si>
  <si>
    <t>Qualification accreditation number</t>
  </si>
  <si>
    <t>D</t>
  </si>
  <si>
    <t>School Census - QAN</t>
  </si>
  <si>
    <t>E</t>
  </si>
  <si>
    <t>GCE AS Level in Science</t>
  </si>
  <si>
    <t>Learning Aim Reference Service (LARS)</t>
  </si>
  <si>
    <t>F</t>
  </si>
  <si>
    <t>Student start date for the qualification</t>
  </si>
  <si>
    <t>G</t>
  </si>
  <si>
    <t>School Census - Learning aim start date</t>
  </si>
  <si>
    <t>Student planned completion date for the qualification</t>
  </si>
  <si>
    <t>H</t>
  </si>
  <si>
    <t>School Census - Learning aim planned end date</t>
  </si>
  <si>
    <t>Student actual end date for the qualification</t>
  </si>
  <si>
    <t>I</t>
  </si>
  <si>
    <t>School Census - Learning aim actual end date</t>
  </si>
  <si>
    <t>Completion status of the qualification</t>
  </si>
  <si>
    <t>J</t>
  </si>
  <si>
    <t>Continuing
Completed
Withdrawn
Transferred</t>
  </si>
  <si>
    <t>School Census - Learning Aim Status</t>
  </si>
  <si>
    <t>Identifies the Core identified on the census</t>
  </si>
  <si>
    <t>K</t>
  </si>
  <si>
    <t>Core Aim
Component Aim</t>
  </si>
  <si>
    <t>School Census - Core Aim</t>
  </si>
  <si>
    <t>Identifies the Core aim on which funding factors are based</t>
  </si>
  <si>
    <t>L</t>
  </si>
  <si>
    <t>Derived from School Census - student QAN information</t>
  </si>
  <si>
    <t>Programme Data Sheet</t>
  </si>
  <si>
    <t>Calculated from School Census - Date of Birth</t>
  </si>
  <si>
    <t>Pupil Disadvantage Uplift Factor based on Student home post code, using Index of Multiple Deprivation</t>
  </si>
  <si>
    <t>Calculated from School Census - Home Postcode</t>
  </si>
  <si>
    <t>Student meets EFA funding eligibility criteria</t>
  </si>
  <si>
    <t>Yes - Student meets criteria
Yes - Started after census
No - Student does not meet criteria</t>
  </si>
  <si>
    <t>Calculated from School Census - Enrolment Status, National Curriculum Year, Age, Learning Start date, learning planned end date and learning actual end date</t>
  </si>
  <si>
    <t>Student retained</t>
  </si>
  <si>
    <t>Yes - Student retained
No - Student not retained</t>
  </si>
  <si>
    <t>Calculated from School Census - Learning aim status</t>
  </si>
  <si>
    <t>Instance value for the student based on whether GCSE English was achieved at A*-C by Year 11</t>
  </si>
  <si>
    <t>1 - English GCSE A*-C not achieved by year 11
0 - English GCSE A*-C achieved by year 11</t>
  </si>
  <si>
    <t>Calculated using Census data field EnglishGCSEPriorAttainmentYearGroup 
English Instance = 1 for
Learners who have not achieved A*-C
or Learners who achieved A*-C since end year 11 
otherwise = 0
Learners who achieved A*-C at end year 11</t>
  </si>
  <si>
    <t>Instance value for the student based on whether GCSE Maths was achieved at A*-C by Year 11</t>
  </si>
  <si>
    <t>1 - Maths GCSE A*-C not achieved by year 11
0 - Maths GCSE A*-C achieved by year 11</t>
  </si>
  <si>
    <t xml:space="preserve">Calculated using Census data field
MathsGCSEPriorAttainmentYearGroup
Maths Instance = 1 for
Learners who have not achieved A*-C
or Learners who achieved A*-C since end year 11 
otherwise = 0
Learners who achieved A*-C at end year 11
</t>
  </si>
  <si>
    <t xml:space="preserve">Total instances for the student.
This is used to calculate an average instance value per student at institution level.
</t>
  </si>
  <si>
    <t>2 - Student has not achieved either English or Maths GCSEs at A*- C by year 11, attracts 2 instances
1 - Student has not achieved English or Maths GCSE at A*- C by year 11, attracts 1 instances
0 - Student has achieved both English and Maths GCSEs at A*- C by year 11, attracts 0 instances</t>
  </si>
  <si>
    <t>Total number of instances for the student, calculated from English and maths Instances (column G + column H)</t>
  </si>
  <si>
    <t>Student Condition of Funding status</t>
  </si>
  <si>
    <t>English Status</t>
  </si>
  <si>
    <t>Students status in relation to whether the condition of funding is fulfilled for English.</t>
  </si>
  <si>
    <t>Calculated using School Census - English GCSE highest prior attainment, funding exemption and QAN details (Learning Start date, learning planned end date, learning actual end date and Learning Aims Reference Service (LARS) information)</t>
  </si>
  <si>
    <t>Maths Status</t>
  </si>
  <si>
    <t>Students status in relation to whether the condition of funding is fulfilled for Maths.</t>
  </si>
  <si>
    <t>Calculated using School Census - Maths GCSE highest prior attainment, funding exemption and QAN details (Learning Start date, learning planned end date, learning actual end date and Learning Aims Reference Service (LARS) information)</t>
  </si>
  <si>
    <t>Students condition of funding status</t>
  </si>
  <si>
    <t>Yes - Student meets the condition of funding
No - Student does not meet the condition of funding</t>
  </si>
  <si>
    <t>Calculated from English and maths Status</t>
  </si>
  <si>
    <t>Student programme type and dates</t>
  </si>
  <si>
    <t>Type of programme studied by student based on the mix of qualifications studied in the funding year</t>
  </si>
  <si>
    <t>M</t>
  </si>
  <si>
    <t>Vocational
Academic</t>
  </si>
  <si>
    <t>School Census - Derived from core aim and programme QAN types</t>
  </si>
  <si>
    <t>Start date for the first qualifications studied by the student, where this date is before 1 Aug 2014, then it is set to 1 Aug 2015.</t>
  </si>
  <si>
    <t>N</t>
  </si>
  <si>
    <t>Planned end date for the last qualification studied by the student, where this date is after 31 July 2015, then it is set to 31 July 2015.</t>
  </si>
  <si>
    <t>O</t>
  </si>
  <si>
    <t>Actual end date for the last qualification studied by the student, where this date is after 31 July 2015, then it is set to 31 July 2015.</t>
  </si>
  <si>
    <t>P</t>
  </si>
  <si>
    <t>Core aim dates
(using the core aim as identified in column L on the Aims sheet)</t>
  </si>
  <si>
    <t>Q</t>
  </si>
  <si>
    <t>Start date of the CORE aim in the funding year. If qualification start date is before 1 Aug 2014, then is set to 1 Aug 2014, else as recorded in the data return</t>
  </si>
  <si>
    <t>R</t>
  </si>
  <si>
    <t>Planned end date for the CORE aim in the funding year.  If qualification planned end date is later than 31 July 2015, then is set to 31 July 2015, else as recorded in the data return</t>
  </si>
  <si>
    <t>S</t>
  </si>
  <si>
    <t>Actual end date for the CORE aim in the funding year.  If qualification actual end date is later than 31 July 2015, then is set to 31 July 2015, else as recorded in the data return</t>
  </si>
  <si>
    <t>T</t>
  </si>
  <si>
    <t>Factors for core aim</t>
  </si>
  <si>
    <t>Description for Cost Weighting Factor for the Core aim</t>
  </si>
  <si>
    <t>U</t>
  </si>
  <si>
    <t>Base
Medium
High
Specialist</t>
  </si>
  <si>
    <t>Value for Cost Weighting Factor for the Core aim</t>
  </si>
  <si>
    <t>V</t>
  </si>
  <si>
    <t>Sector Subject Area Tier 2 for the Core aim</t>
  </si>
  <si>
    <t>W</t>
  </si>
  <si>
    <t>Qualification Hours in the Funding Year</t>
  </si>
  <si>
    <t>X</t>
  </si>
  <si>
    <t>School Census - Planned learning hours</t>
  </si>
  <si>
    <t>Y</t>
  </si>
  <si>
    <t>School Census - Planned employability, enrichment and pastoral hours</t>
  </si>
  <si>
    <t>Total Hours in the Funding Year</t>
  </si>
  <si>
    <t>Sum of the 2 above fields</t>
  </si>
  <si>
    <t>Z</t>
  </si>
  <si>
    <t>Programme Funding Band based on student guided learning hours, mapped to the funding bands.</t>
  </si>
  <si>
    <t>AA</t>
  </si>
  <si>
    <t>Calculated based on the Total hours in the funded year, student age and School Census - Top up funding indicator</t>
  </si>
  <si>
    <t>Identifier for Funded Full Band Student and Full Time Equivalent Student.</t>
  </si>
  <si>
    <t>AB</t>
  </si>
  <si>
    <t>Calculated from the Total hours in the funded year</t>
  </si>
  <si>
    <t xml:space="preserve">Multiplier to weight Disadvantage uplift and Cost weighting.  This will be a) 600 for band 5, b) Mid-point hours for part time bands or c) programme hours for part time less than 280 hours. </t>
  </si>
  <si>
    <t>AC</t>
  </si>
  <si>
    <t>Calculated from funding band</t>
  </si>
  <si>
    <t>Provider level factor</t>
  </si>
  <si>
    <t>Disadvantage Uplift Factor weighted by the Weighting multiplier</t>
  </si>
  <si>
    <t>AD</t>
  </si>
  <si>
    <t>Calculated from the weighting multiplier and the Disadvantage uplift</t>
  </si>
  <si>
    <t>Cost Weighting Factor weighted by the Weighting multiplier</t>
  </si>
  <si>
    <t>AE</t>
  </si>
  <si>
    <t>Calculated from the weighting multiplier and the Programme Cost Weighting uplift</t>
  </si>
  <si>
    <t>Lagged Students Data Sheet</t>
  </si>
  <si>
    <t>Yes - Student meets criteria
No - Student does not meet criteria</t>
  </si>
  <si>
    <t>Calculated from School Census - Enrolment Status, National Curriculum Year and Age</t>
  </si>
  <si>
    <t>1 - Student meets criteria
0 - Student does not meet criteria</t>
  </si>
  <si>
    <t>1 - Student retained
0 - Student not retained</t>
  </si>
  <si>
    <t>Example Institution</t>
  </si>
  <si>
    <t>ACB123</t>
  </si>
  <si>
    <t>ACB124</t>
  </si>
  <si>
    <t>ACB125</t>
  </si>
  <si>
    <t>ACB126</t>
  </si>
  <si>
    <t>ACB127</t>
  </si>
  <si>
    <t>ACB128</t>
  </si>
  <si>
    <t>ACB129</t>
  </si>
  <si>
    <t>ACB130</t>
  </si>
  <si>
    <t>ACB131</t>
  </si>
  <si>
    <t>ACB132</t>
  </si>
  <si>
    <t>ACB133</t>
  </si>
  <si>
    <t>ACB134</t>
  </si>
  <si>
    <t>ACB135</t>
  </si>
  <si>
    <t>ACB136</t>
  </si>
  <si>
    <t>ACB137</t>
  </si>
  <si>
    <t>ACB138</t>
  </si>
  <si>
    <t>ACB139</t>
  </si>
  <si>
    <t>ACB140</t>
  </si>
  <si>
    <t>ACB141</t>
  </si>
  <si>
    <t>ACB142</t>
  </si>
  <si>
    <t>ACB143</t>
  </si>
  <si>
    <t>ACB144</t>
  </si>
  <si>
    <t>ACB145</t>
  </si>
  <si>
    <t>ACB146</t>
  </si>
  <si>
    <t>ACB147</t>
  </si>
  <si>
    <t>ACB148</t>
  </si>
  <si>
    <t>ACB149</t>
  </si>
  <si>
    <t>ACB150</t>
  </si>
  <si>
    <t>ACB151</t>
  </si>
  <si>
    <t>ACB152</t>
  </si>
  <si>
    <t>ACB153</t>
  </si>
  <si>
    <t>ACB154</t>
  </si>
  <si>
    <t>ACB155</t>
  </si>
  <si>
    <t>ACB156</t>
  </si>
  <si>
    <t>ACB157</t>
  </si>
  <si>
    <t>ACB158</t>
  </si>
  <si>
    <t>ACB159</t>
  </si>
  <si>
    <t>ACB160</t>
  </si>
  <si>
    <t>ACB161</t>
  </si>
  <si>
    <t>ACB162</t>
  </si>
  <si>
    <t>ACB163</t>
  </si>
  <si>
    <t>ACB164</t>
  </si>
  <si>
    <t>ACB165</t>
  </si>
  <si>
    <t>ACB166</t>
  </si>
  <si>
    <t>ACB167</t>
  </si>
  <si>
    <t>ACB168</t>
  </si>
  <si>
    <t>ACB169</t>
  </si>
  <si>
    <t>ACB170</t>
  </si>
  <si>
    <t>ACB171</t>
  </si>
  <si>
    <t>ACB172</t>
  </si>
  <si>
    <t>ACB173</t>
  </si>
  <si>
    <t>ACB174</t>
  </si>
  <si>
    <t>ACB175</t>
  </si>
  <si>
    <t>ACB176</t>
  </si>
  <si>
    <t>ACB177</t>
  </si>
  <si>
    <t>ACB178</t>
  </si>
  <si>
    <t>ACB179</t>
  </si>
  <si>
    <t>ACB180</t>
  </si>
  <si>
    <t>ACB181</t>
  </si>
  <si>
    <t>ACB182</t>
  </si>
  <si>
    <t>ACB183</t>
  </si>
  <si>
    <t>ACB184</t>
  </si>
  <si>
    <t>ACB185</t>
  </si>
  <si>
    <t>ACB186</t>
  </si>
  <si>
    <t>ACB187</t>
  </si>
  <si>
    <t>ACB188</t>
  </si>
  <si>
    <t>ACB189</t>
  </si>
  <si>
    <t>ACB190</t>
  </si>
  <si>
    <t>ACB191</t>
  </si>
  <si>
    <t>ACB192</t>
  </si>
  <si>
    <t>ACB193</t>
  </si>
  <si>
    <t>ACB194</t>
  </si>
  <si>
    <t>ACB195</t>
  </si>
  <si>
    <t>ACB196</t>
  </si>
  <si>
    <t>ACB197</t>
  </si>
  <si>
    <t>ACB198</t>
  </si>
  <si>
    <t>ACB199</t>
  </si>
  <si>
    <t>ACB200</t>
  </si>
  <si>
    <t>ACB201</t>
  </si>
  <si>
    <t>ACB202</t>
  </si>
  <si>
    <t>ACB203</t>
  </si>
  <si>
    <t>ACB204</t>
  </si>
  <si>
    <t>ACB205</t>
  </si>
  <si>
    <t>ACB206</t>
  </si>
  <si>
    <t>ACB207</t>
  </si>
  <si>
    <t>ACB208</t>
  </si>
  <si>
    <t>ACB209</t>
  </si>
  <si>
    <t>ACB210</t>
  </si>
  <si>
    <t>ACB211</t>
  </si>
  <si>
    <t>ACB212</t>
  </si>
  <si>
    <t>ACB213</t>
  </si>
  <si>
    <t>ACB214</t>
  </si>
  <si>
    <t>ACB215</t>
  </si>
  <si>
    <t>ACB216</t>
  </si>
  <si>
    <t>ACB217</t>
  </si>
  <si>
    <t>ACB219</t>
  </si>
  <si>
    <t>ACB220</t>
  </si>
  <si>
    <t>ACB221</t>
  </si>
  <si>
    <t>ACB223</t>
  </si>
  <si>
    <t>ACB224</t>
  </si>
  <si>
    <t>ACB225</t>
  </si>
  <si>
    <t>ACB226</t>
  </si>
  <si>
    <t>ACB228</t>
  </si>
  <si>
    <t>ACB230</t>
  </si>
  <si>
    <t>ACB231</t>
  </si>
  <si>
    <t>ACB234</t>
  </si>
  <si>
    <t>ACB235</t>
  </si>
  <si>
    <t>ACB237</t>
  </si>
  <si>
    <t>ACB238</t>
  </si>
  <si>
    <t>ACB239</t>
  </si>
  <si>
    <t>Midshire</t>
  </si>
  <si>
    <t>Midlands</t>
  </si>
  <si>
    <t/>
  </si>
  <si>
    <t>Stephen Bailey</t>
  </si>
  <si>
    <t>Audrey Forsyth</t>
  </si>
  <si>
    <t>Liam Springer</t>
  </si>
  <si>
    <t>Isaac Stewart</t>
  </si>
  <si>
    <t>Max Campbell</t>
  </si>
  <si>
    <t>Eric Paterson</t>
  </si>
  <si>
    <t>Dylan Nolan</t>
  </si>
  <si>
    <t>Alexandra McLean</t>
  </si>
  <si>
    <t>Matt McGrath</t>
  </si>
  <si>
    <t>Isaac Nash</t>
  </si>
  <si>
    <t>Gabrielle Vaughan</t>
  </si>
  <si>
    <t>Liam Morgan</t>
  </si>
  <si>
    <t>Sean Terry</t>
  </si>
  <si>
    <t>Lillian Scott</t>
  </si>
  <si>
    <t>Kylie Duncan</t>
  </si>
  <si>
    <t>Dylan Mills</t>
  </si>
  <si>
    <t>Joanne Vaughan</t>
  </si>
  <si>
    <t>Christian Graham</t>
  </si>
  <si>
    <t>Rachel Morgan</t>
  </si>
  <si>
    <t>Adrian Davidson</t>
  </si>
  <si>
    <t>Madeleine Dyer</t>
  </si>
  <si>
    <t>Wanda Watson</t>
  </si>
  <si>
    <t>Joanne Greene</t>
  </si>
  <si>
    <t>Stewart Hemmings</t>
  </si>
  <si>
    <t>Ava Peters</t>
  </si>
  <si>
    <t>Felicity Langdon</t>
  </si>
  <si>
    <t>Jessica Lyman</t>
  </si>
  <si>
    <t>Ruth Rampling</t>
  </si>
  <si>
    <t>Andrea Mitchell</t>
  </si>
  <si>
    <t>Dorothy Hardacre</t>
  </si>
  <si>
    <t>Jacob Gray</t>
  </si>
  <si>
    <t>Victor Murray</t>
  </si>
  <si>
    <t>Alison Morgan</t>
  </si>
  <si>
    <t>Alexandra Fraser</t>
  </si>
  <si>
    <t>Emily Churchill</t>
  </si>
  <si>
    <t>Dylan Ogden</t>
  </si>
  <si>
    <t>Stephen Gray</t>
  </si>
  <si>
    <t>Isaac Sanderson</t>
  </si>
  <si>
    <t>Julian Grant</t>
  </si>
  <si>
    <t>Jason Forsyth</t>
  </si>
  <si>
    <t>Stephen Stewart</t>
  </si>
  <si>
    <t>Claire Coleman</t>
  </si>
  <si>
    <t>Penelope Morgan</t>
  </si>
  <si>
    <t>Kevin Bailey</t>
  </si>
  <si>
    <t>Owen Wallace</t>
  </si>
  <si>
    <t>Sophie Hunter</t>
  </si>
  <si>
    <t>Jasmine Morgan</t>
  </si>
  <si>
    <t>Una Metcalfe</t>
  </si>
  <si>
    <t>Christian Skinner</t>
  </si>
  <si>
    <t>Dorothy Morgan</t>
  </si>
  <si>
    <t>Gordon Sanderson</t>
  </si>
  <si>
    <t>Tim Hart</t>
  </si>
  <si>
    <t>Piers Watson</t>
  </si>
  <si>
    <t>Cameron Quinn</t>
  </si>
  <si>
    <t>Liam Dyer</t>
  </si>
  <si>
    <t>Oliver Watson</t>
  </si>
  <si>
    <t>Olivia Kelly</t>
  </si>
  <si>
    <t>Fiona Hardacre</t>
  </si>
  <si>
    <t>Jan Cornish</t>
  </si>
  <si>
    <t>Felicity Peters</t>
  </si>
  <si>
    <t>Diana Brown</t>
  </si>
  <si>
    <t>Joe Newman</t>
  </si>
  <si>
    <t>Stewart Hodges</t>
  </si>
  <si>
    <t>Rose Ferguson</t>
  </si>
  <si>
    <t>Warren North</t>
  </si>
  <si>
    <t>Vanessa Allan</t>
  </si>
  <si>
    <t>Ella Brown</t>
  </si>
  <si>
    <t>Wanda Mills</t>
  </si>
  <si>
    <t>Sally Young</t>
  </si>
  <si>
    <t>Zoe Mackay</t>
  </si>
  <si>
    <t>Ava Walker</t>
  </si>
  <si>
    <t>Wanda Hemmings</t>
  </si>
  <si>
    <t>Penelope Bailey</t>
  </si>
  <si>
    <t>Eric Poole</t>
  </si>
  <si>
    <t>Alexandra Hunter</t>
  </si>
  <si>
    <t>Michael Davies</t>
  </si>
  <si>
    <t>Colin Mathis</t>
  </si>
  <si>
    <t>Karen Vance</t>
  </si>
  <si>
    <t>Isaac Ball</t>
  </si>
  <si>
    <t>Katherine North</t>
  </si>
  <si>
    <t>Lauren Gill</t>
  </si>
  <si>
    <t>Carol Jackson</t>
  </si>
  <si>
    <t>Penelope Simpson</t>
  </si>
  <si>
    <t>Keith Abraham</t>
  </si>
  <si>
    <t>Owen Mackay</t>
  </si>
  <si>
    <t>Stewart Bower</t>
  </si>
  <si>
    <t>Rose Martin</t>
  </si>
  <si>
    <t>Penelope Metcalfe</t>
  </si>
  <si>
    <t>Dorothy Miller</t>
  </si>
  <si>
    <t>Tim James</t>
  </si>
  <si>
    <t>Dorothy Oliver</t>
  </si>
  <si>
    <t>Jacob Edmunds</t>
  </si>
  <si>
    <t>Lily Watson</t>
  </si>
  <si>
    <t>Madeleine Hudson</t>
  </si>
  <si>
    <t>Nicola James</t>
  </si>
  <si>
    <t>School Sixth Form  / Academy  
16-19 Allocation Calculation Toolkit (ACT)
For Academic Year 2017 to 2018
Date of Issue: February 2017</t>
  </si>
  <si>
    <t>Doesn’t have and not studying
Doesn’t have but is studying
Has and not studying
Has and studying
Exempt
Has Grade D and not studying
Not Applicable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</si>
</sst>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0.000"/>
    <numFmt numFmtId="165" formatCode="0.0000"/>
    <numFmt numFmtId="166" formatCode="dd/mm/yy;@"/>
    <numFmt numFmtId="167" formatCode="#,##0.000"/>
    <numFmt numFmtId="168" formatCode="mmm\-yyyy"/>
    <numFmt numFmtId="169" formatCode="dd/mm/yyyy;@"/>
    <numFmt numFmtId="170" formatCode="0.0"/>
  </numFmts>
  <fonts count="29" x14ac:knownFonts="1">
    <font>
      <sz val="12"/>
      <color theme="1"/>
      <name val="Arial"/>
      <family val="2"/>
    </font>
    <font>
      <sz val="12"/>
      <color indexed="8"/>
      <name val="Arial"/>
      <family val="2"/>
    </font>
    <font>
      <b/>
      <sz val="12"/>
      <name val="Arial"/>
      <family val="2"/>
    </font>
    <font>
      <b/>
      <sz val="11"/>
      <color indexed="8"/>
      <name val="Arial"/>
      <family val="2"/>
    </font>
    <font>
      <sz val="11"/>
      <color indexed="8"/>
      <name val="Arial"/>
      <family val="2"/>
    </font>
    <font>
      <b/>
      <sz val="12"/>
      <color indexed="10"/>
      <name val="Arial"/>
      <family val="2"/>
    </font>
    <font>
      <sz val="11"/>
      <color indexed="50"/>
      <name val="Arial"/>
      <family val="2"/>
    </font>
    <font>
      <b/>
      <sz val="11"/>
      <name val="Arial"/>
      <family val="2"/>
    </font>
    <font>
      <sz val="11"/>
      <name val="Arial"/>
      <family val="2"/>
    </font>
    <font>
      <sz val="12"/>
      <color rgb="FFFF0000"/>
      <name val="Arial"/>
      <family val="2"/>
    </font>
    <font>
      <sz val="12"/>
      <color rgb="FF00B050"/>
      <name val="Arial"/>
      <family val="2"/>
    </font>
    <font>
      <sz val="10"/>
      <color indexed="8"/>
      <name val="Arial"/>
      <family val="2"/>
    </font>
    <font>
      <u/>
      <sz val="12"/>
      <color indexed="12"/>
      <name val="Arial"/>
      <family val="2"/>
    </font>
    <font>
      <u/>
      <sz val="10"/>
      <color indexed="12"/>
      <name val="Arial"/>
      <family val="2"/>
    </font>
    <font>
      <sz val="9"/>
      <color indexed="8"/>
      <name val="Arial"/>
      <family val="2"/>
    </font>
    <font>
      <sz val="9"/>
      <name val="Arial"/>
      <family val="2"/>
    </font>
    <font>
      <u/>
      <sz val="12"/>
      <color theme="10"/>
      <name val="Arial"/>
      <family val="2"/>
    </font>
    <font>
      <u/>
      <sz val="10"/>
      <color theme="10"/>
      <name val="Arial"/>
      <family val="2"/>
    </font>
    <font>
      <b/>
      <u/>
      <sz val="12"/>
      <color indexed="8"/>
      <name val="Arial"/>
      <family val="2"/>
    </font>
    <font>
      <sz val="10"/>
      <color indexed="9"/>
      <name val="Arial"/>
      <family val="2"/>
    </font>
    <font>
      <sz val="10"/>
      <name val="Arial"/>
      <family val="2"/>
    </font>
    <font>
      <b/>
      <sz val="10"/>
      <color indexed="8"/>
      <name val="Arial"/>
      <family val="2"/>
    </font>
    <font>
      <b/>
      <u/>
      <sz val="10"/>
      <color indexed="8"/>
      <name val="Arial"/>
      <family val="2"/>
    </font>
    <font>
      <sz val="10"/>
      <color indexed="10"/>
      <name val="Arial"/>
      <family val="2"/>
    </font>
    <font>
      <b/>
      <sz val="9"/>
      <name val="Arial"/>
      <family val="2"/>
    </font>
    <font>
      <sz val="12"/>
      <name val="Arial"/>
      <family val="2"/>
    </font>
    <font>
      <b/>
      <sz val="10"/>
      <name val="Arial"/>
      <family val="2"/>
    </font>
    <font>
      <sz val="9"/>
      <color indexed="81"/>
      <name val="Tahoma"/>
      <family val="2"/>
    </font>
    <font>
      <b/>
      <sz val="9"/>
      <color indexed="81"/>
      <name val="Tahoma"/>
      <family val="2"/>
    </font>
  </fonts>
  <fills count="14">
    <fill>
      <patternFill patternType="none"/>
    </fill>
    <fill>
      <patternFill patternType="gray125"/>
    </fill>
    <fill>
      <patternFill patternType="solid">
        <fgColor indexed="22"/>
        <bgColor indexed="64"/>
      </patternFill>
    </fill>
    <fill>
      <patternFill patternType="solid">
        <fgColor indexed="8"/>
        <bgColor indexed="64"/>
      </patternFill>
    </fill>
    <fill>
      <patternFill patternType="solid">
        <fgColor theme="1"/>
        <bgColor indexed="64"/>
      </patternFill>
    </fill>
    <fill>
      <patternFill patternType="solid">
        <fgColor indexed="43"/>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indexed="44"/>
        <bgColor indexed="64"/>
      </patternFill>
    </fill>
    <fill>
      <patternFill patternType="solid">
        <fgColor indexed="47"/>
        <bgColor indexed="64"/>
      </patternFill>
    </fill>
    <fill>
      <patternFill patternType="solid">
        <fgColor theme="5" tint="0.59999389629810485"/>
        <bgColor indexed="64"/>
      </patternFill>
    </fill>
    <fill>
      <patternFill patternType="solid">
        <fgColor indexed="27"/>
        <bgColor indexed="64"/>
      </patternFill>
    </fill>
    <fill>
      <patternFill patternType="solid">
        <fgColor theme="7" tint="0.59999389629810485"/>
        <bgColor indexed="64"/>
      </patternFill>
    </fill>
    <fill>
      <patternFill patternType="solid">
        <fgColor theme="6" tint="0.39997558519241921"/>
        <bgColor indexed="64"/>
      </patternFill>
    </fill>
  </fills>
  <borders count="47">
    <border>
      <left/>
      <right/>
      <top/>
      <bottom/>
      <diagonal/>
    </border>
    <border>
      <left/>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thin">
        <color indexed="64"/>
      </right>
      <top/>
      <bottom/>
      <diagonal/>
    </border>
    <border>
      <left style="thin">
        <color indexed="64"/>
      </left>
      <right/>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right style="medium">
        <color indexed="64"/>
      </right>
      <top style="thin">
        <color indexed="64"/>
      </top>
      <bottom/>
      <diagonal/>
    </border>
    <border>
      <left/>
      <right/>
      <top style="thin">
        <color indexed="64"/>
      </top>
      <bottom/>
      <diagonal/>
    </border>
    <border>
      <left/>
      <right style="medium">
        <color indexed="64"/>
      </right>
      <top/>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s>
  <cellStyleXfs count="6">
    <xf numFmtId="0" fontId="0" fillId="0" borderId="0"/>
    <xf numFmtId="0" fontId="1" fillId="0" borderId="0"/>
    <xf numFmtId="9" fontId="1" fillId="0" borderId="0" applyFont="0" applyFill="0" applyBorder="0" applyAlignment="0" applyProtection="0"/>
    <xf numFmtId="0" fontId="12" fillId="0" borderId="0" applyNumberFormat="0" applyFill="0" applyBorder="0" applyAlignment="0" applyProtection="0"/>
    <xf numFmtId="0" fontId="16" fillId="0" borderId="0" applyNumberFormat="0" applyFill="0" applyBorder="0" applyAlignment="0" applyProtection="0"/>
    <xf numFmtId="0" fontId="25" fillId="0" borderId="0"/>
  </cellStyleXfs>
  <cellXfs count="337">
    <xf numFmtId="0" fontId="0" fillId="0" borderId="0" xfId="0"/>
    <xf numFmtId="0" fontId="1" fillId="0" borderId="0" xfId="1" applyAlignment="1">
      <alignment vertical="center"/>
    </xf>
    <xf numFmtId="0" fontId="3" fillId="0" borderId="10" xfId="1" applyFont="1" applyBorder="1" applyAlignment="1">
      <alignment vertical="center"/>
    </xf>
    <xf numFmtId="0" fontId="4" fillId="0" borderId="11" xfId="1" applyFont="1" applyFill="1" applyBorder="1" applyAlignment="1">
      <alignment horizontal="left" vertical="center"/>
    </xf>
    <xf numFmtId="0" fontId="5" fillId="0" borderId="0" xfId="1" applyFont="1" applyAlignment="1">
      <alignment vertical="center"/>
    </xf>
    <xf numFmtId="0" fontId="6" fillId="0" borderId="0" xfId="1" applyFont="1" applyAlignment="1">
      <alignment vertical="center"/>
    </xf>
    <xf numFmtId="0" fontId="4" fillId="0" borderId="22" xfId="1" applyFont="1" applyFill="1" applyBorder="1" applyAlignment="1">
      <alignment horizontal="left" vertical="center"/>
    </xf>
    <xf numFmtId="0" fontId="1" fillId="0" borderId="23" xfId="1" applyBorder="1" applyAlignment="1">
      <alignment vertical="center"/>
    </xf>
    <xf numFmtId="0" fontId="4" fillId="0" borderId="23" xfId="1" applyFont="1" applyFill="1" applyBorder="1" applyAlignment="1">
      <alignment horizontal="left" vertical="center"/>
    </xf>
    <xf numFmtId="0" fontId="4" fillId="0" borderId="24" xfId="1" applyFont="1" applyFill="1" applyBorder="1" applyAlignment="1">
      <alignment horizontal="left" vertical="center"/>
    </xf>
    <xf numFmtId="1" fontId="4" fillId="0" borderId="25" xfId="1" applyNumberFormat="1" applyFont="1" applyFill="1" applyBorder="1" applyAlignment="1">
      <alignment horizontal="right" vertical="center"/>
    </xf>
    <xf numFmtId="0" fontId="4" fillId="0" borderId="7" xfId="1" applyFont="1" applyFill="1" applyBorder="1" applyAlignment="1">
      <alignment horizontal="left" vertical="center"/>
    </xf>
    <xf numFmtId="0" fontId="1" fillId="0" borderId="12" xfId="1" applyBorder="1" applyAlignment="1">
      <alignment vertical="center"/>
    </xf>
    <xf numFmtId="0" fontId="4" fillId="0" borderId="12" xfId="1" applyFont="1" applyFill="1" applyBorder="1" applyAlignment="1">
      <alignment horizontal="left" vertical="center"/>
    </xf>
    <xf numFmtId="0" fontId="4" fillId="0" borderId="8" xfId="1" applyFont="1" applyFill="1" applyBorder="1" applyAlignment="1">
      <alignment horizontal="left" vertical="center"/>
    </xf>
    <xf numFmtId="1" fontId="4" fillId="0" borderId="13" xfId="1" applyNumberFormat="1" applyFont="1" applyFill="1" applyBorder="1" applyAlignment="1">
      <alignment horizontal="right" vertical="center"/>
    </xf>
    <xf numFmtId="0" fontId="4" fillId="0" borderId="14" xfId="1" applyFont="1" applyBorder="1" applyAlignment="1">
      <alignment horizontal="left" vertical="center"/>
    </xf>
    <xf numFmtId="0" fontId="1" fillId="0" borderId="17" xfId="1" applyBorder="1" applyAlignment="1">
      <alignment vertical="center"/>
    </xf>
    <xf numFmtId="0" fontId="4" fillId="0" borderId="17" xfId="1" applyFont="1" applyBorder="1" applyAlignment="1">
      <alignment horizontal="left" vertical="center"/>
    </xf>
    <xf numFmtId="0" fontId="4" fillId="0" borderId="15" xfId="1" applyFont="1" applyBorder="1" applyAlignment="1">
      <alignment horizontal="left" vertical="center"/>
    </xf>
    <xf numFmtId="1" fontId="4" fillId="0" borderId="18" xfId="2" applyNumberFormat="1" applyFont="1" applyFill="1" applyBorder="1" applyAlignment="1">
      <alignment horizontal="right" vertical="center"/>
    </xf>
    <xf numFmtId="0" fontId="4" fillId="0" borderId="0" xfId="1" applyFont="1" applyAlignment="1">
      <alignment vertical="center"/>
    </xf>
    <xf numFmtId="0" fontId="7" fillId="0" borderId="4" xfId="1" applyFont="1" applyBorder="1" applyAlignment="1">
      <alignment vertical="center" wrapText="1"/>
    </xf>
    <xf numFmtId="0" fontId="7" fillId="0" borderId="28" xfId="1" applyFont="1" applyBorder="1" applyAlignment="1">
      <alignment horizontal="left" vertical="center" wrapText="1"/>
    </xf>
    <xf numFmtId="0" fontId="7" fillId="0" borderId="29" xfId="1" applyFont="1" applyBorder="1" applyAlignment="1">
      <alignment horizontal="left" vertical="center" wrapText="1"/>
    </xf>
    <xf numFmtId="0" fontId="1" fillId="0" borderId="0" xfId="1" applyAlignment="1">
      <alignment vertical="center" wrapText="1"/>
    </xf>
    <xf numFmtId="0" fontId="4" fillId="0" borderId="7" xfId="1" applyFont="1" applyBorder="1" applyAlignment="1">
      <alignment vertical="center"/>
    </xf>
    <xf numFmtId="0" fontId="4" fillId="0" borderId="8" xfId="1" applyFont="1" applyBorder="1" applyAlignment="1">
      <alignment vertical="center"/>
    </xf>
    <xf numFmtId="3" fontId="8" fillId="0" borderId="9" xfId="1" applyNumberFormat="1" applyFont="1" applyFill="1" applyBorder="1" applyAlignment="1">
      <alignment vertical="center"/>
    </xf>
    <xf numFmtId="10" fontId="4" fillId="0" borderId="9" xfId="2" applyNumberFormat="1" applyFont="1" applyBorder="1" applyAlignment="1">
      <alignment horizontal="right" vertical="center"/>
    </xf>
    <xf numFmtId="1" fontId="4" fillId="0" borderId="11" xfId="2" applyNumberFormat="1" applyFont="1" applyBorder="1" applyAlignment="1">
      <alignment horizontal="right" vertical="center"/>
    </xf>
    <xf numFmtId="0" fontId="9" fillId="0" borderId="0" xfId="1" applyFont="1" applyAlignment="1">
      <alignment vertical="center"/>
    </xf>
    <xf numFmtId="10" fontId="4" fillId="3" borderId="9" xfId="2" applyNumberFormat="1" applyFont="1" applyFill="1" applyBorder="1" applyAlignment="1">
      <alignment horizontal="right" vertical="center"/>
    </xf>
    <xf numFmtId="1" fontId="4" fillId="3" borderId="11" xfId="2" applyNumberFormat="1" applyFont="1" applyFill="1" applyBorder="1" applyAlignment="1">
      <alignment horizontal="right" vertical="center"/>
    </xf>
    <xf numFmtId="3" fontId="4" fillId="3" borderId="9" xfId="1" applyNumberFormat="1" applyFont="1" applyFill="1" applyBorder="1" applyAlignment="1">
      <alignment vertical="center"/>
    </xf>
    <xf numFmtId="0" fontId="4" fillId="0" borderId="32" xfId="1" applyFont="1" applyBorder="1" applyAlignment="1">
      <alignment vertical="center"/>
    </xf>
    <xf numFmtId="0" fontId="4" fillId="0" borderId="33" xfId="1" applyFont="1" applyBorder="1" applyAlignment="1">
      <alignment vertical="center"/>
    </xf>
    <xf numFmtId="4" fontId="8" fillId="0" borderId="34" xfId="1" applyNumberFormat="1" applyFont="1" applyFill="1" applyBorder="1" applyAlignment="1">
      <alignment vertical="center"/>
    </xf>
    <xf numFmtId="10" fontId="4" fillId="3" borderId="34" xfId="2" applyNumberFormat="1" applyFont="1" applyFill="1" applyBorder="1" applyAlignment="1">
      <alignment horizontal="right" vertical="center"/>
    </xf>
    <xf numFmtId="1" fontId="4" fillId="3" borderId="35" xfId="2" applyNumberFormat="1" applyFont="1" applyFill="1" applyBorder="1" applyAlignment="1">
      <alignment horizontal="right" vertical="center"/>
    </xf>
    <xf numFmtId="2" fontId="1" fillId="0" borderId="0" xfId="1" applyNumberFormat="1" applyAlignment="1">
      <alignment vertical="center"/>
    </xf>
    <xf numFmtId="3" fontId="3" fillId="2" borderId="37" xfId="1" applyNumberFormat="1" applyFont="1" applyFill="1" applyBorder="1" applyAlignment="1">
      <alignment vertical="center"/>
    </xf>
    <xf numFmtId="9" fontId="3" fillId="2" borderId="19" xfId="2" applyNumberFormat="1" applyFont="1" applyFill="1" applyBorder="1" applyAlignment="1">
      <alignment horizontal="right" vertical="center"/>
    </xf>
    <xf numFmtId="1" fontId="3" fillId="2" borderId="37" xfId="2" applyNumberFormat="1" applyFont="1" applyFill="1" applyBorder="1" applyAlignment="1">
      <alignment horizontal="right" vertical="center"/>
    </xf>
    <xf numFmtId="0" fontId="3" fillId="0" borderId="5" xfId="1" applyFont="1" applyFill="1" applyBorder="1" applyAlignment="1">
      <alignment horizontal="left" vertical="center"/>
    </xf>
    <xf numFmtId="0" fontId="7" fillId="0" borderId="38" xfId="1" applyFont="1" applyFill="1" applyBorder="1" applyAlignment="1">
      <alignment vertical="center" wrapText="1"/>
    </xf>
    <xf numFmtId="0" fontId="7" fillId="0" borderId="6" xfId="1" applyFont="1" applyFill="1" applyBorder="1" applyAlignment="1">
      <alignment vertical="center" wrapText="1"/>
    </xf>
    <xf numFmtId="0" fontId="4" fillId="0" borderId="7" xfId="1" applyFont="1" applyFill="1" applyBorder="1" applyAlignment="1">
      <alignment vertical="center"/>
    </xf>
    <xf numFmtId="0" fontId="4" fillId="0" borderId="12" xfId="1" applyFont="1" applyFill="1" applyBorder="1" applyAlignment="1">
      <alignment vertical="center"/>
    </xf>
    <xf numFmtId="0" fontId="4" fillId="0" borderId="8" xfId="1" applyFont="1" applyFill="1" applyBorder="1" applyAlignment="1">
      <alignment vertical="center"/>
    </xf>
    <xf numFmtId="164" fontId="4" fillId="0" borderId="10" xfId="1" applyNumberFormat="1" applyFont="1" applyFill="1" applyBorder="1" applyAlignment="1">
      <alignment vertical="center"/>
    </xf>
    <xf numFmtId="164" fontId="8" fillId="0" borderId="13" xfId="1" applyNumberFormat="1" applyFont="1" applyFill="1" applyBorder="1" applyAlignment="1">
      <alignment vertical="center"/>
    </xf>
    <xf numFmtId="0" fontId="10" fillId="0" borderId="0" xfId="1" applyFont="1" applyAlignment="1">
      <alignment vertical="center"/>
    </xf>
    <xf numFmtId="10" fontId="8" fillId="0" borderId="13" xfId="2" applyNumberFormat="1" applyFont="1" applyFill="1" applyBorder="1" applyAlignment="1">
      <alignment vertical="center"/>
    </xf>
    <xf numFmtId="164" fontId="4" fillId="0" borderId="10" xfId="2" applyNumberFormat="1" applyFont="1" applyFill="1" applyBorder="1" applyAlignment="1">
      <alignment horizontal="right" vertical="center"/>
    </xf>
    <xf numFmtId="0" fontId="1" fillId="4" borderId="10" xfId="1" applyFill="1" applyBorder="1" applyAlignment="1">
      <alignment vertical="center"/>
    </xf>
    <xf numFmtId="0" fontId="4" fillId="0" borderId="40" xfId="1" applyFont="1" applyFill="1" applyBorder="1" applyAlignment="1">
      <alignment horizontal="left" vertical="center"/>
    </xf>
    <xf numFmtId="0" fontId="4" fillId="4" borderId="15" xfId="1" applyFont="1" applyFill="1" applyBorder="1" applyAlignment="1">
      <alignment vertical="top"/>
    </xf>
    <xf numFmtId="164" fontId="8" fillId="0" borderId="42" xfId="1" applyNumberFormat="1" applyFont="1" applyFill="1" applyBorder="1" applyAlignment="1">
      <alignment vertical="center"/>
    </xf>
    <xf numFmtId="0" fontId="1" fillId="0" borderId="0" xfId="1" applyFill="1" applyAlignment="1">
      <alignment vertical="center"/>
    </xf>
    <xf numFmtId="0" fontId="4" fillId="0" borderId="0" xfId="1" applyFont="1" applyBorder="1" applyAlignment="1">
      <alignment horizontal="left" vertical="center"/>
    </xf>
    <xf numFmtId="0" fontId="4" fillId="0" borderId="0" xfId="1" applyFont="1" applyBorder="1" applyAlignment="1">
      <alignment vertical="center"/>
    </xf>
    <xf numFmtId="10" fontId="4" fillId="0" borderId="0" xfId="2" applyNumberFormat="1" applyFont="1" applyBorder="1" applyAlignment="1">
      <alignment vertical="center"/>
    </xf>
    <xf numFmtId="0" fontId="3" fillId="0" borderId="44" xfId="1" applyFont="1" applyBorder="1" applyAlignment="1">
      <alignment vertical="center"/>
    </xf>
    <xf numFmtId="0" fontId="3" fillId="0" borderId="23" xfId="1" applyFont="1" applyBorder="1" applyAlignment="1">
      <alignment vertical="center"/>
    </xf>
    <xf numFmtId="0" fontId="3" fillId="0" borderId="10" xfId="1" applyFont="1" applyBorder="1" applyAlignment="1">
      <alignment vertical="center" wrapText="1"/>
    </xf>
    <xf numFmtId="0" fontId="3" fillId="0" borderId="13" xfId="1" applyFont="1" applyBorder="1" applyAlignment="1">
      <alignment vertical="center" wrapText="1"/>
    </xf>
    <xf numFmtId="3" fontId="4" fillId="0" borderId="10" xfId="1" applyNumberFormat="1" applyFont="1" applyBorder="1" applyAlignment="1">
      <alignment vertical="center"/>
    </xf>
    <xf numFmtId="3" fontId="8" fillId="0" borderId="13" xfId="1" applyNumberFormat="1" applyFont="1" applyFill="1" applyBorder="1" applyAlignment="1">
      <alignment vertical="center"/>
    </xf>
    <xf numFmtId="0" fontId="11" fillId="0" borderId="0" xfId="1" applyFont="1" applyAlignment="1">
      <alignment vertical="center"/>
    </xf>
    <xf numFmtId="0" fontId="13" fillId="0" borderId="0" xfId="3" applyFont="1" applyAlignment="1">
      <alignment vertical="center"/>
    </xf>
    <xf numFmtId="4" fontId="4" fillId="0" borderId="10" xfId="1" applyNumberFormat="1" applyFont="1" applyBorder="1" applyAlignment="1">
      <alignment vertical="center"/>
    </xf>
    <xf numFmtId="4" fontId="8" fillId="0" borderId="18" xfId="1" applyNumberFormat="1" applyFont="1" applyFill="1" applyBorder="1" applyAlignment="1">
      <alignment vertical="center"/>
    </xf>
    <xf numFmtId="3" fontId="3" fillId="2" borderId="45" xfId="1" applyNumberFormat="1" applyFont="1" applyFill="1" applyBorder="1" applyAlignment="1">
      <alignment vertical="center"/>
    </xf>
    <xf numFmtId="3" fontId="3" fillId="2" borderId="21" xfId="1" applyNumberFormat="1" applyFont="1" applyFill="1" applyBorder="1" applyAlignment="1">
      <alignment vertical="center"/>
    </xf>
    <xf numFmtId="0" fontId="1" fillId="0" borderId="0" xfId="1" applyAlignment="1">
      <alignment horizontal="left" vertical="top"/>
    </xf>
    <xf numFmtId="0" fontId="1" fillId="0" borderId="0" xfId="1" applyAlignment="1">
      <alignment horizontal="left" vertical="center"/>
    </xf>
    <xf numFmtId="0" fontId="18" fillId="0" borderId="0" xfId="1" applyFont="1" applyAlignment="1">
      <alignment vertical="center"/>
    </xf>
    <xf numFmtId="0" fontId="11" fillId="0" borderId="0" xfId="1" applyFont="1" applyAlignment="1">
      <alignment vertical="center" wrapText="1"/>
    </xf>
    <xf numFmtId="0" fontId="19" fillId="0" borderId="0" xfId="1" applyFont="1" applyAlignment="1">
      <alignment vertical="center"/>
    </xf>
    <xf numFmtId="0" fontId="21" fillId="0" borderId="0" xfId="1" applyFont="1" applyAlignment="1">
      <alignment vertical="center"/>
    </xf>
    <xf numFmtId="0" fontId="20" fillId="5" borderId="33" xfId="1" applyFont="1" applyFill="1" applyBorder="1" applyAlignment="1" applyProtection="1">
      <alignment horizontal="center" vertical="center" wrapText="1"/>
    </xf>
    <xf numFmtId="0" fontId="11" fillId="6" borderId="33" xfId="1" applyFont="1" applyFill="1" applyBorder="1" applyAlignment="1">
      <alignment horizontal="center" vertical="center" wrapText="1"/>
    </xf>
    <xf numFmtId="0" fontId="11" fillId="7" borderId="33" xfId="1" applyFont="1" applyFill="1" applyBorder="1" applyAlignment="1">
      <alignment horizontal="center" vertical="center" wrapText="1"/>
    </xf>
    <xf numFmtId="0" fontId="11" fillId="7" borderId="33" xfId="1" applyFont="1" applyFill="1" applyBorder="1" applyAlignment="1">
      <alignment vertical="center" wrapText="1"/>
    </xf>
    <xf numFmtId="0" fontId="20" fillId="7" borderId="10" xfId="1" applyFont="1" applyFill="1" applyBorder="1" applyAlignment="1" applyProtection="1">
      <alignment vertical="center" wrapText="1"/>
    </xf>
    <xf numFmtId="0" fontId="21" fillId="0" borderId="0" xfId="1" applyFont="1" applyAlignment="1">
      <alignment horizontal="center" vertical="center" wrapText="1"/>
    </xf>
    <xf numFmtId="0" fontId="11" fillId="0" borderId="0" xfId="1" applyFont="1" applyBorder="1" applyAlignment="1">
      <alignment vertical="center"/>
    </xf>
    <xf numFmtId="14" fontId="11" fillId="0" borderId="0" xfId="1" applyNumberFormat="1" applyFont="1" applyBorder="1" applyAlignment="1">
      <alignment vertical="center"/>
    </xf>
    <xf numFmtId="1" fontId="11" fillId="0" borderId="0" xfId="1" applyNumberFormat="1" applyFont="1" applyBorder="1" applyAlignment="1">
      <alignment vertical="center" wrapText="1"/>
    </xf>
    <xf numFmtId="1" fontId="11" fillId="0" borderId="0" xfId="1" applyNumberFormat="1" applyFont="1" applyAlignment="1">
      <alignment vertical="center" wrapText="1"/>
    </xf>
    <xf numFmtId="0" fontId="19" fillId="0" borderId="0" xfId="1" applyFont="1" applyAlignment="1">
      <alignment horizontal="center" vertical="center"/>
    </xf>
    <xf numFmtId="0" fontId="18" fillId="0" borderId="0" xfId="1" applyFont="1" applyAlignment="1">
      <alignment horizontal="center" vertical="center"/>
    </xf>
    <xf numFmtId="165" fontId="22" fillId="0" borderId="0" xfId="1" applyNumberFormat="1" applyFont="1" applyAlignment="1">
      <alignment vertical="center"/>
    </xf>
    <xf numFmtId="0" fontId="11" fillId="0" borderId="0" xfId="1" applyFont="1" applyAlignment="1">
      <alignment horizontal="center" vertical="center" wrapText="1"/>
    </xf>
    <xf numFmtId="0" fontId="1" fillId="0" borderId="0" xfId="1"/>
    <xf numFmtId="0" fontId="1" fillId="0" borderId="0" xfId="1" applyAlignment="1">
      <alignment horizontal="center"/>
    </xf>
    <xf numFmtId="166" fontId="11" fillId="0" borderId="0" xfId="1" applyNumberFormat="1" applyFont="1" applyAlignment="1">
      <alignment vertical="center"/>
    </xf>
    <xf numFmtId="2" fontId="11" fillId="0" borderId="0" xfId="1" applyNumberFormat="1" applyFont="1" applyAlignment="1">
      <alignment vertical="center"/>
    </xf>
    <xf numFmtId="1" fontId="11" fillId="0" borderId="0" xfId="1" applyNumberFormat="1" applyFont="1" applyAlignment="1">
      <alignment vertical="center"/>
    </xf>
    <xf numFmtId="49" fontId="11" fillId="0" borderId="0" xfId="1" applyNumberFormat="1" applyFont="1" applyAlignment="1">
      <alignment vertical="center"/>
    </xf>
    <xf numFmtId="0" fontId="21" fillId="2" borderId="10" xfId="1" applyFont="1" applyFill="1" applyBorder="1" applyAlignment="1">
      <alignment vertical="center"/>
    </xf>
    <xf numFmtId="0" fontId="21" fillId="2" borderId="10" xfId="1" applyFont="1" applyFill="1" applyBorder="1" applyAlignment="1">
      <alignment horizontal="center" vertical="center"/>
    </xf>
    <xf numFmtId="165" fontId="21" fillId="2" borderId="10" xfId="1" applyNumberFormat="1" applyFont="1" applyFill="1" applyBorder="1" applyAlignment="1">
      <alignment vertical="center"/>
    </xf>
    <xf numFmtId="0" fontId="20" fillId="0" borderId="10" xfId="1" applyFont="1" applyFill="1" applyBorder="1" applyAlignment="1">
      <alignment horizontal="center" vertical="center"/>
    </xf>
    <xf numFmtId="0" fontId="20" fillId="0" borderId="10" xfId="1" applyFont="1" applyBorder="1" applyAlignment="1">
      <alignment horizontal="center" vertical="center"/>
    </xf>
    <xf numFmtId="166" fontId="11" fillId="2" borderId="10" xfId="1" applyNumberFormat="1" applyFont="1" applyFill="1" applyBorder="1" applyAlignment="1">
      <alignment vertical="center"/>
    </xf>
    <xf numFmtId="166" fontId="11" fillId="2" borderId="10" xfId="1" applyNumberFormat="1" applyFont="1" applyFill="1" applyBorder="1" applyAlignment="1">
      <alignment horizontal="center" vertical="center"/>
    </xf>
    <xf numFmtId="0" fontId="11" fillId="2" borderId="10" xfId="1" applyFont="1" applyFill="1" applyBorder="1" applyAlignment="1">
      <alignment vertical="center"/>
    </xf>
    <xf numFmtId="2" fontId="11" fillId="2" borderId="10" xfId="1" applyNumberFormat="1" applyFont="1" applyFill="1" applyBorder="1" applyAlignment="1">
      <alignment vertical="center"/>
    </xf>
    <xf numFmtId="3" fontId="20" fillId="0" borderId="10" xfId="1" applyNumberFormat="1" applyFont="1" applyBorder="1" applyAlignment="1">
      <alignment vertical="center"/>
    </xf>
    <xf numFmtId="49" fontId="11" fillId="2" borderId="10" xfId="1" applyNumberFormat="1" applyFont="1" applyFill="1" applyBorder="1" applyAlignment="1">
      <alignment vertical="center"/>
    </xf>
    <xf numFmtId="0" fontId="23" fillId="0" borderId="0" xfId="1" applyFont="1" applyAlignment="1">
      <alignment vertical="center"/>
    </xf>
    <xf numFmtId="0" fontId="11" fillId="0" borderId="0" xfId="1" applyFont="1" applyAlignment="1">
      <alignment horizontal="center" vertical="center"/>
    </xf>
    <xf numFmtId="165" fontId="11" fillId="0" borderId="0" xfId="1" applyNumberFormat="1" applyFont="1" applyAlignment="1">
      <alignment vertical="center"/>
    </xf>
    <xf numFmtId="1" fontId="11" fillId="0" borderId="0" xfId="1" applyNumberFormat="1" applyFont="1" applyAlignment="1">
      <alignment horizontal="center" vertical="center"/>
    </xf>
    <xf numFmtId="165" fontId="20" fillId="5" borderId="33" xfId="1" applyNumberFormat="1" applyFont="1" applyFill="1" applyBorder="1" applyAlignment="1" applyProtection="1">
      <alignment horizontal="center" vertical="center" wrapText="1"/>
    </xf>
    <xf numFmtId="0" fontId="20" fillId="5" borderId="34" xfId="1" applyFont="1" applyFill="1" applyBorder="1" applyAlignment="1" applyProtection="1">
      <alignment horizontal="center" vertical="center" wrapText="1"/>
    </xf>
    <xf numFmtId="1" fontId="20" fillId="6" borderId="33" xfId="1" applyNumberFormat="1" applyFont="1" applyFill="1" applyBorder="1" applyAlignment="1" applyProtection="1">
      <alignment horizontal="center" vertical="center" wrapText="1"/>
    </xf>
    <xf numFmtId="1" fontId="20" fillId="8" borderId="10" xfId="1" applyNumberFormat="1" applyFont="1" applyFill="1" applyBorder="1" applyAlignment="1" applyProtection="1">
      <alignment horizontal="center" vertical="center" wrapText="1"/>
    </xf>
    <xf numFmtId="0" fontId="20" fillId="9" borderId="33" xfId="1" applyFont="1" applyFill="1" applyBorder="1" applyAlignment="1" applyProtection="1">
      <alignment horizontal="center" vertical="center" wrapText="1"/>
    </xf>
    <xf numFmtId="166" fontId="11" fillId="9" borderId="33" xfId="1" applyNumberFormat="1" applyFont="1" applyFill="1" applyBorder="1" applyAlignment="1">
      <alignment horizontal="center" vertical="center" wrapText="1"/>
    </xf>
    <xf numFmtId="166" fontId="11" fillId="6" borderId="33" xfId="1" applyNumberFormat="1" applyFont="1" applyFill="1" applyBorder="1" applyAlignment="1">
      <alignment horizontal="center" vertical="center" wrapText="1"/>
    </xf>
    <xf numFmtId="166" fontId="11" fillId="10" borderId="33" xfId="1" applyNumberFormat="1" applyFont="1" applyFill="1" applyBorder="1" applyAlignment="1">
      <alignment horizontal="center" vertical="center" wrapText="1"/>
    </xf>
    <xf numFmtId="2" fontId="11" fillId="10" borderId="33" xfId="1" applyNumberFormat="1" applyFont="1" applyFill="1" applyBorder="1" applyAlignment="1">
      <alignment horizontal="center" vertical="center" wrapText="1"/>
    </xf>
    <xf numFmtId="1" fontId="11" fillId="11" borderId="33" xfId="1" applyNumberFormat="1" applyFont="1" applyFill="1" applyBorder="1" applyAlignment="1">
      <alignment horizontal="center" vertical="center" wrapText="1"/>
    </xf>
    <xf numFmtId="49" fontId="11" fillId="12" borderId="33" xfId="1" applyNumberFormat="1" applyFont="1" applyFill="1" applyBorder="1" applyAlignment="1">
      <alignment horizontal="center" vertical="center" wrapText="1"/>
    </xf>
    <xf numFmtId="2" fontId="11" fillId="12" borderId="33" xfId="1" applyNumberFormat="1" applyFont="1" applyFill="1" applyBorder="1" applyAlignment="1">
      <alignment horizontal="center" vertical="center" wrapText="1"/>
    </xf>
    <xf numFmtId="1" fontId="11" fillId="12" borderId="33" xfId="1" applyNumberFormat="1" applyFont="1" applyFill="1" applyBorder="1" applyAlignment="1">
      <alignment horizontal="center" vertical="center" wrapText="1"/>
    </xf>
    <xf numFmtId="2" fontId="11" fillId="2" borderId="33" xfId="1" applyNumberFormat="1" applyFont="1" applyFill="1" applyBorder="1" applyAlignment="1">
      <alignment horizontal="center" vertical="center" wrapText="1"/>
    </xf>
    <xf numFmtId="3" fontId="11" fillId="2" borderId="33" xfId="1" applyNumberFormat="1" applyFont="1" applyFill="1" applyBorder="1" applyAlignment="1">
      <alignment horizontal="center" vertical="center" wrapText="1"/>
    </xf>
    <xf numFmtId="0" fontId="11" fillId="0" borderId="0" xfId="1" applyFont="1" applyBorder="1" applyAlignment="1">
      <alignment horizontal="center" vertical="center"/>
    </xf>
    <xf numFmtId="165" fontId="11" fillId="0" borderId="0" xfId="1" applyNumberFormat="1" applyFont="1" applyBorder="1" applyAlignment="1">
      <alignment vertical="center"/>
    </xf>
    <xf numFmtId="1" fontId="11" fillId="0" borderId="0" xfId="1" applyNumberFormat="1" applyFont="1" applyBorder="1" applyAlignment="1">
      <alignment vertical="center"/>
    </xf>
    <xf numFmtId="1" fontId="11" fillId="0" borderId="0" xfId="1" applyNumberFormat="1" applyFont="1" applyBorder="1" applyAlignment="1">
      <alignment horizontal="center" vertical="center"/>
    </xf>
    <xf numFmtId="166" fontId="11" fillId="0" borderId="0" xfId="1" applyNumberFormat="1" applyFont="1" applyBorder="1" applyAlignment="1">
      <alignment vertical="center"/>
    </xf>
    <xf numFmtId="2" fontId="11" fillId="0" borderId="0" xfId="1" applyNumberFormat="1" applyFont="1" applyBorder="1" applyAlignment="1">
      <alignment vertical="center"/>
    </xf>
    <xf numFmtId="49" fontId="11" fillId="0" borderId="0" xfId="1" applyNumberFormat="1" applyFont="1" applyBorder="1" applyAlignment="1">
      <alignment vertical="center"/>
    </xf>
    <xf numFmtId="2" fontId="20" fillId="0" borderId="0" xfId="1" applyNumberFormat="1" applyFont="1" applyBorder="1" applyAlignment="1">
      <alignment vertical="center"/>
    </xf>
    <xf numFmtId="0" fontId="20" fillId="0" borderId="0" xfId="1" applyFont="1" applyBorder="1" applyAlignment="1">
      <alignment vertical="center"/>
    </xf>
    <xf numFmtId="49" fontId="11" fillId="0" borderId="0" xfId="1" applyNumberFormat="1" applyFont="1" applyFill="1" applyBorder="1" applyAlignment="1">
      <alignment vertical="center"/>
    </xf>
    <xf numFmtId="0" fontId="19" fillId="0" borderId="0" xfId="0" applyFont="1" applyAlignment="1">
      <alignment horizontal="center"/>
    </xf>
    <xf numFmtId="0" fontId="18" fillId="0" borderId="0" xfId="0" applyFont="1" applyAlignment="1">
      <alignment vertical="center"/>
    </xf>
    <xf numFmtId="0" fontId="11" fillId="0" borderId="0" xfId="0" applyFont="1" applyAlignment="1">
      <alignment horizontal="left" vertical="top" wrapText="1"/>
    </xf>
    <xf numFmtId="0" fontId="11" fillId="0" borderId="0" xfId="0" applyFont="1" applyAlignment="1">
      <alignment horizontal="center" wrapText="1"/>
    </xf>
    <xf numFmtId="1" fontId="11" fillId="0" borderId="0" xfId="0" applyNumberFormat="1" applyFont="1"/>
    <xf numFmtId="0" fontId="11" fillId="0" borderId="0" xfId="0" applyFont="1"/>
    <xf numFmtId="0" fontId="21" fillId="2" borderId="10" xfId="0" applyFont="1" applyFill="1" applyBorder="1"/>
    <xf numFmtId="0" fontId="11" fillId="0" borderId="10" xfId="0" applyFont="1" applyBorder="1" applyAlignment="1">
      <alignment horizontal="left" vertical="top"/>
    </xf>
    <xf numFmtId="166" fontId="11" fillId="2" borderId="10" xfId="0" applyNumberFormat="1" applyFont="1" applyFill="1" applyBorder="1"/>
    <xf numFmtId="0" fontId="23" fillId="0" borderId="0" xfId="0" applyFont="1"/>
    <xf numFmtId="0" fontId="11" fillId="0" borderId="0" xfId="0" applyFont="1" applyBorder="1" applyAlignment="1">
      <alignment horizontal="left" vertical="top"/>
    </xf>
    <xf numFmtId="0" fontId="11" fillId="0" borderId="0" xfId="0" applyFont="1" applyBorder="1"/>
    <xf numFmtId="166" fontId="11" fillId="0" borderId="0" xfId="0" applyNumberFormat="1" applyFont="1"/>
    <xf numFmtId="0" fontId="20" fillId="5" borderId="32" xfId="0" applyFont="1" applyFill="1" applyBorder="1" applyAlignment="1" applyProtection="1">
      <alignment horizontal="center" vertical="center" wrapText="1"/>
    </xf>
    <xf numFmtId="1" fontId="20" fillId="5" borderId="32" xfId="0" applyNumberFormat="1" applyFont="1" applyFill="1" applyBorder="1" applyAlignment="1" applyProtection="1">
      <alignment horizontal="center" vertical="center" wrapText="1"/>
    </xf>
    <xf numFmtId="14" fontId="11" fillId="0" borderId="0" xfId="0" applyNumberFormat="1" applyFont="1" applyBorder="1"/>
    <xf numFmtId="1" fontId="11" fillId="0" borderId="0" xfId="0" applyNumberFormat="1" applyFont="1" applyBorder="1"/>
    <xf numFmtId="166" fontId="11" fillId="0" borderId="0" xfId="0" applyNumberFormat="1" applyFont="1" applyBorder="1"/>
    <xf numFmtId="0" fontId="11" fillId="0" borderId="0" xfId="1" applyFont="1" applyAlignment="1"/>
    <xf numFmtId="49" fontId="26" fillId="2" borderId="10" xfId="5" applyNumberFormat="1" applyFont="1" applyFill="1" applyBorder="1" applyAlignment="1" applyProtection="1">
      <alignment horizontal="center" vertical="center" wrapText="1"/>
      <protection locked="0"/>
    </xf>
    <xf numFmtId="0" fontId="26" fillId="2" borderId="10" xfId="5" applyFont="1" applyFill="1" applyBorder="1" applyAlignment="1" applyProtection="1">
      <alignment horizontal="center" vertical="center" wrapText="1"/>
      <protection locked="0"/>
    </xf>
    <xf numFmtId="0" fontId="11" fillId="0" borderId="10" xfId="1" applyFont="1" applyBorder="1" applyAlignment="1">
      <alignment horizontal="left" vertical="center"/>
    </xf>
    <xf numFmtId="167" fontId="11" fillId="0" borderId="0" xfId="1" applyNumberFormat="1" applyFont="1" applyAlignment="1">
      <alignment vertical="center"/>
    </xf>
    <xf numFmtId="0" fontId="11" fillId="0" borderId="10" xfId="1" applyFont="1" applyBorder="1" applyAlignment="1">
      <alignment vertical="center"/>
    </xf>
    <xf numFmtId="0" fontId="11" fillId="0" borderId="0" xfId="1" applyFont="1" applyAlignment="1" applyProtection="1">
      <alignment vertical="center"/>
      <protection locked="0"/>
    </xf>
    <xf numFmtId="0" fontId="18" fillId="0" borderId="0" xfId="1" applyFont="1" applyBorder="1" applyAlignment="1" applyProtection="1">
      <alignment horizontal="left" vertical="center"/>
    </xf>
    <xf numFmtId="0" fontId="22" fillId="0" borderId="0" xfId="1" applyFont="1" applyBorder="1" applyAlignment="1" applyProtection="1">
      <alignment horizontal="center" vertical="center"/>
      <protection locked="0"/>
    </xf>
    <xf numFmtId="0" fontId="22" fillId="0" borderId="0" xfId="1" applyFont="1" applyBorder="1" applyAlignment="1" applyProtection="1">
      <alignment horizontal="left" vertical="center"/>
      <protection locked="0"/>
    </xf>
    <xf numFmtId="0" fontId="1" fillId="0" borderId="0" xfId="1" applyFont="1" applyAlignment="1" applyProtection="1">
      <alignment vertical="center"/>
      <protection locked="0"/>
    </xf>
    <xf numFmtId="0" fontId="1" fillId="0" borderId="0" xfId="1" applyFont="1" applyAlignment="1">
      <alignment vertical="center"/>
    </xf>
    <xf numFmtId="168" fontId="26" fillId="2" borderId="33" xfId="1" applyNumberFormat="1" applyFont="1" applyFill="1" applyBorder="1" applyAlignment="1" applyProtection="1">
      <alignment vertical="center" wrapText="1"/>
    </xf>
    <xf numFmtId="0" fontId="26" fillId="2" borderId="10" xfId="1" applyFont="1" applyFill="1" applyBorder="1" applyAlignment="1" applyProtection="1">
      <alignment horizontal="left" vertical="center" wrapText="1"/>
    </xf>
    <xf numFmtId="0" fontId="26" fillId="2" borderId="9" xfId="1" applyFont="1" applyFill="1" applyBorder="1" applyAlignment="1" applyProtection="1">
      <alignment vertical="center" wrapText="1"/>
    </xf>
    <xf numFmtId="0" fontId="26" fillId="2" borderId="10" xfId="1" applyFont="1" applyFill="1" applyBorder="1" applyAlignment="1" applyProtection="1">
      <alignment horizontal="center" vertical="center" wrapText="1"/>
    </xf>
    <xf numFmtId="0" fontId="20" fillId="5" borderId="10" xfId="1" applyFont="1" applyFill="1" applyBorder="1" applyAlignment="1" applyProtection="1">
      <alignment horizontal="left" vertical="center" wrapText="1"/>
    </xf>
    <xf numFmtId="0" fontId="20" fillId="5" borderId="10" xfId="1" applyFont="1" applyFill="1" applyBorder="1" applyAlignment="1" applyProtection="1">
      <alignment horizontal="center" vertical="center" wrapText="1"/>
    </xf>
    <xf numFmtId="0" fontId="20" fillId="5" borderId="10" xfId="0" applyFont="1" applyFill="1" applyBorder="1" applyAlignment="1" applyProtection="1">
      <alignment horizontal="left" vertical="center" wrapText="1"/>
    </xf>
    <xf numFmtId="0" fontId="20" fillId="5" borderId="33" xfId="0" applyFont="1" applyFill="1" applyBorder="1" applyAlignment="1" applyProtection="1">
      <alignment horizontal="left" vertical="center" wrapText="1"/>
    </xf>
    <xf numFmtId="0" fontId="11" fillId="6" borderId="10" xfId="1" applyFont="1" applyFill="1" applyBorder="1" applyAlignment="1">
      <alignment horizontal="left" vertical="center" wrapText="1"/>
    </xf>
    <xf numFmtId="0" fontId="20" fillId="6" borderId="10" xfId="1" applyFont="1" applyFill="1" applyBorder="1" applyAlignment="1" applyProtection="1">
      <alignment horizontal="left" vertical="center" wrapText="1"/>
    </xf>
    <xf numFmtId="0" fontId="20" fillId="6" borderId="10" xfId="1" applyFont="1" applyFill="1" applyBorder="1" applyAlignment="1" applyProtection="1">
      <alignment horizontal="center" vertical="center" wrapText="1"/>
    </xf>
    <xf numFmtId="0" fontId="20" fillId="6" borderId="10" xfId="0" applyFont="1" applyFill="1" applyBorder="1" applyAlignment="1" applyProtection="1">
      <alignment horizontal="left" vertical="center" wrapText="1"/>
    </xf>
    <xf numFmtId="0" fontId="20" fillId="7" borderId="10" xfId="1" applyFont="1" applyFill="1" applyBorder="1" applyAlignment="1" applyProtection="1">
      <alignment horizontal="center" vertical="center" wrapText="1"/>
    </xf>
    <xf numFmtId="169" fontId="20" fillId="7" borderId="10" xfId="1" applyNumberFormat="1" applyFont="1" applyFill="1" applyBorder="1" applyAlignment="1" applyProtection="1">
      <alignment horizontal="left" vertical="center" wrapText="1"/>
    </xf>
    <xf numFmtId="0" fontId="20" fillId="7" borderId="10" xfId="0" applyFont="1" applyFill="1" applyBorder="1" applyAlignment="1" applyProtection="1">
      <alignment horizontal="left" vertical="center" wrapText="1"/>
    </xf>
    <xf numFmtId="0" fontId="11" fillId="0" borderId="0" xfId="1" applyFont="1" applyFill="1" applyBorder="1" applyAlignment="1">
      <alignment horizontal="left" vertical="center" wrapText="1"/>
    </xf>
    <xf numFmtId="0" fontId="11" fillId="0" borderId="0" xfId="1" applyFont="1" applyFill="1" applyBorder="1" applyAlignment="1">
      <alignment horizontal="center" vertical="center" wrapText="1"/>
    </xf>
    <xf numFmtId="0" fontId="20" fillId="5" borderId="9" xfId="1" applyFont="1" applyFill="1" applyBorder="1" applyAlignment="1" applyProtection="1">
      <alignment horizontal="center" vertical="center" wrapText="1"/>
    </xf>
    <xf numFmtId="0" fontId="20" fillId="5" borderId="33" xfId="1" applyFont="1" applyFill="1" applyBorder="1" applyAlignment="1" applyProtection="1">
      <alignment horizontal="left" vertical="center" wrapText="1"/>
    </xf>
    <xf numFmtId="1" fontId="20" fillId="13" borderId="33" xfId="1" applyNumberFormat="1" applyFont="1" applyFill="1" applyBorder="1" applyAlignment="1" applyProtection="1">
      <alignment horizontal="center" vertical="center" wrapText="1"/>
    </xf>
    <xf numFmtId="1" fontId="20" fillId="13" borderId="33" xfId="1" applyNumberFormat="1" applyFont="1" applyFill="1" applyBorder="1" applyAlignment="1" applyProtection="1">
      <alignment horizontal="left" vertical="center" wrapText="1"/>
    </xf>
    <xf numFmtId="1" fontId="20" fillId="13" borderId="33" xfId="1" applyNumberFormat="1" applyFont="1" applyFill="1" applyBorder="1" applyAlignment="1" applyProtection="1">
      <alignment horizontal="left" vertical="top" wrapText="1"/>
    </xf>
    <xf numFmtId="0" fontId="11" fillId="0" borderId="0" xfId="1" applyFont="1" applyAlignment="1">
      <alignment horizontal="left" vertical="top" wrapText="1"/>
    </xf>
    <xf numFmtId="1" fontId="20" fillId="13" borderId="10" xfId="1" applyNumberFormat="1" applyFont="1" applyFill="1" applyBorder="1" applyAlignment="1" applyProtection="1">
      <alignment horizontal="center" vertical="center" wrapText="1"/>
    </xf>
    <xf numFmtId="1" fontId="20" fillId="8" borderId="32" xfId="1" applyNumberFormat="1" applyFont="1" applyFill="1" applyBorder="1" applyAlignment="1" applyProtection="1">
      <alignment horizontal="left" vertical="center" wrapText="1"/>
    </xf>
    <xf numFmtId="0" fontId="20" fillId="8" borderId="10" xfId="1" applyFont="1" applyFill="1" applyBorder="1" applyAlignment="1" applyProtection="1">
      <alignment horizontal="left" vertical="center" wrapText="1"/>
    </xf>
    <xf numFmtId="0" fontId="20" fillId="8" borderId="9" xfId="1" applyFont="1" applyFill="1" applyBorder="1" applyAlignment="1" applyProtection="1">
      <alignment horizontal="center" vertical="center" wrapText="1"/>
    </xf>
    <xf numFmtId="0" fontId="20" fillId="9" borderId="10" xfId="1" applyFont="1" applyFill="1" applyBorder="1" applyAlignment="1" applyProtection="1">
      <alignment horizontal="left" vertical="center" wrapText="1"/>
    </xf>
    <xf numFmtId="0" fontId="20" fillId="9" borderId="9" xfId="1" applyFont="1" applyFill="1" applyBorder="1" applyAlignment="1" applyProtection="1">
      <alignment horizontal="center" vertical="center" wrapText="1"/>
    </xf>
    <xf numFmtId="14" fontId="20" fillId="9" borderId="10" xfId="1" applyNumberFormat="1" applyFont="1" applyFill="1" applyBorder="1" applyAlignment="1" applyProtection="1">
      <alignment horizontal="left" vertical="center" wrapText="1"/>
    </xf>
    <xf numFmtId="0" fontId="11" fillId="6" borderId="9" xfId="1" applyFont="1" applyFill="1" applyBorder="1" applyAlignment="1">
      <alignment horizontal="center" vertical="center" wrapText="1"/>
    </xf>
    <xf numFmtId="14" fontId="11" fillId="6" borderId="10" xfId="1" applyNumberFormat="1" applyFont="1" applyFill="1" applyBorder="1" applyAlignment="1">
      <alignment horizontal="left" vertical="center" wrapText="1"/>
    </xf>
    <xf numFmtId="167" fontId="11" fillId="6" borderId="10" xfId="1" applyNumberFormat="1" applyFont="1" applyFill="1" applyBorder="1" applyAlignment="1">
      <alignment horizontal="left" vertical="center" wrapText="1"/>
    </xf>
    <xf numFmtId="166" fontId="11" fillId="10" borderId="10" xfId="1" applyNumberFormat="1" applyFont="1" applyFill="1" applyBorder="1" applyAlignment="1">
      <alignment horizontal="left" vertical="center" wrapText="1"/>
    </xf>
    <xf numFmtId="166" fontId="11" fillId="10" borderId="9" xfId="1" applyNumberFormat="1" applyFont="1" applyFill="1" applyBorder="1" applyAlignment="1">
      <alignment horizontal="center" vertical="center" wrapText="1"/>
    </xf>
    <xf numFmtId="2" fontId="11" fillId="10" borderId="10" xfId="1" applyNumberFormat="1" applyFont="1" applyFill="1" applyBorder="1" applyAlignment="1">
      <alignment horizontal="left" vertical="center" wrapText="1"/>
    </xf>
    <xf numFmtId="170" fontId="11" fillId="10" borderId="10" xfId="1" applyNumberFormat="1" applyFont="1" applyFill="1" applyBorder="1" applyAlignment="1">
      <alignment horizontal="left" vertical="center" wrapText="1"/>
    </xf>
    <xf numFmtId="1" fontId="11" fillId="11" borderId="10" xfId="1" applyNumberFormat="1" applyFont="1" applyFill="1" applyBorder="1" applyAlignment="1">
      <alignment horizontal="left" vertical="center" wrapText="1"/>
    </xf>
    <xf numFmtId="1" fontId="11" fillId="11" borderId="9" xfId="1" applyNumberFormat="1" applyFont="1" applyFill="1" applyBorder="1" applyAlignment="1">
      <alignment horizontal="center" vertical="center" wrapText="1"/>
    </xf>
    <xf numFmtId="1" fontId="11" fillId="12" borderId="10" xfId="1" applyNumberFormat="1" applyFont="1" applyFill="1" applyBorder="1" applyAlignment="1">
      <alignment horizontal="left" vertical="center" wrapText="1"/>
    </xf>
    <xf numFmtId="1" fontId="11" fillId="12" borderId="9" xfId="1" applyNumberFormat="1" applyFont="1" applyFill="1" applyBorder="1" applyAlignment="1">
      <alignment horizontal="center" vertical="center" wrapText="1"/>
    </xf>
    <xf numFmtId="2" fontId="11" fillId="12" borderId="10" xfId="1" applyNumberFormat="1" applyFont="1" applyFill="1" applyBorder="1" applyAlignment="1">
      <alignment horizontal="left" vertical="center" wrapText="1"/>
    </xf>
    <xf numFmtId="3" fontId="11" fillId="12" borderId="10" xfId="1" applyNumberFormat="1" applyFont="1" applyFill="1" applyBorder="1" applyAlignment="1">
      <alignment horizontal="left" vertical="center" wrapText="1"/>
    </xf>
    <xf numFmtId="2" fontId="11" fillId="2" borderId="10" xfId="1" applyNumberFormat="1" applyFont="1" applyFill="1" applyBorder="1" applyAlignment="1">
      <alignment horizontal="left" vertical="center" wrapText="1"/>
    </xf>
    <xf numFmtId="2" fontId="11" fillId="2" borderId="9" xfId="1" applyNumberFormat="1" applyFont="1" applyFill="1" applyBorder="1" applyAlignment="1">
      <alignment horizontal="center" vertical="center" wrapText="1"/>
    </xf>
    <xf numFmtId="0" fontId="20" fillId="0" borderId="0" xfId="1" applyFont="1" applyFill="1" applyBorder="1" applyAlignment="1" applyProtection="1">
      <alignment horizontal="left" vertical="center" wrapText="1"/>
    </xf>
    <xf numFmtId="168" fontId="26" fillId="2" borderId="10" xfId="1" applyNumberFormat="1" applyFont="1" applyFill="1" applyBorder="1" applyAlignment="1" applyProtection="1">
      <alignment vertical="center" wrapText="1"/>
    </xf>
    <xf numFmtId="0" fontId="20" fillId="5" borderId="32" xfId="0" applyFont="1" applyFill="1" applyBorder="1" applyAlignment="1" applyProtection="1">
      <alignment horizontal="left" vertical="center" wrapText="1"/>
    </xf>
    <xf numFmtId="1" fontId="20" fillId="5" borderId="32" xfId="0" applyNumberFormat="1" applyFont="1" applyFill="1" applyBorder="1" applyAlignment="1" applyProtection="1">
      <alignment horizontal="left" vertical="center" wrapText="1"/>
    </xf>
    <xf numFmtId="0" fontId="20" fillId="8" borderId="10" xfId="1" applyFont="1" applyFill="1" applyBorder="1" applyAlignment="1" applyProtection="1">
      <alignment horizontal="left" vertical="center" wrapText="1"/>
    </xf>
    <xf numFmtId="0" fontId="4" fillId="0" borderId="30" xfId="1" applyFont="1" applyBorder="1" applyAlignment="1">
      <alignment horizontal="left" vertical="top" wrapText="1"/>
    </xf>
    <xf numFmtId="0" fontId="4" fillId="0" borderId="31" xfId="1" applyFont="1" applyBorder="1" applyAlignment="1">
      <alignment horizontal="left" vertical="top" wrapText="1"/>
    </xf>
    <xf numFmtId="0" fontId="4" fillId="0" borderId="26" xfId="1" applyFont="1" applyBorder="1" applyAlignment="1">
      <alignment horizontal="left" vertical="top" wrapText="1"/>
    </xf>
    <xf numFmtId="0" fontId="4" fillId="0" borderId="27" xfId="1" applyFont="1" applyBorder="1" applyAlignment="1">
      <alignment horizontal="left" vertical="top" wrapText="1"/>
    </xf>
    <xf numFmtId="0" fontId="2" fillId="0" borderId="1" xfId="1" applyFont="1" applyBorder="1" applyAlignment="1">
      <alignment horizontal="left" vertical="center" wrapText="1"/>
    </xf>
    <xf numFmtId="0" fontId="3" fillId="0" borderId="2" xfId="1" applyFont="1" applyBorder="1" applyAlignment="1">
      <alignment vertical="center"/>
    </xf>
    <xf numFmtId="0" fontId="3" fillId="0" borderId="3" xfId="1" applyFont="1" applyBorder="1" applyAlignment="1">
      <alignment vertical="center"/>
    </xf>
    <xf numFmtId="0" fontId="4" fillId="0" borderId="4" xfId="1" applyFont="1" applyFill="1" applyBorder="1" applyAlignment="1">
      <alignment horizontal="left" vertical="center" wrapText="1"/>
    </xf>
    <xf numFmtId="0" fontId="4" fillId="0" borderId="5" xfId="1" applyFont="1" applyFill="1" applyBorder="1" applyAlignment="1">
      <alignment horizontal="left" vertical="center" wrapText="1"/>
    </xf>
    <xf numFmtId="0" fontId="4" fillId="0" borderId="6" xfId="1" applyFont="1" applyFill="1" applyBorder="1" applyAlignment="1">
      <alignment horizontal="left" vertical="center" wrapText="1"/>
    </xf>
    <xf numFmtId="0" fontId="3" fillId="0" borderId="7" xfId="1" applyFont="1" applyBorder="1" applyAlignment="1">
      <alignment vertical="center"/>
    </xf>
    <xf numFmtId="0" fontId="3" fillId="0" borderId="8" xfId="1" applyFont="1" applyBorder="1" applyAlignment="1">
      <alignment vertical="center"/>
    </xf>
    <xf numFmtId="0" fontId="4" fillId="0" borderId="9" xfId="1" applyFont="1" applyFill="1" applyBorder="1" applyAlignment="1">
      <alignment horizontal="left" vertical="center"/>
    </xf>
    <xf numFmtId="0" fontId="4" fillId="0" borderId="8" xfId="1" applyFont="1" applyFill="1" applyBorder="1" applyAlignment="1">
      <alignment horizontal="left" vertical="center"/>
    </xf>
    <xf numFmtId="0" fontId="4" fillId="0" borderId="12" xfId="1" applyFont="1" applyFill="1" applyBorder="1" applyAlignment="1">
      <alignment horizontal="left" vertical="center"/>
    </xf>
    <xf numFmtId="0" fontId="4" fillId="0" borderId="13" xfId="1" applyFont="1" applyFill="1" applyBorder="1" applyAlignment="1">
      <alignment horizontal="left" vertical="center"/>
    </xf>
    <xf numFmtId="0" fontId="3" fillId="0" borderId="14" xfId="1" applyFont="1" applyBorder="1" applyAlignment="1">
      <alignment vertical="center"/>
    </xf>
    <xf numFmtId="0" fontId="3" fillId="0" borderId="15" xfId="1" applyFont="1" applyBorder="1" applyAlignment="1">
      <alignment vertical="center"/>
    </xf>
    <xf numFmtId="0" fontId="4" fillId="0" borderId="16" xfId="1" applyFont="1" applyFill="1" applyBorder="1" applyAlignment="1">
      <alignment horizontal="left" vertical="center"/>
    </xf>
    <xf numFmtId="0" fontId="4" fillId="0" borderId="17" xfId="1" applyFont="1" applyFill="1" applyBorder="1" applyAlignment="1">
      <alignment horizontal="left" vertical="center"/>
    </xf>
    <xf numFmtId="0" fontId="4" fillId="0" borderId="18" xfId="1" applyFont="1" applyFill="1" applyBorder="1" applyAlignment="1">
      <alignment horizontal="left" vertical="center"/>
    </xf>
    <xf numFmtId="0" fontId="3" fillId="2" borderId="19" xfId="1" applyFont="1" applyFill="1" applyBorder="1" applyAlignment="1">
      <alignment horizontal="left" vertical="center"/>
    </xf>
    <xf numFmtId="0" fontId="3" fillId="2" borderId="20" xfId="1" applyFont="1" applyFill="1" applyBorder="1" applyAlignment="1">
      <alignment horizontal="left" vertical="center"/>
    </xf>
    <xf numFmtId="0" fontId="3" fillId="2" borderId="21" xfId="1" applyFont="1" applyFill="1" applyBorder="1" applyAlignment="1">
      <alignment horizontal="left" vertical="center"/>
    </xf>
    <xf numFmtId="0" fontId="3" fillId="2" borderId="19" xfId="1" applyFont="1" applyFill="1" applyBorder="1" applyAlignment="1">
      <alignment vertical="center"/>
    </xf>
    <xf numFmtId="0" fontId="3" fillId="2" borderId="20" xfId="1" applyFont="1" applyFill="1" applyBorder="1" applyAlignment="1">
      <alignment vertical="center"/>
    </xf>
    <xf numFmtId="0" fontId="3" fillId="2" borderId="21" xfId="1" applyFont="1" applyFill="1" applyBorder="1" applyAlignment="1">
      <alignment vertical="center"/>
    </xf>
    <xf numFmtId="0" fontId="3" fillId="0" borderId="26" xfId="1" applyFont="1" applyBorder="1" applyAlignment="1">
      <alignment vertical="center"/>
    </xf>
    <xf numFmtId="0" fontId="3" fillId="0" borderId="0" xfId="1" applyFont="1" applyBorder="1" applyAlignment="1">
      <alignment vertical="center"/>
    </xf>
    <xf numFmtId="0" fontId="3" fillId="0" borderId="27" xfId="1" applyFont="1" applyBorder="1" applyAlignment="1">
      <alignment vertical="center"/>
    </xf>
    <xf numFmtId="0" fontId="4" fillId="0" borderId="7" xfId="1" applyFont="1" applyBorder="1" applyAlignment="1">
      <alignment horizontal="left" vertical="center"/>
    </xf>
    <xf numFmtId="0" fontId="4" fillId="0" borderId="12" xfId="1" applyFont="1" applyBorder="1" applyAlignment="1">
      <alignment horizontal="left" vertical="center"/>
    </xf>
    <xf numFmtId="0" fontId="4" fillId="0" borderId="8" xfId="1" applyFont="1" applyBorder="1" applyAlignment="1">
      <alignment horizontal="left" vertical="center"/>
    </xf>
    <xf numFmtId="0" fontId="3" fillId="2" borderId="36" xfId="1" applyFont="1" applyFill="1" applyBorder="1" applyAlignment="1">
      <alignment horizontal="left" vertical="center"/>
    </xf>
    <xf numFmtId="0" fontId="3" fillId="0" borderId="2" xfId="1" applyFont="1" applyFill="1" applyBorder="1" applyAlignment="1">
      <alignment horizontal="left" vertical="center"/>
    </xf>
    <xf numFmtId="0" fontId="3" fillId="0" borderId="5" xfId="1" applyFont="1" applyFill="1" applyBorder="1" applyAlignment="1">
      <alignment horizontal="left" vertical="center"/>
    </xf>
    <xf numFmtId="0" fontId="4" fillId="0" borderId="30" xfId="1" applyFont="1" applyFill="1" applyBorder="1" applyAlignment="1">
      <alignment horizontal="left" vertical="top"/>
    </xf>
    <xf numFmtId="0" fontId="4" fillId="0" borderId="31" xfId="1" applyFont="1" applyFill="1" applyBorder="1" applyAlignment="1">
      <alignment horizontal="left" vertical="top"/>
    </xf>
    <xf numFmtId="0" fontId="4" fillId="0" borderId="26" xfId="1" applyFont="1" applyFill="1" applyBorder="1" applyAlignment="1">
      <alignment horizontal="left" vertical="top"/>
    </xf>
    <xf numFmtId="0" fontId="4" fillId="0" borderId="27" xfId="1" applyFont="1" applyFill="1" applyBorder="1" applyAlignment="1">
      <alignment horizontal="left" vertical="top"/>
    </xf>
    <xf numFmtId="164" fontId="8" fillId="0" borderId="39" xfId="1" applyNumberFormat="1" applyFont="1" applyFill="1" applyBorder="1" applyAlignment="1">
      <alignment horizontal="right" vertical="center"/>
    </xf>
    <xf numFmtId="164" fontId="8" fillId="0" borderId="41" xfId="1" applyNumberFormat="1" applyFont="1" applyFill="1" applyBorder="1" applyAlignment="1">
      <alignment horizontal="right" vertical="center"/>
    </xf>
    <xf numFmtId="0" fontId="4" fillId="0" borderId="14" xfId="1" applyFont="1" applyFill="1" applyBorder="1" applyAlignment="1">
      <alignment horizontal="left" vertical="top"/>
    </xf>
    <xf numFmtId="0" fontId="4" fillId="0" borderId="17" xfId="1" applyFont="1" applyFill="1" applyBorder="1" applyAlignment="1">
      <alignment horizontal="left" vertical="top"/>
    </xf>
    <xf numFmtId="0" fontId="3" fillId="0" borderId="43" xfId="1" applyFont="1" applyBorder="1" applyAlignment="1">
      <alignment vertical="center"/>
    </xf>
    <xf numFmtId="0" fontId="3" fillId="0" borderId="44" xfId="1" applyFont="1" applyBorder="1" applyAlignment="1">
      <alignment vertical="center"/>
    </xf>
    <xf numFmtId="0" fontId="3" fillId="0" borderId="22" xfId="1" applyFont="1" applyBorder="1" applyAlignment="1">
      <alignment vertical="center"/>
    </xf>
    <xf numFmtId="0" fontId="3" fillId="0" borderId="23" xfId="1" applyFont="1" applyBorder="1" applyAlignment="1">
      <alignment vertical="center"/>
    </xf>
    <xf numFmtId="0" fontId="7" fillId="0" borderId="4" xfId="1" applyFont="1" applyBorder="1" applyAlignment="1">
      <alignment horizontal="left" vertical="center" wrapText="1"/>
    </xf>
    <xf numFmtId="0" fontId="7" fillId="0" borderId="6" xfId="1" applyFont="1" applyBorder="1" applyAlignment="1">
      <alignment horizontal="left" vertical="center" wrapText="1"/>
    </xf>
    <xf numFmtId="0" fontId="14" fillId="0" borderId="9" xfId="1" applyFont="1" applyBorder="1" applyAlignment="1">
      <alignment horizontal="left" vertical="top"/>
    </xf>
    <xf numFmtId="0" fontId="14" fillId="0" borderId="12" xfId="1" applyFont="1" applyBorder="1" applyAlignment="1">
      <alignment horizontal="left" vertical="top"/>
    </xf>
    <xf numFmtId="0" fontId="14" fillId="0" borderId="8" xfId="1" applyFont="1" applyBorder="1" applyAlignment="1">
      <alignment horizontal="left" vertical="top"/>
    </xf>
    <xf numFmtId="0" fontId="15" fillId="0" borderId="9" xfId="1" applyFont="1" applyBorder="1" applyAlignment="1">
      <alignment horizontal="left" wrapText="1"/>
    </xf>
    <xf numFmtId="0" fontId="15" fillId="0" borderId="12" xfId="1" applyFont="1" applyBorder="1" applyAlignment="1">
      <alignment horizontal="left" wrapText="1"/>
    </xf>
    <xf numFmtId="0" fontId="15" fillId="0" borderId="8" xfId="1" applyFont="1" applyBorder="1" applyAlignment="1">
      <alignment horizontal="left" wrapText="1"/>
    </xf>
    <xf numFmtId="0" fontId="17" fillId="0" borderId="9" xfId="4" applyFont="1" applyBorder="1" applyAlignment="1">
      <alignment horizontal="left" vertical="top" wrapText="1"/>
    </xf>
    <xf numFmtId="0" fontId="17" fillId="0" borderId="12" xfId="4" applyFont="1" applyBorder="1" applyAlignment="1">
      <alignment horizontal="left" vertical="top" wrapText="1"/>
    </xf>
    <xf numFmtId="0" fontId="17" fillId="0" borderId="8" xfId="4" applyFont="1" applyBorder="1" applyAlignment="1">
      <alignment horizontal="left" vertical="top" wrapText="1"/>
    </xf>
    <xf numFmtId="0" fontId="4" fillId="0" borderId="9" xfId="1" applyFont="1" applyBorder="1" applyAlignment="1">
      <alignment horizontal="left" vertical="center"/>
    </xf>
    <xf numFmtId="0" fontId="4" fillId="0" borderId="34" xfId="1" applyFont="1" applyBorder="1" applyAlignment="1">
      <alignment horizontal="left" vertical="center"/>
    </xf>
    <xf numFmtId="0" fontId="4" fillId="0" borderId="31" xfId="1" applyFont="1" applyBorder="1" applyAlignment="1">
      <alignment horizontal="left" vertical="center"/>
    </xf>
    <xf numFmtId="0" fontId="20" fillId="5" borderId="9" xfId="1" applyFont="1" applyFill="1" applyBorder="1" applyAlignment="1" applyProtection="1">
      <alignment horizontal="center" vertical="center" wrapText="1"/>
    </xf>
    <xf numFmtId="0" fontId="11" fillId="0" borderId="12" xfId="1" applyFont="1" applyBorder="1" applyAlignment="1">
      <alignment horizontal="center" vertical="center" wrapText="1"/>
    </xf>
    <xf numFmtId="0" fontId="11" fillId="0" borderId="8" xfId="1" applyFont="1" applyBorder="1" applyAlignment="1">
      <alignment horizontal="center" vertical="center" wrapText="1"/>
    </xf>
    <xf numFmtId="0" fontId="11" fillId="6" borderId="9" xfId="1" applyFont="1" applyFill="1" applyBorder="1" applyAlignment="1">
      <alignment horizontal="center" vertical="center"/>
    </xf>
    <xf numFmtId="0" fontId="11" fillId="6" borderId="12" xfId="1" applyFont="1" applyFill="1" applyBorder="1" applyAlignment="1">
      <alignment horizontal="center" vertical="center"/>
    </xf>
    <xf numFmtId="0" fontId="11" fillId="6" borderId="8" xfId="1" applyFont="1" applyFill="1" applyBorder="1" applyAlignment="1">
      <alignment horizontal="center" vertical="center"/>
    </xf>
    <xf numFmtId="0" fontId="11" fillId="7" borderId="9" xfId="1" applyFont="1" applyFill="1" applyBorder="1" applyAlignment="1">
      <alignment horizontal="center" vertical="center"/>
    </xf>
    <xf numFmtId="0" fontId="11" fillId="7" borderId="12" xfId="1" applyFont="1" applyFill="1" applyBorder="1" applyAlignment="1">
      <alignment horizontal="center" vertical="center"/>
    </xf>
    <xf numFmtId="0" fontId="11" fillId="7" borderId="8" xfId="1" applyFont="1" applyFill="1" applyBorder="1" applyAlignment="1">
      <alignment horizontal="center" vertical="center"/>
    </xf>
    <xf numFmtId="1" fontId="11" fillId="11" borderId="9" xfId="1" applyNumberFormat="1" applyFont="1" applyFill="1" applyBorder="1" applyAlignment="1">
      <alignment horizontal="center" vertical="center" wrapText="1"/>
    </xf>
    <xf numFmtId="1" fontId="11" fillId="11" borderId="12" xfId="1" applyNumberFormat="1" applyFont="1" applyFill="1" applyBorder="1" applyAlignment="1">
      <alignment horizontal="center" vertical="center" wrapText="1"/>
    </xf>
    <xf numFmtId="1" fontId="11" fillId="11" borderId="8" xfId="1" applyNumberFormat="1" applyFont="1" applyFill="1" applyBorder="1" applyAlignment="1">
      <alignment horizontal="center" vertical="center" wrapText="1"/>
    </xf>
    <xf numFmtId="166" fontId="11" fillId="12" borderId="9" xfId="1" applyNumberFormat="1" applyFont="1" applyFill="1" applyBorder="1" applyAlignment="1">
      <alignment horizontal="center" vertical="center" wrapText="1"/>
    </xf>
    <xf numFmtId="166" fontId="11" fillId="12" borderId="12" xfId="1" applyNumberFormat="1" applyFont="1" applyFill="1" applyBorder="1" applyAlignment="1">
      <alignment horizontal="center" vertical="center" wrapText="1"/>
    </xf>
    <xf numFmtId="166" fontId="11" fillId="12" borderId="8" xfId="1" applyNumberFormat="1" applyFont="1" applyFill="1" applyBorder="1" applyAlignment="1">
      <alignment horizontal="center" vertical="center" wrapText="1"/>
    </xf>
    <xf numFmtId="2" fontId="11" fillId="2" borderId="9" xfId="1" applyNumberFormat="1" applyFont="1" applyFill="1" applyBorder="1" applyAlignment="1">
      <alignment horizontal="center" vertical="center" wrapText="1"/>
    </xf>
    <xf numFmtId="2" fontId="11" fillId="2" borderId="8" xfId="1" applyNumberFormat="1" applyFont="1" applyFill="1" applyBorder="1" applyAlignment="1">
      <alignment horizontal="center" vertical="center" wrapText="1"/>
    </xf>
    <xf numFmtId="0" fontId="20" fillId="5" borderId="12" xfId="1" applyFont="1" applyFill="1" applyBorder="1" applyAlignment="1" applyProtection="1">
      <alignment horizontal="center" vertical="center" wrapText="1"/>
    </xf>
    <xf numFmtId="0" fontId="11" fillId="8" borderId="9" xfId="1" applyFont="1" applyFill="1" applyBorder="1" applyAlignment="1">
      <alignment horizontal="center" vertical="center"/>
    </xf>
    <xf numFmtId="0" fontId="11" fillId="8" borderId="12" xfId="1" applyFont="1" applyFill="1" applyBorder="1" applyAlignment="1">
      <alignment horizontal="center" vertical="center"/>
    </xf>
    <xf numFmtId="0" fontId="11" fillId="8" borderId="8" xfId="1" applyFont="1" applyFill="1" applyBorder="1" applyAlignment="1">
      <alignment horizontal="center" vertical="center"/>
    </xf>
    <xf numFmtId="0" fontId="20" fillId="9" borderId="9" xfId="1" applyFont="1" applyFill="1" applyBorder="1" applyAlignment="1" applyProtection="1">
      <alignment horizontal="center" vertical="center" wrapText="1"/>
    </xf>
    <xf numFmtId="0" fontId="20" fillId="9" borderId="12" xfId="1" applyFont="1" applyFill="1" applyBorder="1" applyAlignment="1" applyProtection="1">
      <alignment horizontal="center" vertical="center" wrapText="1"/>
    </xf>
    <xf numFmtId="0" fontId="20" fillId="9" borderId="8" xfId="1" applyFont="1" applyFill="1" applyBorder="1" applyAlignment="1" applyProtection="1">
      <alignment horizontal="center" vertical="center" wrapText="1"/>
    </xf>
    <xf numFmtId="0" fontId="11" fillId="6" borderId="9" xfId="1" applyFont="1" applyFill="1" applyBorder="1" applyAlignment="1">
      <alignment horizontal="center" vertical="center" wrapText="1"/>
    </xf>
    <xf numFmtId="0" fontId="11" fillId="6" borderId="12" xfId="1" applyFont="1" applyFill="1" applyBorder="1" applyAlignment="1">
      <alignment horizontal="center" vertical="center" wrapText="1"/>
    </xf>
    <xf numFmtId="0" fontId="11" fillId="6" borderId="8" xfId="1" applyFont="1" applyFill="1" applyBorder="1" applyAlignment="1">
      <alignment horizontal="center" vertical="center" wrapText="1"/>
    </xf>
    <xf numFmtId="166" fontId="11" fillId="10" borderId="9" xfId="1" applyNumberFormat="1" applyFont="1" applyFill="1" applyBorder="1" applyAlignment="1">
      <alignment horizontal="center" vertical="center" wrapText="1"/>
    </xf>
    <xf numFmtId="166" fontId="11" fillId="10" borderId="12" xfId="1" applyNumberFormat="1" applyFont="1" applyFill="1" applyBorder="1" applyAlignment="1">
      <alignment horizontal="center" vertical="center" wrapText="1"/>
    </xf>
    <xf numFmtId="166" fontId="11" fillId="10" borderId="8" xfId="1" applyNumberFormat="1" applyFont="1" applyFill="1" applyBorder="1" applyAlignment="1">
      <alignment horizontal="center" vertical="center" wrapText="1"/>
    </xf>
    <xf numFmtId="0" fontId="20" fillId="5" borderId="10" xfId="0" applyFont="1" applyFill="1" applyBorder="1" applyAlignment="1" applyProtection="1">
      <alignment horizontal="center" vertical="center" wrapText="1"/>
    </xf>
    <xf numFmtId="0" fontId="11" fillId="0" borderId="10" xfId="0" applyFont="1" applyBorder="1" applyAlignment="1">
      <alignment horizontal="center" vertical="center"/>
    </xf>
    <xf numFmtId="0" fontId="0" fillId="0" borderId="10" xfId="0" applyBorder="1" applyAlignment="1">
      <alignment horizontal="center" vertical="center"/>
    </xf>
    <xf numFmtId="0" fontId="24" fillId="0" borderId="0" xfId="1" applyFont="1" applyAlignment="1" applyProtection="1">
      <alignment horizontal="left" vertical="center"/>
    </xf>
    <xf numFmtId="0" fontId="15" fillId="0" borderId="0" xfId="1" applyFont="1" applyAlignment="1" applyProtection="1">
      <alignment horizontal="left" vertical="center" wrapText="1"/>
    </xf>
    <xf numFmtId="0" fontId="20" fillId="5" borderId="10" xfId="1" applyFont="1" applyFill="1" applyBorder="1" applyAlignment="1" applyProtection="1">
      <alignment horizontal="left" vertical="center" wrapText="1"/>
    </xf>
    <xf numFmtId="0" fontId="2" fillId="2" borderId="10" xfId="1" applyFont="1" applyFill="1" applyBorder="1" applyAlignment="1" applyProtection="1">
      <alignment horizontal="left" vertical="center" wrapText="1"/>
    </xf>
    <xf numFmtId="0" fontId="20" fillId="6" borderId="10" xfId="1" applyFont="1" applyFill="1" applyBorder="1" applyAlignment="1" applyProtection="1">
      <alignment horizontal="left" vertical="center" wrapText="1"/>
    </xf>
    <xf numFmtId="0" fontId="20" fillId="7" borderId="33" xfId="1" applyFont="1" applyFill="1" applyBorder="1" applyAlignment="1" applyProtection="1">
      <alignment horizontal="left" vertical="center" wrapText="1"/>
    </xf>
    <xf numFmtId="0" fontId="20" fillId="7" borderId="46" xfId="1" applyFont="1" applyFill="1" applyBorder="1" applyAlignment="1" applyProtection="1">
      <alignment horizontal="left" vertical="center" wrapText="1"/>
    </xf>
    <xf numFmtId="0" fontId="20" fillId="7" borderId="32" xfId="1" applyFont="1" applyFill="1" applyBorder="1" applyAlignment="1" applyProtection="1">
      <alignment horizontal="left" vertical="center" wrapText="1"/>
    </xf>
    <xf numFmtId="0" fontId="2" fillId="2" borderId="9" xfId="1" applyFont="1" applyFill="1" applyBorder="1" applyAlignment="1" applyProtection="1">
      <alignment horizontal="left" vertical="center" wrapText="1"/>
    </xf>
    <xf numFmtId="0" fontId="2" fillId="2" borderId="12" xfId="1" applyFont="1" applyFill="1" applyBorder="1" applyAlignment="1" applyProtection="1">
      <alignment horizontal="left" vertical="center" wrapText="1"/>
    </xf>
    <xf numFmtId="0" fontId="2" fillId="2" borderId="8" xfId="1" applyFont="1" applyFill="1" applyBorder="1" applyAlignment="1" applyProtection="1">
      <alignment horizontal="left" vertical="center" wrapText="1"/>
    </xf>
    <xf numFmtId="1" fontId="11" fillId="12" borderId="10" xfId="1" applyNumberFormat="1" applyFont="1" applyFill="1" applyBorder="1" applyAlignment="1">
      <alignment horizontal="left" vertical="center" wrapText="1"/>
    </xf>
    <xf numFmtId="2" fontId="11" fillId="2" borderId="10" xfId="1" applyNumberFormat="1" applyFont="1" applyFill="1" applyBorder="1" applyAlignment="1">
      <alignment horizontal="left" vertical="center" wrapText="1"/>
    </xf>
    <xf numFmtId="1" fontId="20" fillId="13" borderId="33" xfId="1" applyNumberFormat="1" applyFont="1" applyFill="1" applyBorder="1" applyAlignment="1" applyProtection="1">
      <alignment horizontal="left" vertical="center" wrapText="1"/>
    </xf>
    <xf numFmtId="1" fontId="20" fillId="13" borderId="46" xfId="1" applyNumberFormat="1" applyFont="1" applyFill="1" applyBorder="1" applyAlignment="1" applyProtection="1">
      <alignment horizontal="left" vertical="center" wrapText="1"/>
    </xf>
    <xf numFmtId="1" fontId="20" fillId="13" borderId="32" xfId="1" applyNumberFormat="1" applyFont="1" applyFill="1" applyBorder="1" applyAlignment="1" applyProtection="1">
      <alignment horizontal="left" vertical="center" wrapText="1"/>
    </xf>
    <xf numFmtId="0" fontId="20" fillId="8" borderId="10" xfId="1" applyFont="1" applyFill="1" applyBorder="1" applyAlignment="1" applyProtection="1">
      <alignment horizontal="left" vertical="center" wrapText="1"/>
    </xf>
    <xf numFmtId="0" fontId="20" fillId="9" borderId="10" xfId="1" applyFont="1" applyFill="1" applyBorder="1" applyAlignment="1" applyProtection="1">
      <alignment horizontal="left" vertical="center" wrapText="1"/>
    </xf>
    <xf numFmtId="0" fontId="11" fillId="6" borderId="10" xfId="1" applyFont="1" applyFill="1" applyBorder="1" applyAlignment="1">
      <alignment horizontal="left" vertical="center" wrapText="1"/>
    </xf>
    <xf numFmtId="166" fontId="11" fillId="10" borderId="10" xfId="1" applyNumberFormat="1" applyFont="1" applyFill="1" applyBorder="1" applyAlignment="1">
      <alignment horizontal="left" vertical="center" wrapText="1"/>
    </xf>
    <xf numFmtId="1" fontId="11" fillId="11" borderId="10" xfId="1" applyNumberFormat="1" applyFont="1" applyFill="1" applyBorder="1" applyAlignment="1">
      <alignment horizontal="left" vertical="center" wrapText="1"/>
    </xf>
  </cellXfs>
  <cellStyles count="6">
    <cellStyle name="Hyperlink" xfId="4" builtinId="8"/>
    <cellStyle name="Hyperlink 3" xfId="3"/>
    <cellStyle name="Normal" xfId="0" builtinId="0"/>
    <cellStyle name="Normal 10 2" xfId="1"/>
    <cellStyle name="Normal 2" xfId="5"/>
    <cellStyle name="Percent 2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99172</xdr:colOff>
      <xdr:row>0</xdr:row>
      <xdr:rowOff>57150</xdr:rowOff>
    </xdr:from>
    <xdr:to>
      <xdr:col>2</xdr:col>
      <xdr:colOff>132790</xdr:colOff>
      <xdr:row>0</xdr:row>
      <xdr:rowOff>933450</xdr:rowOff>
    </xdr:to>
    <xdr:pic>
      <xdr:nvPicPr>
        <xdr:cNvPr id="2" name="Picture 713" descr="Education Funding Agency 295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172" y="57150"/>
          <a:ext cx="852768"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714375</xdr:colOff>
      <xdr:row>1</xdr:row>
      <xdr:rowOff>38100</xdr:rowOff>
    </xdr:to>
    <xdr:pic>
      <xdr:nvPicPr>
        <xdr:cNvPr id="2" name="Picture 713" descr="Education Funding Agency 295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1437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914400</xdr:colOff>
      <xdr:row>1</xdr:row>
      <xdr:rowOff>142875</xdr:rowOff>
    </xdr:to>
    <xdr:pic>
      <xdr:nvPicPr>
        <xdr:cNvPr id="2" name="Picture 713" descr="Education Funding Agency 295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9144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914400</xdr:colOff>
      <xdr:row>1</xdr:row>
      <xdr:rowOff>142875</xdr:rowOff>
    </xdr:to>
    <xdr:pic>
      <xdr:nvPicPr>
        <xdr:cNvPr id="2" name="Picture 713" descr="Education Funding Agency 295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9144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absolute">
    <xdr:from>
      <xdr:col>1</xdr:col>
      <xdr:colOff>0</xdr:colOff>
      <xdr:row>0</xdr:row>
      <xdr:rowOff>0</xdr:rowOff>
    </xdr:from>
    <xdr:to>
      <xdr:col>1</xdr:col>
      <xdr:colOff>809625</xdr:colOff>
      <xdr:row>0</xdr:row>
      <xdr:rowOff>828675</xdr:rowOff>
    </xdr:to>
    <xdr:pic>
      <xdr:nvPicPr>
        <xdr:cNvPr id="2" name="Picture 713" descr="Education Funding Agency 295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0"/>
          <a:ext cx="809625"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absolute">
    <xdr:from>
      <xdr:col>0</xdr:col>
      <xdr:colOff>152400</xdr:colOff>
      <xdr:row>0</xdr:row>
      <xdr:rowOff>0</xdr:rowOff>
    </xdr:from>
    <xdr:to>
      <xdr:col>1</xdr:col>
      <xdr:colOff>666750</xdr:colOff>
      <xdr:row>0</xdr:row>
      <xdr:rowOff>828675</xdr:rowOff>
    </xdr:to>
    <xdr:pic>
      <xdr:nvPicPr>
        <xdr:cNvPr id="2" name="Picture 713" descr="Education Funding Agency 295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0"/>
          <a:ext cx="809625"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orkplaces/sites/efaypa/e/Allocations_1516/Data/ACT/FASS_ACT_Master_14-1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CF2014"/>
      <sheetName val="CF2015"/>
      <sheetName val="Settings"/>
      <sheetName val="Lists"/>
      <sheetName val="201516 Student Number - SSF"/>
      <sheetName val="201516 Funding Factors - FE"/>
      <sheetName val="QA Data FE"/>
      <sheetName val="QA Data SSF"/>
      <sheetName val="Aims - FE"/>
      <sheetName val="Aims - School"/>
      <sheetName val="Programme"/>
      <sheetName val="Lagged Students"/>
      <sheetName val="Glossary"/>
      <sheetName val="Student names"/>
      <sheetName val="AY21516"/>
      <sheetName val="Q"/>
      <sheetName val="Reruns"/>
      <sheetName val="Sheet3"/>
      <sheetName val="Estimat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gov.uk/government/publications/post-16-funding-allocations-supporting-documents-for-2017-to-2018"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rgb="FF0070C0"/>
    <pageSetUpPr fitToPage="1"/>
  </sheetPr>
  <dimension ref="A1:K50"/>
  <sheetViews>
    <sheetView showGridLines="0" tabSelected="1" zoomScaleNormal="100" workbookViewId="0"/>
  </sheetViews>
  <sheetFormatPr defaultColWidth="8.88671875" defaultRowHeight="15" x14ac:dyDescent="0.4"/>
  <cols>
    <col min="1" max="1" width="1.44140625" style="1" customWidth="1"/>
    <col min="2" max="2" width="8.109375" style="1" customWidth="1"/>
    <col min="3" max="3" width="20.71875" style="1" customWidth="1"/>
    <col min="4" max="7" width="16.88671875" style="1" customWidth="1"/>
    <col min="8" max="8" width="13.33203125" style="1" customWidth="1"/>
    <col min="9" max="16384" width="8.88671875" style="1"/>
  </cols>
  <sheetData>
    <row r="1" spans="2:10" ht="81.75" customHeight="1" thickBot="1" x14ac:dyDescent="0.45">
      <c r="D1" s="225" t="s">
        <v>583</v>
      </c>
      <c r="E1" s="225"/>
      <c r="F1" s="225"/>
      <c r="G1" s="225"/>
    </row>
    <row r="2" spans="2:10" ht="28.5" customHeight="1" x14ac:dyDescent="0.4">
      <c r="B2" s="226" t="s">
        <v>0</v>
      </c>
      <c r="C2" s="227"/>
      <c r="D2" s="228" t="s">
        <v>374</v>
      </c>
      <c r="E2" s="229"/>
      <c r="F2" s="229"/>
      <c r="G2" s="230"/>
    </row>
    <row r="3" spans="2:10" x14ac:dyDescent="0.4">
      <c r="B3" s="231" t="s">
        <v>1</v>
      </c>
      <c r="C3" s="232"/>
      <c r="D3" s="233">
        <v>999999</v>
      </c>
      <c r="E3" s="234"/>
      <c r="F3" s="2" t="s">
        <v>2</v>
      </c>
      <c r="G3" s="3">
        <v>12345678</v>
      </c>
      <c r="H3" s="4"/>
      <c r="J3" s="5"/>
    </row>
    <row r="4" spans="2:10" x14ac:dyDescent="0.4">
      <c r="B4" s="231" t="s">
        <v>3</v>
      </c>
      <c r="C4" s="232"/>
      <c r="D4" s="233" t="s">
        <v>485</v>
      </c>
      <c r="E4" s="235"/>
      <c r="F4" s="235"/>
      <c r="G4" s="236"/>
      <c r="I4" s="4"/>
    </row>
    <row r="5" spans="2:10" ht="15.4" thickBot="1" x14ac:dyDescent="0.45">
      <c r="B5" s="237" t="s">
        <v>4</v>
      </c>
      <c r="C5" s="238"/>
      <c r="D5" s="239" t="s">
        <v>486</v>
      </c>
      <c r="E5" s="240"/>
      <c r="F5" s="240"/>
      <c r="G5" s="241"/>
    </row>
    <row r="6" spans="2:10" ht="8.25" customHeight="1" x14ac:dyDescent="0.4"/>
    <row r="7" spans="2:10" ht="8.25" customHeight="1" thickBot="1" x14ac:dyDescent="0.45"/>
    <row r="8" spans="2:10" ht="15.75" customHeight="1" thickBot="1" x14ac:dyDescent="0.45">
      <c r="B8" s="242" t="s">
        <v>5</v>
      </c>
      <c r="C8" s="243"/>
      <c r="D8" s="243"/>
      <c r="E8" s="243"/>
      <c r="F8" s="243"/>
      <c r="G8" s="244"/>
    </row>
    <row r="9" spans="2:10" ht="15" customHeight="1" x14ac:dyDescent="0.4">
      <c r="B9" s="6" t="s">
        <v>6</v>
      </c>
      <c r="C9" s="7"/>
      <c r="D9" s="8"/>
      <c r="E9" s="8"/>
      <c r="F9" s="9"/>
      <c r="G9" s="10">
        <f>'Lagged Students'!C2</f>
        <v>100</v>
      </c>
    </row>
    <row r="10" spans="2:10" ht="15" customHeight="1" x14ac:dyDescent="0.4">
      <c r="B10" s="11" t="s">
        <v>7</v>
      </c>
      <c r="C10" s="12"/>
      <c r="D10" s="13"/>
      <c r="E10" s="13"/>
      <c r="F10" s="14"/>
      <c r="G10" s="15">
        <v>0</v>
      </c>
    </row>
    <row r="11" spans="2:10" ht="15" customHeight="1" thickBot="1" x14ac:dyDescent="0.45">
      <c r="B11" s="16" t="s">
        <v>8</v>
      </c>
      <c r="C11" s="17"/>
      <c r="D11" s="18"/>
      <c r="E11" s="18"/>
      <c r="F11" s="19"/>
      <c r="G11" s="20">
        <f>G10+G9</f>
        <v>100</v>
      </c>
    </row>
    <row r="12" spans="2:10" ht="15.75" customHeight="1" thickBot="1" x14ac:dyDescent="0.45">
      <c r="B12" s="21"/>
      <c r="C12" s="21"/>
      <c r="D12" s="21"/>
      <c r="E12" s="21"/>
      <c r="F12" s="21"/>
      <c r="G12" s="21"/>
    </row>
    <row r="13" spans="2:10" ht="15.4" thickBot="1" x14ac:dyDescent="0.45">
      <c r="B13" s="245" t="s">
        <v>9</v>
      </c>
      <c r="C13" s="246"/>
      <c r="D13" s="246"/>
      <c r="E13" s="246"/>
      <c r="F13" s="246"/>
      <c r="G13" s="247"/>
    </row>
    <row r="14" spans="2:10" ht="71.25" customHeight="1" x14ac:dyDescent="0.4">
      <c r="B14" s="248" t="s">
        <v>10</v>
      </c>
      <c r="C14" s="249"/>
      <c r="D14" s="250"/>
      <c r="E14" s="22" t="s">
        <v>11</v>
      </c>
      <c r="F14" s="23" t="s">
        <v>12</v>
      </c>
      <c r="G14" s="24" t="s">
        <v>13</v>
      </c>
      <c r="H14" s="25"/>
    </row>
    <row r="15" spans="2:10" x14ac:dyDescent="0.4">
      <c r="B15" s="26" t="s">
        <v>14</v>
      </c>
      <c r="C15" s="12"/>
      <c r="D15" s="27"/>
      <c r="E15" s="28">
        <f>SUMPRODUCT((Programme!AA6:AA122="Band 5")*(Programme!E6:E122="Yes"))</f>
        <v>94</v>
      </c>
      <c r="F15" s="29">
        <f>E15/$E$23</f>
        <v>0.98947368421052628</v>
      </c>
      <c r="G15" s="30">
        <f>F15*G11</f>
        <v>98.94736842105263</v>
      </c>
      <c r="H15" s="31"/>
    </row>
    <row r="16" spans="2:10" x14ac:dyDescent="0.4">
      <c r="B16" s="26" t="s">
        <v>15</v>
      </c>
      <c r="C16" s="12"/>
      <c r="D16" s="27"/>
      <c r="E16" s="28">
        <f>SUMPRODUCT((Programme!AA6:AA122="Band 4a")*(Programme!E6:E122="Yes"))</f>
        <v>1</v>
      </c>
      <c r="F16" s="32"/>
      <c r="G16" s="33"/>
      <c r="H16" s="25"/>
    </row>
    <row r="17" spans="1:11" x14ac:dyDescent="0.4">
      <c r="B17" s="26" t="s">
        <v>16</v>
      </c>
      <c r="C17" s="12"/>
      <c r="D17" s="27"/>
      <c r="E17" s="28">
        <f>SUMPRODUCT((Programme!AA6:AA122="Band 4b")*(Programme!E6:E122="Yes"))</f>
        <v>0</v>
      </c>
      <c r="F17" s="32"/>
      <c r="G17" s="33"/>
      <c r="H17" s="25"/>
    </row>
    <row r="18" spans="1:11" x14ac:dyDescent="0.4">
      <c r="B18" s="26" t="s">
        <v>17</v>
      </c>
      <c r="C18" s="12"/>
      <c r="D18" s="27"/>
      <c r="E18" s="34"/>
      <c r="F18" s="29">
        <f>(E16+E17)/$E$23</f>
        <v>1.0526315789473684E-2</v>
      </c>
      <c r="G18" s="30">
        <f>F18*G11</f>
        <v>1.0526315789473684</v>
      </c>
      <c r="H18" s="25"/>
    </row>
    <row r="19" spans="1:11" x14ac:dyDescent="0.4">
      <c r="B19" s="26" t="s">
        <v>18</v>
      </c>
      <c r="C19" s="12"/>
      <c r="D19" s="27"/>
      <c r="E19" s="28">
        <f>SUMPRODUCT((Programme!AA6:AA122="Band 3")*(Programme!E6:E122="Yes"))</f>
        <v>0</v>
      </c>
      <c r="F19" s="29">
        <f>E19/$E$23</f>
        <v>0</v>
      </c>
      <c r="G19" s="30">
        <f>F19*G11</f>
        <v>0</v>
      </c>
      <c r="H19" s="25"/>
    </row>
    <row r="20" spans="1:11" x14ac:dyDescent="0.4">
      <c r="B20" s="26" t="s">
        <v>19</v>
      </c>
      <c r="C20" s="12"/>
      <c r="D20" s="27"/>
      <c r="E20" s="28">
        <f>SUMPRODUCT((Programme!AA6:AA122="Band 2")*(Programme!E6:E122="Yes"))</f>
        <v>0</v>
      </c>
      <c r="F20" s="29">
        <f>E20/$E$23</f>
        <v>0</v>
      </c>
      <c r="G20" s="30">
        <f>F20*G11</f>
        <v>0</v>
      </c>
    </row>
    <row r="21" spans="1:11" ht="15" customHeight="1" x14ac:dyDescent="0.4">
      <c r="B21" s="221" t="s">
        <v>20</v>
      </c>
      <c r="C21" s="222"/>
      <c r="D21" s="35" t="s">
        <v>21</v>
      </c>
      <c r="E21" s="28">
        <f>SUMPRODUCT((Programme!AA6:AA122="Band 1")*(Programme!E6:E122="Yes"))</f>
        <v>0</v>
      </c>
      <c r="F21" s="29">
        <f>E21/$E$23</f>
        <v>0</v>
      </c>
      <c r="G21" s="30">
        <f>F21*G11</f>
        <v>0</v>
      </c>
    </row>
    <row r="22" spans="1:11" ht="15.4" thickBot="1" x14ac:dyDescent="0.45">
      <c r="B22" s="223"/>
      <c r="C22" s="224"/>
      <c r="D22" s="36" t="s">
        <v>22</v>
      </c>
      <c r="E22" s="37">
        <f>SUMPRODUCT((Programme!AA6:AA122="Band 1")*(Programme!E6:E122="Yes")*(Programme!AB6:AB122))</f>
        <v>0</v>
      </c>
      <c r="F22" s="38"/>
      <c r="G22" s="39"/>
      <c r="K22" s="40"/>
    </row>
    <row r="23" spans="1:11" ht="15.4" thickBot="1" x14ac:dyDescent="0.45">
      <c r="B23" s="242" t="s">
        <v>23</v>
      </c>
      <c r="C23" s="243"/>
      <c r="D23" s="254"/>
      <c r="E23" s="41">
        <f>SUM(E15:E21)</f>
        <v>95</v>
      </c>
      <c r="F23" s="42">
        <f>E23/$E$23</f>
        <v>1</v>
      </c>
      <c r="G23" s="43">
        <f>SUM(G15:G21)</f>
        <v>100</v>
      </c>
    </row>
    <row r="24" spans="1:11" ht="15.4" thickBot="1" x14ac:dyDescent="0.45">
      <c r="B24" s="21"/>
      <c r="C24" s="21"/>
      <c r="D24" s="21"/>
      <c r="E24" s="21"/>
      <c r="F24" s="21"/>
      <c r="G24" s="21"/>
    </row>
    <row r="25" spans="1:11" ht="15.4" thickBot="1" x14ac:dyDescent="0.45">
      <c r="B25" s="242" t="s">
        <v>24</v>
      </c>
      <c r="C25" s="243"/>
      <c r="D25" s="243"/>
      <c r="E25" s="243"/>
      <c r="F25" s="243"/>
      <c r="G25" s="244"/>
    </row>
    <row r="26" spans="1:11" ht="27.75" x14ac:dyDescent="0.4">
      <c r="B26" s="255" t="s">
        <v>25</v>
      </c>
      <c r="C26" s="256"/>
      <c r="D26" s="256"/>
      <c r="E26" s="44"/>
      <c r="F26" s="45" t="s">
        <v>26</v>
      </c>
      <c r="G26" s="46" t="s">
        <v>27</v>
      </c>
    </row>
    <row r="27" spans="1:11" x14ac:dyDescent="0.4">
      <c r="B27" s="47" t="s">
        <v>28</v>
      </c>
      <c r="C27" s="12"/>
      <c r="D27" s="48"/>
      <c r="E27" s="49"/>
      <c r="F27" s="50">
        <v>0.95299999999999996</v>
      </c>
      <c r="G27" s="51">
        <f>ROUND((Programme!F2/Programme!E2/2)+0.5,5)</f>
        <v>0.95789000000000002</v>
      </c>
      <c r="H27" s="52"/>
    </row>
    <row r="28" spans="1:11" x14ac:dyDescent="0.4">
      <c r="B28" s="47" t="s">
        <v>29</v>
      </c>
      <c r="C28" s="12"/>
      <c r="D28" s="48"/>
      <c r="E28" s="49"/>
      <c r="F28" s="50">
        <v>1.014</v>
      </c>
      <c r="G28" s="51">
        <f>ROUND(Programme!AE2/Programme!AC2,5)</f>
        <v>1.0147600000000001</v>
      </c>
    </row>
    <row r="29" spans="1:11" x14ac:dyDescent="0.4">
      <c r="B29" s="47" t="s">
        <v>30</v>
      </c>
      <c r="C29" s="12"/>
      <c r="D29" s="48"/>
      <c r="E29" s="49"/>
      <c r="F29" s="38"/>
      <c r="G29" s="53">
        <f>ROUND((Programme!AD2/Programme!AC2),5)-1</f>
        <v>0</v>
      </c>
    </row>
    <row r="30" spans="1:11" x14ac:dyDescent="0.4">
      <c r="B30" s="257" t="s">
        <v>31</v>
      </c>
      <c r="C30" s="258"/>
      <c r="D30" s="13" t="s">
        <v>32</v>
      </c>
      <c r="E30" s="54">
        <f>Programme!I2/Programme!E2</f>
        <v>8.4210526315789472E-2</v>
      </c>
      <c r="F30" s="55"/>
      <c r="G30" s="261">
        <f>ROUND(IF(E30&lt;E31,AVERAGE(E30:E31),E30),5)</f>
        <v>9.8919999999999994E-2</v>
      </c>
    </row>
    <row r="31" spans="1:11" x14ac:dyDescent="0.4">
      <c r="B31" s="259"/>
      <c r="C31" s="260"/>
      <c r="D31" s="56" t="s">
        <v>33</v>
      </c>
      <c r="E31" s="54">
        <v>0.11363636000000001</v>
      </c>
      <c r="F31" s="55"/>
      <c r="G31" s="262"/>
    </row>
    <row r="32" spans="1:11" s="59" customFormat="1" ht="15.4" thickBot="1" x14ac:dyDescent="0.45">
      <c r="A32" s="1"/>
      <c r="B32" s="263" t="s">
        <v>34</v>
      </c>
      <c r="C32" s="264"/>
      <c r="D32" s="264"/>
      <c r="E32" s="264"/>
      <c r="F32" s="57"/>
      <c r="G32" s="58">
        <v>1.02</v>
      </c>
    </row>
    <row r="33" spans="2:8" ht="15.4" thickBot="1" x14ac:dyDescent="0.45">
      <c r="B33" s="60"/>
      <c r="C33" s="60"/>
      <c r="D33" s="60"/>
      <c r="E33" s="60"/>
      <c r="F33" s="61"/>
      <c r="G33" s="62"/>
      <c r="H33" s="31"/>
    </row>
    <row r="34" spans="2:8" ht="15.4" thickBot="1" x14ac:dyDescent="0.45">
      <c r="B34" s="245" t="s">
        <v>35</v>
      </c>
      <c r="C34" s="246"/>
      <c r="D34" s="246"/>
      <c r="E34" s="246"/>
      <c r="F34" s="246"/>
      <c r="G34" s="247"/>
    </row>
    <row r="35" spans="2:8" ht="22.5" customHeight="1" x14ac:dyDescent="0.4">
      <c r="B35" s="265" t="s">
        <v>10</v>
      </c>
      <c r="C35" s="266"/>
      <c r="D35" s="266"/>
      <c r="E35" s="63"/>
      <c r="F35" s="269" t="s">
        <v>36</v>
      </c>
      <c r="G35" s="270"/>
    </row>
    <row r="36" spans="2:8" ht="30" customHeight="1" x14ac:dyDescent="0.4">
      <c r="B36" s="267"/>
      <c r="C36" s="268"/>
      <c r="D36" s="268"/>
      <c r="E36" s="64"/>
      <c r="F36" s="65" t="s">
        <v>23</v>
      </c>
      <c r="G36" s="66" t="s">
        <v>37</v>
      </c>
    </row>
    <row r="37" spans="2:8" x14ac:dyDescent="0.4">
      <c r="B37" s="251" t="s">
        <v>14</v>
      </c>
      <c r="C37" s="252"/>
      <c r="D37" s="252"/>
      <c r="E37" s="253"/>
      <c r="F37" s="67">
        <f>E15</f>
        <v>94</v>
      </c>
      <c r="G37" s="68">
        <f>SUMPRODUCT((Programme!AA6:AA122="Band 5")*(Programme!E6:E122="Yes")*(Programme!L6:L122="No"))</f>
        <v>4</v>
      </c>
    </row>
    <row r="38" spans="2:8" x14ac:dyDescent="0.4">
      <c r="B38" s="251" t="s">
        <v>17</v>
      </c>
      <c r="C38" s="252"/>
      <c r="D38" s="252"/>
      <c r="E38" s="253"/>
      <c r="F38" s="67">
        <f>E16+E17</f>
        <v>1</v>
      </c>
      <c r="G38" s="68">
        <f>SUMPRODUCT((Programme!AA6:AA122="Band 4a")*(Programme!E6:E122="Yes")*(Programme!L6:L122="No"))+SUMPRODUCT((Programme!AA6:AA122="Band 4b")*(Programme!E6:E122="Yes")*(Programme!L6:L122="No"))</f>
        <v>0</v>
      </c>
    </row>
    <row r="39" spans="2:8" x14ac:dyDescent="0.4">
      <c r="B39" s="251" t="s">
        <v>18</v>
      </c>
      <c r="C39" s="252"/>
      <c r="D39" s="252"/>
      <c r="E39" s="253"/>
      <c r="F39" s="67">
        <f>E19</f>
        <v>0</v>
      </c>
      <c r="G39" s="68">
        <f>SUMPRODUCT((Programme!AA6:AA122="Band 3")*(Programme!E6:E122="Yes")*(Programme!L6:L122="No"))</f>
        <v>0</v>
      </c>
      <c r="H39" s="69"/>
    </row>
    <row r="40" spans="2:8" x14ac:dyDescent="0.4">
      <c r="B40" s="251" t="s">
        <v>19</v>
      </c>
      <c r="C40" s="252"/>
      <c r="D40" s="252"/>
      <c r="E40" s="253"/>
      <c r="F40" s="67">
        <f>E20</f>
        <v>0</v>
      </c>
      <c r="G40" s="68">
        <f>SUMPRODUCT((Programme!AA6:AA122="Band 2")*(Programme!E6:E122="Yes")*(Programme!L6:L122="No"))</f>
        <v>0</v>
      </c>
      <c r="H40" s="70"/>
    </row>
    <row r="41" spans="2:8" ht="14.25" customHeight="1" x14ac:dyDescent="0.4">
      <c r="B41" s="221" t="s">
        <v>20</v>
      </c>
      <c r="C41" s="222"/>
      <c r="D41" s="280" t="s">
        <v>21</v>
      </c>
      <c r="E41" s="253"/>
      <c r="F41" s="67">
        <f>E21</f>
        <v>0</v>
      </c>
      <c r="G41" s="68">
        <f>SUMPRODUCT((Programme!AA6:AA122="Band 1")*(Programme!E6:E122="Yes")*(Programme!L6:L122="No"))</f>
        <v>0</v>
      </c>
    </row>
    <row r="42" spans="2:8" ht="14.25" customHeight="1" thickBot="1" x14ac:dyDescent="0.45">
      <c r="B42" s="223"/>
      <c r="C42" s="224"/>
      <c r="D42" s="281" t="s">
        <v>22</v>
      </c>
      <c r="E42" s="282"/>
      <c r="F42" s="71">
        <f>E22</f>
        <v>0</v>
      </c>
      <c r="G42" s="72">
        <f>SUMPRODUCT((Programme!AA6:AA122="Band 1")*(Programme!L6:L122="No")*(Programme!E6:E122="Yes")*(Programme!AB6:AB122))</f>
        <v>0</v>
      </c>
    </row>
    <row r="43" spans="2:8" ht="15.4" thickBot="1" x14ac:dyDescent="0.45">
      <c r="B43" s="242" t="s">
        <v>23</v>
      </c>
      <c r="C43" s="243"/>
      <c r="D43" s="243"/>
      <c r="E43" s="254"/>
      <c r="F43" s="73">
        <f>E23</f>
        <v>95</v>
      </c>
      <c r="G43" s="74">
        <f>SUM(G37:G41)</f>
        <v>4</v>
      </c>
    </row>
    <row r="45" spans="2:8" s="75" customFormat="1" x14ac:dyDescent="0.4">
      <c r="B45" s="271" t="s">
        <v>38</v>
      </c>
      <c r="C45" s="272"/>
      <c r="D45" s="272"/>
      <c r="E45" s="272"/>
      <c r="F45" s="272"/>
      <c r="G45" s="273"/>
    </row>
    <row r="46" spans="2:8" s="75" customFormat="1" x14ac:dyDescent="0.4">
      <c r="B46" s="271" t="s">
        <v>39</v>
      </c>
      <c r="C46" s="272"/>
      <c r="D46" s="272"/>
      <c r="E46" s="272"/>
      <c r="F46" s="272"/>
      <c r="G46" s="273"/>
    </row>
    <row r="47" spans="2:8" s="75" customFormat="1" x14ac:dyDescent="0.35">
      <c r="B47" s="274" t="s">
        <v>40</v>
      </c>
      <c r="C47" s="275"/>
      <c r="D47" s="275"/>
      <c r="E47" s="275"/>
      <c r="F47" s="275"/>
      <c r="G47" s="276"/>
    </row>
    <row r="48" spans="2:8" s="75" customFormat="1" x14ac:dyDescent="0.4">
      <c r="B48" s="277" t="s">
        <v>41</v>
      </c>
      <c r="C48" s="278"/>
      <c r="D48" s="278"/>
      <c r="E48" s="278"/>
      <c r="F48" s="278"/>
      <c r="G48" s="279"/>
    </row>
    <row r="49" spans="2:7" x14ac:dyDescent="0.4">
      <c r="B49" s="76"/>
      <c r="C49" s="76"/>
      <c r="D49" s="76"/>
      <c r="E49" s="76"/>
      <c r="F49" s="76"/>
      <c r="G49" s="76"/>
    </row>
    <row r="50" spans="2:7" x14ac:dyDescent="0.4">
      <c r="B50" s="76"/>
      <c r="C50" s="76"/>
      <c r="D50" s="76"/>
      <c r="E50" s="76"/>
      <c r="F50" s="76"/>
      <c r="G50" s="76"/>
    </row>
  </sheetData>
  <mergeCells count="34">
    <mergeCell ref="B46:G46"/>
    <mergeCell ref="B47:G47"/>
    <mergeCell ref="B48:G48"/>
    <mergeCell ref="B40:E40"/>
    <mergeCell ref="B41:C42"/>
    <mergeCell ref="D41:E41"/>
    <mergeCell ref="D42:E42"/>
    <mergeCell ref="B43:E43"/>
    <mergeCell ref="B45:G45"/>
    <mergeCell ref="B39:E39"/>
    <mergeCell ref="B23:D23"/>
    <mergeCell ref="B25:G25"/>
    <mergeCell ref="B26:D26"/>
    <mergeCell ref="B30:C31"/>
    <mergeCell ref="G30:G31"/>
    <mergeCell ref="B32:E32"/>
    <mergeCell ref="B34:G34"/>
    <mergeCell ref="B35:D36"/>
    <mergeCell ref="F35:G35"/>
    <mergeCell ref="B37:E37"/>
    <mergeCell ref="B38:E38"/>
    <mergeCell ref="B21:C22"/>
    <mergeCell ref="D1:G1"/>
    <mergeCell ref="B2:C2"/>
    <mergeCell ref="D2:G2"/>
    <mergeCell ref="B3:C3"/>
    <mergeCell ref="D3:E3"/>
    <mergeCell ref="B4:C4"/>
    <mergeCell ref="D4:G4"/>
    <mergeCell ref="B5:C5"/>
    <mergeCell ref="D5:G5"/>
    <mergeCell ref="B8:G8"/>
    <mergeCell ref="B13:G13"/>
    <mergeCell ref="B14:D14"/>
  </mergeCells>
  <hyperlinks>
    <hyperlink ref="B48" r:id="rId1"/>
  </hyperlinks>
  <pageMargins left="0.70866141732283472" right="0.70866141732283472" top="0.74803149606299213" bottom="0.74803149606299213" header="0.31496062992125984" footer="0.31496062992125984"/>
  <pageSetup paperSize="9" scale="89" fitToHeight="0" orientation="portrait" cellComments="asDisplayed" r:id="rId2"/>
  <headerFooter alignWithMargins="0"/>
  <drawing r:id="rId3"/>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0070C0"/>
    <pageSetUpPr fitToPage="1"/>
  </sheetPr>
  <dimension ref="A1:L1040"/>
  <sheetViews>
    <sheetView showGridLines="0" zoomScaleNormal="100" workbookViewId="0">
      <pane xSplit="3" ySplit="4" topLeftCell="D5" activePane="bottomRight" state="frozen"/>
      <selection pane="topRight" activeCell="D1" sqref="D1"/>
      <selection pane="bottomLeft" activeCell="A5" sqref="A5"/>
      <selection pane="bottomRight" activeCell="A4" sqref="A4"/>
    </sheetView>
  </sheetViews>
  <sheetFormatPr defaultColWidth="8.88671875" defaultRowHeight="12.75" x14ac:dyDescent="0.4"/>
  <cols>
    <col min="1" max="1" width="16.109375" style="69" customWidth="1"/>
    <col min="2" max="2" width="30.44140625" style="69" customWidth="1"/>
    <col min="3" max="3" width="8.21875" style="69" customWidth="1"/>
    <col min="4" max="4" width="13.44140625" style="69" customWidth="1"/>
    <col min="5" max="5" width="49.44140625" style="69" customWidth="1"/>
    <col min="6" max="6" width="11.33203125" style="69" customWidth="1"/>
    <col min="7" max="9" width="10.6640625" style="69" customWidth="1"/>
    <col min="10" max="10" width="12.88671875" style="90" customWidth="1"/>
    <col min="11" max="11" width="12.109375" style="69" customWidth="1"/>
    <col min="12" max="12" width="12.88671875" style="69" customWidth="1"/>
    <col min="13" max="16384" width="8.88671875" style="69"/>
  </cols>
  <sheetData>
    <row r="1" spans="1:12" ht="54.75" customHeight="1" x14ac:dyDescent="0.4">
      <c r="B1" s="77" t="s">
        <v>42</v>
      </c>
      <c r="J1" s="78"/>
      <c r="K1" s="1"/>
    </row>
    <row r="2" spans="1:12" ht="14.25" customHeight="1" x14ac:dyDescent="0.4">
      <c r="A2" s="79">
        <f>COUNTA(A5:A1040)</f>
        <v>883</v>
      </c>
      <c r="J2" s="78"/>
    </row>
    <row r="3" spans="1:12" s="80" customFormat="1" ht="48" customHeight="1" x14ac:dyDescent="0.4">
      <c r="A3" s="283" t="s">
        <v>43</v>
      </c>
      <c r="B3" s="284"/>
      <c r="C3" s="285"/>
      <c r="D3" s="286" t="s">
        <v>44</v>
      </c>
      <c r="E3" s="287"/>
      <c r="F3" s="288"/>
      <c r="G3" s="289" t="s">
        <v>45</v>
      </c>
      <c r="H3" s="290"/>
      <c r="I3" s="290"/>
      <c r="J3" s="290"/>
      <c r="K3" s="290"/>
      <c r="L3" s="291"/>
    </row>
    <row r="4" spans="1:12" s="86" customFormat="1" ht="64.5" customHeight="1" x14ac:dyDescent="0.4">
      <c r="A4" s="81" t="s">
        <v>46</v>
      </c>
      <c r="B4" s="81" t="s">
        <v>47</v>
      </c>
      <c r="C4" s="81" t="s">
        <v>48</v>
      </c>
      <c r="D4" s="82" t="s">
        <v>49</v>
      </c>
      <c r="E4" s="82" t="s">
        <v>50</v>
      </c>
      <c r="F4" s="82" t="s">
        <v>51</v>
      </c>
      <c r="G4" s="83" t="s">
        <v>52</v>
      </c>
      <c r="H4" s="83" t="s">
        <v>53</v>
      </c>
      <c r="I4" s="83" t="s">
        <v>54</v>
      </c>
      <c r="J4" s="84" t="s">
        <v>55</v>
      </c>
      <c r="K4" s="85" t="s">
        <v>56</v>
      </c>
      <c r="L4" s="85" t="s">
        <v>57</v>
      </c>
    </row>
    <row r="5" spans="1:12" x14ac:dyDescent="0.4">
      <c r="A5" s="87" t="s">
        <v>375</v>
      </c>
      <c r="B5" s="87" t="str">
        <f>IF(ISNONTEXT(VLOOKUP(A5,'Student names'!$B$7:$C$15000,2,0)),"",VLOOKUP(A5,'Student names'!$B$7:$C$15000,2,0))</f>
        <v>Stephen Bailey</v>
      </c>
      <c r="C5" s="87">
        <v>16</v>
      </c>
      <c r="D5" s="87" t="s">
        <v>58</v>
      </c>
      <c r="E5" s="87" t="s">
        <v>59</v>
      </c>
      <c r="F5" s="87">
        <v>8.1</v>
      </c>
      <c r="G5" s="88" t="s">
        <v>60</v>
      </c>
      <c r="H5" s="88" t="s">
        <v>61</v>
      </c>
      <c r="I5" s="88" t="s">
        <v>61</v>
      </c>
      <c r="J5" s="89" t="s">
        <v>62</v>
      </c>
      <c r="K5" s="87" t="s">
        <v>63</v>
      </c>
      <c r="L5" s="69" t="s">
        <v>63</v>
      </c>
    </row>
    <row r="6" spans="1:12" x14ac:dyDescent="0.4">
      <c r="A6" s="87" t="s">
        <v>375</v>
      </c>
      <c r="B6" s="87" t="str">
        <f>IF(ISNONTEXT(VLOOKUP(A6,'Student names'!$B$7:$C$15000,2,0)),"",VLOOKUP(A6,'Student names'!$B$7:$C$15000,2,0))</f>
        <v>Stephen Bailey</v>
      </c>
      <c r="C6" s="87">
        <v>16</v>
      </c>
      <c r="D6" s="87" t="s">
        <v>58</v>
      </c>
      <c r="E6" s="87" t="s">
        <v>59</v>
      </c>
      <c r="F6" s="87">
        <v>8.1</v>
      </c>
      <c r="G6" s="88" t="s">
        <v>60</v>
      </c>
      <c r="H6" s="88" t="s">
        <v>61</v>
      </c>
      <c r="I6" s="88" t="s">
        <v>61</v>
      </c>
      <c r="J6" s="89" t="s">
        <v>62</v>
      </c>
      <c r="K6" s="87" t="s">
        <v>63</v>
      </c>
      <c r="L6" s="69" t="s">
        <v>63</v>
      </c>
    </row>
    <row r="7" spans="1:12" x14ac:dyDescent="0.4">
      <c r="A7" s="87" t="s">
        <v>375</v>
      </c>
      <c r="B7" s="87" t="str">
        <f>IF(ISNONTEXT(VLOOKUP(A7,'Student names'!$B$7:$C$15000,2,0)),"",VLOOKUP(A7,'Student names'!$B$7:$C$15000,2,0))</f>
        <v>Stephen Bailey</v>
      </c>
      <c r="C7" s="87">
        <v>16</v>
      </c>
      <c r="D7" s="87" t="s">
        <v>58</v>
      </c>
      <c r="E7" s="87" t="s">
        <v>59</v>
      </c>
      <c r="F7" s="87">
        <v>8.1</v>
      </c>
      <c r="G7" s="88" t="s">
        <v>60</v>
      </c>
      <c r="H7" s="88" t="s">
        <v>61</v>
      </c>
      <c r="I7" s="88" t="s">
        <v>61</v>
      </c>
      <c r="J7" s="89" t="s">
        <v>62</v>
      </c>
      <c r="K7" s="87" t="s">
        <v>63</v>
      </c>
      <c r="L7" s="69" t="s">
        <v>63</v>
      </c>
    </row>
    <row r="8" spans="1:12" x14ac:dyDescent="0.4">
      <c r="A8" s="87" t="s">
        <v>375</v>
      </c>
      <c r="B8" s="87" t="str">
        <f>IF(ISNONTEXT(VLOOKUP(A8,'Student names'!$B$7:$C$15000,2,0)),"",VLOOKUP(A8,'Student names'!$B$7:$C$15000,2,0))</f>
        <v>Stephen Bailey</v>
      </c>
      <c r="C8" s="87">
        <v>16</v>
      </c>
      <c r="D8" s="87" t="s">
        <v>64</v>
      </c>
      <c r="E8" s="87" t="s">
        <v>65</v>
      </c>
      <c r="F8" s="87">
        <v>2.1</v>
      </c>
      <c r="G8" s="88" t="s">
        <v>60</v>
      </c>
      <c r="H8" s="88" t="s">
        <v>66</v>
      </c>
      <c r="I8" s="88" t="s">
        <v>66</v>
      </c>
      <c r="J8" s="89" t="s">
        <v>62</v>
      </c>
      <c r="K8" s="87" t="s">
        <v>63</v>
      </c>
      <c r="L8" s="69" t="s">
        <v>63</v>
      </c>
    </row>
    <row r="9" spans="1:12" x14ac:dyDescent="0.4">
      <c r="A9" s="87" t="s">
        <v>375</v>
      </c>
      <c r="B9" s="87" t="str">
        <f>IF(ISNONTEXT(VLOOKUP(A9,'Student names'!$B$7:$C$15000,2,0)),"",VLOOKUP(A9,'Student names'!$B$7:$C$15000,2,0))</f>
        <v>Stephen Bailey</v>
      </c>
      <c r="C9" s="87">
        <v>16</v>
      </c>
      <c r="D9" s="87" t="s">
        <v>64</v>
      </c>
      <c r="E9" s="87" t="s">
        <v>65</v>
      </c>
      <c r="F9" s="87">
        <v>2.1</v>
      </c>
      <c r="G9" s="88" t="s">
        <v>60</v>
      </c>
      <c r="H9" s="88" t="s">
        <v>66</v>
      </c>
      <c r="I9" s="88" t="s">
        <v>66</v>
      </c>
      <c r="J9" s="89" t="s">
        <v>62</v>
      </c>
      <c r="K9" s="87" t="s">
        <v>63</v>
      </c>
      <c r="L9" s="69" t="s">
        <v>63</v>
      </c>
    </row>
    <row r="10" spans="1:12" x14ac:dyDescent="0.4">
      <c r="A10" s="69" t="s">
        <v>375</v>
      </c>
      <c r="B10" s="87" t="str">
        <f>IF(ISNONTEXT(VLOOKUP(A10,'Student names'!$B$7:$C$15000,2,0)),"",VLOOKUP(A10,'Student names'!$B$7:$C$15000,2,0))</f>
        <v>Stephen Bailey</v>
      </c>
      <c r="C10" s="69">
        <v>16</v>
      </c>
      <c r="D10" s="69" t="s">
        <v>64</v>
      </c>
      <c r="E10" s="69" t="s">
        <v>65</v>
      </c>
      <c r="F10" s="69">
        <v>2.1</v>
      </c>
      <c r="G10" s="69" t="s">
        <v>60</v>
      </c>
      <c r="H10" s="69" t="s">
        <v>66</v>
      </c>
      <c r="I10" s="69" t="s">
        <v>66</v>
      </c>
      <c r="J10" s="90" t="s">
        <v>62</v>
      </c>
      <c r="K10" s="69" t="s">
        <v>63</v>
      </c>
      <c r="L10" s="69" t="s">
        <v>63</v>
      </c>
    </row>
    <row r="11" spans="1:12" x14ac:dyDescent="0.4">
      <c r="A11" s="69" t="s">
        <v>375</v>
      </c>
      <c r="B11" s="87" t="str">
        <f>IF(ISNONTEXT(VLOOKUP(A11,'Student names'!$B$7:$C$15000,2,0)),"",VLOOKUP(A11,'Student names'!$B$7:$C$15000,2,0))</f>
        <v>Stephen Bailey</v>
      </c>
      <c r="C11" s="69">
        <v>16</v>
      </c>
      <c r="D11" s="69" t="s">
        <v>67</v>
      </c>
      <c r="E11" s="69" t="s">
        <v>68</v>
      </c>
      <c r="F11" s="69">
        <v>2.1</v>
      </c>
      <c r="G11" s="69" t="s">
        <v>60</v>
      </c>
      <c r="H11" s="69" t="s">
        <v>61</v>
      </c>
      <c r="I11" s="69" t="s">
        <v>61</v>
      </c>
      <c r="J11" s="90" t="s">
        <v>62</v>
      </c>
      <c r="K11" s="69" t="s">
        <v>63</v>
      </c>
      <c r="L11" s="69" t="s">
        <v>63</v>
      </c>
    </row>
    <row r="12" spans="1:12" x14ac:dyDescent="0.4">
      <c r="A12" s="69" t="s">
        <v>375</v>
      </c>
      <c r="B12" s="87" t="str">
        <f>IF(ISNONTEXT(VLOOKUP(A12,'Student names'!$B$7:$C$15000,2,0)),"",VLOOKUP(A12,'Student names'!$B$7:$C$15000,2,0))</f>
        <v>Stephen Bailey</v>
      </c>
      <c r="C12" s="69">
        <v>16</v>
      </c>
      <c r="D12" s="69" t="s">
        <v>67</v>
      </c>
      <c r="E12" s="69" t="s">
        <v>68</v>
      </c>
      <c r="F12" s="69">
        <v>2.1</v>
      </c>
      <c r="G12" s="69" t="s">
        <v>60</v>
      </c>
      <c r="H12" s="69" t="s">
        <v>61</v>
      </c>
      <c r="I12" s="69" t="s">
        <v>61</v>
      </c>
      <c r="J12" s="90" t="s">
        <v>62</v>
      </c>
      <c r="K12" s="69" t="s">
        <v>63</v>
      </c>
      <c r="L12" s="69" t="s">
        <v>63</v>
      </c>
    </row>
    <row r="13" spans="1:12" x14ac:dyDescent="0.4">
      <c r="A13" s="69" t="s">
        <v>375</v>
      </c>
      <c r="B13" s="87" t="str">
        <f>IF(ISNONTEXT(VLOOKUP(A13,'Student names'!$B$7:$C$15000,2,0)),"",VLOOKUP(A13,'Student names'!$B$7:$C$15000,2,0))</f>
        <v>Stephen Bailey</v>
      </c>
      <c r="C13" s="69">
        <v>16</v>
      </c>
      <c r="D13" s="69" t="s">
        <v>67</v>
      </c>
      <c r="E13" s="69" t="s">
        <v>68</v>
      </c>
      <c r="F13" s="69">
        <v>2.1</v>
      </c>
      <c r="G13" s="69" t="s">
        <v>60</v>
      </c>
      <c r="H13" s="69" t="s">
        <v>61</v>
      </c>
      <c r="I13" s="69" t="s">
        <v>61</v>
      </c>
      <c r="J13" s="90" t="s">
        <v>62</v>
      </c>
      <c r="K13" s="69" t="s">
        <v>63</v>
      </c>
      <c r="L13" s="69" t="s">
        <v>63</v>
      </c>
    </row>
    <row r="14" spans="1:12" x14ac:dyDescent="0.4">
      <c r="A14" s="69" t="s">
        <v>376</v>
      </c>
      <c r="B14" s="87" t="str">
        <f>IF(ISNONTEXT(VLOOKUP(A14,'Student names'!$B$7:$C$15000,2,0)),"",VLOOKUP(A14,'Student names'!$B$7:$C$15000,2,0))</f>
        <v>Audrey Forsyth</v>
      </c>
      <c r="C14" s="69">
        <v>16</v>
      </c>
      <c r="D14" s="69" t="s">
        <v>69</v>
      </c>
      <c r="E14" s="69" t="s">
        <v>70</v>
      </c>
      <c r="F14" s="69">
        <v>2.2000000000000002</v>
      </c>
      <c r="G14" s="69" t="s">
        <v>60</v>
      </c>
      <c r="H14" s="69" t="s">
        <v>61</v>
      </c>
      <c r="I14" s="69" t="s">
        <v>61</v>
      </c>
      <c r="J14" s="90" t="s">
        <v>62</v>
      </c>
      <c r="K14" s="69" t="s">
        <v>63</v>
      </c>
      <c r="L14" s="69" t="s">
        <v>63</v>
      </c>
    </row>
    <row r="15" spans="1:12" x14ac:dyDescent="0.4">
      <c r="A15" s="69" t="s">
        <v>376</v>
      </c>
      <c r="B15" s="87" t="str">
        <f>IF(ISNONTEXT(VLOOKUP(A15,'Student names'!$B$7:$C$15000,2,0)),"",VLOOKUP(A15,'Student names'!$B$7:$C$15000,2,0))</f>
        <v>Audrey Forsyth</v>
      </c>
      <c r="C15" s="69">
        <v>16</v>
      </c>
      <c r="D15" s="69" t="s">
        <v>69</v>
      </c>
      <c r="E15" s="69" t="s">
        <v>70</v>
      </c>
      <c r="F15" s="69">
        <v>2.2000000000000002</v>
      </c>
      <c r="G15" s="69" t="s">
        <v>60</v>
      </c>
      <c r="H15" s="69" t="s">
        <v>61</v>
      </c>
      <c r="I15" s="69" t="s">
        <v>61</v>
      </c>
      <c r="J15" s="90" t="s">
        <v>62</v>
      </c>
      <c r="K15" s="69" t="s">
        <v>63</v>
      </c>
      <c r="L15" s="69" t="s">
        <v>63</v>
      </c>
    </row>
    <row r="16" spans="1:12" x14ac:dyDescent="0.4">
      <c r="A16" s="69" t="s">
        <v>376</v>
      </c>
      <c r="B16" s="87" t="str">
        <f>IF(ISNONTEXT(VLOOKUP(A16,'Student names'!$B$7:$C$15000,2,0)),"",VLOOKUP(A16,'Student names'!$B$7:$C$15000,2,0))</f>
        <v>Audrey Forsyth</v>
      </c>
      <c r="C16" s="69">
        <v>16</v>
      </c>
      <c r="D16" s="69" t="s">
        <v>69</v>
      </c>
      <c r="E16" s="69" t="s">
        <v>70</v>
      </c>
      <c r="F16" s="69">
        <v>2.2000000000000002</v>
      </c>
      <c r="G16" s="69" t="s">
        <v>60</v>
      </c>
      <c r="H16" s="69" t="s">
        <v>61</v>
      </c>
      <c r="I16" s="69" t="s">
        <v>61</v>
      </c>
      <c r="J16" s="90" t="s">
        <v>62</v>
      </c>
      <c r="K16" s="69" t="s">
        <v>63</v>
      </c>
      <c r="L16" s="69" t="s">
        <v>63</v>
      </c>
    </row>
    <row r="17" spans="1:12" x14ac:dyDescent="0.4">
      <c r="A17" s="69" t="s">
        <v>376</v>
      </c>
      <c r="B17" s="87" t="str">
        <f>IF(ISNONTEXT(VLOOKUP(A17,'Student names'!$B$7:$C$15000,2,0)),"",VLOOKUP(A17,'Student names'!$B$7:$C$15000,2,0))</f>
        <v>Audrey Forsyth</v>
      </c>
      <c r="C17" s="69">
        <v>16</v>
      </c>
      <c r="D17" s="69" t="s">
        <v>58</v>
      </c>
      <c r="E17" s="69" t="s">
        <v>59</v>
      </c>
      <c r="F17" s="69">
        <v>8.1</v>
      </c>
      <c r="G17" s="69" t="s">
        <v>60</v>
      </c>
      <c r="H17" s="69" t="s">
        <v>61</v>
      </c>
      <c r="I17" s="69" t="s">
        <v>61</v>
      </c>
      <c r="J17" s="90" t="s">
        <v>62</v>
      </c>
      <c r="K17" s="69" t="s">
        <v>63</v>
      </c>
      <c r="L17" s="69" t="s">
        <v>63</v>
      </c>
    </row>
    <row r="18" spans="1:12" x14ac:dyDescent="0.4">
      <c r="A18" s="69" t="s">
        <v>376</v>
      </c>
      <c r="B18" s="87" t="str">
        <f>IF(ISNONTEXT(VLOOKUP(A18,'Student names'!$B$7:$C$15000,2,0)),"",VLOOKUP(A18,'Student names'!$B$7:$C$15000,2,0))</f>
        <v>Audrey Forsyth</v>
      </c>
      <c r="C18" s="69">
        <v>16</v>
      </c>
      <c r="D18" s="69" t="s">
        <v>58</v>
      </c>
      <c r="E18" s="69" t="s">
        <v>59</v>
      </c>
      <c r="F18" s="69">
        <v>8.1</v>
      </c>
      <c r="G18" s="69" t="s">
        <v>60</v>
      </c>
      <c r="H18" s="69" t="s">
        <v>61</v>
      </c>
      <c r="I18" s="69" t="s">
        <v>61</v>
      </c>
      <c r="J18" s="90" t="s">
        <v>62</v>
      </c>
      <c r="K18" s="69" t="s">
        <v>63</v>
      </c>
      <c r="L18" s="69" t="s">
        <v>63</v>
      </c>
    </row>
    <row r="19" spans="1:12" x14ac:dyDescent="0.4">
      <c r="A19" s="69" t="s">
        <v>376</v>
      </c>
      <c r="B19" s="87" t="str">
        <f>IF(ISNONTEXT(VLOOKUP(A19,'Student names'!$B$7:$C$15000,2,0)),"",VLOOKUP(A19,'Student names'!$B$7:$C$15000,2,0))</f>
        <v>Audrey Forsyth</v>
      </c>
      <c r="C19" s="69">
        <v>16</v>
      </c>
      <c r="D19" s="69" t="s">
        <v>58</v>
      </c>
      <c r="E19" s="69" t="s">
        <v>59</v>
      </c>
      <c r="F19" s="69">
        <v>8.1</v>
      </c>
      <c r="G19" s="69" t="s">
        <v>60</v>
      </c>
      <c r="H19" s="69" t="s">
        <v>61</v>
      </c>
      <c r="I19" s="69" t="s">
        <v>61</v>
      </c>
      <c r="J19" s="90" t="s">
        <v>62</v>
      </c>
      <c r="K19" s="69" t="s">
        <v>63</v>
      </c>
      <c r="L19" s="69" t="s">
        <v>63</v>
      </c>
    </row>
    <row r="20" spans="1:12" x14ac:dyDescent="0.4">
      <c r="A20" s="69" t="s">
        <v>376</v>
      </c>
      <c r="B20" s="87" t="str">
        <f>IF(ISNONTEXT(VLOOKUP(A20,'Student names'!$B$7:$C$15000,2,0)),"",VLOOKUP(A20,'Student names'!$B$7:$C$15000,2,0))</f>
        <v>Audrey Forsyth</v>
      </c>
      <c r="C20" s="69">
        <v>16</v>
      </c>
      <c r="D20" s="69" t="s">
        <v>71</v>
      </c>
      <c r="E20" s="69" t="s">
        <v>72</v>
      </c>
      <c r="F20" s="69">
        <v>12.1</v>
      </c>
      <c r="G20" s="69" t="s">
        <v>60</v>
      </c>
      <c r="H20" s="69" t="s">
        <v>73</v>
      </c>
      <c r="I20" s="69" t="s">
        <v>74</v>
      </c>
      <c r="J20" s="90" t="s">
        <v>75</v>
      </c>
      <c r="K20" s="69" t="s">
        <v>63</v>
      </c>
      <c r="L20" s="69" t="s">
        <v>63</v>
      </c>
    </row>
    <row r="21" spans="1:12" x14ac:dyDescent="0.4">
      <c r="A21" s="69" t="s">
        <v>376</v>
      </c>
      <c r="B21" s="87" t="str">
        <f>IF(ISNONTEXT(VLOOKUP(A21,'Student names'!$B$7:$C$15000,2,0)),"",VLOOKUP(A21,'Student names'!$B$7:$C$15000,2,0))</f>
        <v>Audrey Forsyth</v>
      </c>
      <c r="C21" s="69">
        <v>16</v>
      </c>
      <c r="D21" s="69" t="s">
        <v>71</v>
      </c>
      <c r="E21" s="69" t="s">
        <v>72</v>
      </c>
      <c r="F21" s="69">
        <v>12.1</v>
      </c>
      <c r="G21" s="69" t="s">
        <v>60</v>
      </c>
      <c r="H21" s="69" t="s">
        <v>73</v>
      </c>
      <c r="I21" s="69" t="s">
        <v>74</v>
      </c>
      <c r="J21" s="90" t="s">
        <v>75</v>
      </c>
      <c r="K21" s="69" t="s">
        <v>63</v>
      </c>
      <c r="L21" s="69" t="s">
        <v>63</v>
      </c>
    </row>
    <row r="22" spans="1:12" x14ac:dyDescent="0.4">
      <c r="A22" s="69" t="s">
        <v>376</v>
      </c>
      <c r="B22" s="87" t="str">
        <f>IF(ISNONTEXT(VLOOKUP(A22,'Student names'!$B$7:$C$15000,2,0)),"",VLOOKUP(A22,'Student names'!$B$7:$C$15000,2,0))</f>
        <v>Audrey Forsyth</v>
      </c>
      <c r="C22" s="69">
        <v>16</v>
      </c>
      <c r="D22" s="69" t="s">
        <v>71</v>
      </c>
      <c r="E22" s="69" t="s">
        <v>72</v>
      </c>
      <c r="F22" s="69">
        <v>12.1</v>
      </c>
      <c r="G22" s="69" t="s">
        <v>60</v>
      </c>
      <c r="H22" s="69" t="s">
        <v>73</v>
      </c>
      <c r="I22" s="69" t="s">
        <v>74</v>
      </c>
      <c r="J22" s="90" t="s">
        <v>75</v>
      </c>
      <c r="K22" s="69" t="s">
        <v>63</v>
      </c>
      <c r="L22" s="69" t="s">
        <v>63</v>
      </c>
    </row>
    <row r="23" spans="1:12" x14ac:dyDescent="0.4">
      <c r="A23" s="69" t="s">
        <v>376</v>
      </c>
      <c r="B23" s="87" t="str">
        <f>IF(ISNONTEXT(VLOOKUP(A23,'Student names'!$B$7:$C$15000,2,0)),"",VLOOKUP(A23,'Student names'!$B$7:$C$15000,2,0))</f>
        <v>Audrey Forsyth</v>
      </c>
      <c r="C23" s="69">
        <v>16</v>
      </c>
      <c r="D23" s="69" t="s">
        <v>64</v>
      </c>
      <c r="E23" s="69" t="s">
        <v>65</v>
      </c>
      <c r="F23" s="69">
        <v>2.1</v>
      </c>
      <c r="G23" s="69" t="s">
        <v>60</v>
      </c>
      <c r="H23" s="69" t="s">
        <v>61</v>
      </c>
      <c r="I23" s="69" t="s">
        <v>61</v>
      </c>
      <c r="J23" s="90" t="s">
        <v>62</v>
      </c>
      <c r="K23" s="69" t="s">
        <v>63</v>
      </c>
      <c r="L23" s="69" t="s">
        <v>63</v>
      </c>
    </row>
    <row r="24" spans="1:12" x14ac:dyDescent="0.4">
      <c r="A24" s="69" t="s">
        <v>376</v>
      </c>
      <c r="B24" s="87" t="str">
        <f>IF(ISNONTEXT(VLOOKUP(A24,'Student names'!$B$7:$C$15000,2,0)),"",VLOOKUP(A24,'Student names'!$B$7:$C$15000,2,0))</f>
        <v>Audrey Forsyth</v>
      </c>
      <c r="C24" s="69">
        <v>16</v>
      </c>
      <c r="D24" s="69" t="s">
        <v>64</v>
      </c>
      <c r="E24" s="69" t="s">
        <v>65</v>
      </c>
      <c r="F24" s="69">
        <v>2.1</v>
      </c>
      <c r="G24" s="69" t="s">
        <v>60</v>
      </c>
      <c r="H24" s="69" t="s">
        <v>61</v>
      </c>
      <c r="I24" s="69" t="s">
        <v>61</v>
      </c>
      <c r="J24" s="90" t="s">
        <v>62</v>
      </c>
      <c r="K24" s="69" t="s">
        <v>63</v>
      </c>
      <c r="L24" s="69" t="s">
        <v>63</v>
      </c>
    </row>
    <row r="25" spans="1:12" x14ac:dyDescent="0.4">
      <c r="A25" s="69" t="s">
        <v>376</v>
      </c>
      <c r="B25" s="87" t="str">
        <f>IF(ISNONTEXT(VLOOKUP(A25,'Student names'!$B$7:$C$15000,2,0)),"",VLOOKUP(A25,'Student names'!$B$7:$C$15000,2,0))</f>
        <v>Audrey Forsyth</v>
      </c>
      <c r="C25" s="69">
        <v>16</v>
      </c>
      <c r="D25" s="69" t="s">
        <v>64</v>
      </c>
      <c r="E25" s="69" t="s">
        <v>65</v>
      </c>
      <c r="F25" s="69">
        <v>2.1</v>
      </c>
      <c r="G25" s="69" t="s">
        <v>60</v>
      </c>
      <c r="H25" s="69" t="s">
        <v>61</v>
      </c>
      <c r="I25" s="69" t="s">
        <v>61</v>
      </c>
      <c r="J25" s="90" t="s">
        <v>62</v>
      </c>
      <c r="K25" s="69" t="s">
        <v>63</v>
      </c>
      <c r="L25" s="69" t="s">
        <v>63</v>
      </c>
    </row>
    <row r="26" spans="1:12" x14ac:dyDescent="0.4">
      <c r="A26" s="69" t="s">
        <v>377</v>
      </c>
      <c r="B26" s="87" t="str">
        <f>IF(ISNONTEXT(VLOOKUP(A26,'Student names'!$B$7:$C$15000,2,0)),"",VLOOKUP(A26,'Student names'!$B$7:$C$15000,2,0))</f>
        <v>Liam Springer</v>
      </c>
      <c r="C26" s="69">
        <v>17</v>
      </c>
      <c r="D26" s="69" t="s">
        <v>76</v>
      </c>
      <c r="E26" s="69" t="s">
        <v>77</v>
      </c>
      <c r="F26" s="69">
        <v>2.2000000000000002</v>
      </c>
      <c r="G26" s="69" t="s">
        <v>60</v>
      </c>
      <c r="H26" s="69" t="s">
        <v>73</v>
      </c>
      <c r="I26" s="69" t="s">
        <v>73</v>
      </c>
      <c r="J26" s="90" t="s">
        <v>62</v>
      </c>
      <c r="K26" s="69" t="s">
        <v>63</v>
      </c>
      <c r="L26" s="69" t="s">
        <v>63</v>
      </c>
    </row>
    <row r="27" spans="1:12" x14ac:dyDescent="0.4">
      <c r="A27" s="69" t="s">
        <v>377</v>
      </c>
      <c r="B27" s="87" t="str">
        <f>IF(ISNONTEXT(VLOOKUP(A27,'Student names'!$B$7:$C$15000,2,0)),"",VLOOKUP(A27,'Student names'!$B$7:$C$15000,2,0))</f>
        <v>Liam Springer</v>
      </c>
      <c r="C27" s="69">
        <v>17</v>
      </c>
      <c r="D27" s="69" t="s">
        <v>76</v>
      </c>
      <c r="E27" s="69" t="s">
        <v>77</v>
      </c>
      <c r="F27" s="69">
        <v>2.2000000000000002</v>
      </c>
      <c r="G27" s="69" t="s">
        <v>60</v>
      </c>
      <c r="H27" s="69" t="s">
        <v>73</v>
      </c>
      <c r="I27" s="69" t="s">
        <v>73</v>
      </c>
      <c r="J27" s="90" t="s">
        <v>62</v>
      </c>
      <c r="K27" s="69" t="s">
        <v>63</v>
      </c>
      <c r="L27" s="69" t="s">
        <v>63</v>
      </c>
    </row>
    <row r="28" spans="1:12" x14ac:dyDescent="0.4">
      <c r="A28" s="69" t="s">
        <v>377</v>
      </c>
      <c r="B28" s="87" t="str">
        <f>IF(ISNONTEXT(VLOOKUP(A28,'Student names'!$B$7:$C$15000,2,0)),"",VLOOKUP(A28,'Student names'!$B$7:$C$15000,2,0))</f>
        <v>Liam Springer</v>
      </c>
      <c r="C28" s="69">
        <v>17</v>
      </c>
      <c r="D28" s="69" t="s">
        <v>76</v>
      </c>
      <c r="E28" s="69" t="s">
        <v>77</v>
      </c>
      <c r="F28" s="69">
        <v>2.2000000000000002</v>
      </c>
      <c r="G28" s="69" t="s">
        <v>60</v>
      </c>
      <c r="H28" s="69" t="s">
        <v>73</v>
      </c>
      <c r="I28" s="69" t="s">
        <v>73</v>
      </c>
      <c r="J28" s="90" t="s">
        <v>62</v>
      </c>
      <c r="K28" s="69" t="s">
        <v>63</v>
      </c>
      <c r="L28" s="69" t="s">
        <v>63</v>
      </c>
    </row>
    <row r="29" spans="1:12" x14ac:dyDescent="0.4">
      <c r="A29" s="69" t="s">
        <v>377</v>
      </c>
      <c r="B29" s="87" t="str">
        <f>IF(ISNONTEXT(VLOOKUP(A29,'Student names'!$B$7:$C$15000,2,0)),"",VLOOKUP(A29,'Student names'!$B$7:$C$15000,2,0))</f>
        <v>Liam Springer</v>
      </c>
      <c r="C29" s="69">
        <v>17</v>
      </c>
      <c r="D29" s="69" t="s">
        <v>76</v>
      </c>
      <c r="E29" s="69" t="s">
        <v>77</v>
      </c>
      <c r="F29" s="69">
        <v>2.2000000000000002</v>
      </c>
      <c r="G29" s="69" t="s">
        <v>60</v>
      </c>
      <c r="H29" s="69" t="s">
        <v>73</v>
      </c>
      <c r="I29" s="69" t="s">
        <v>73</v>
      </c>
      <c r="J29" s="90" t="s">
        <v>62</v>
      </c>
      <c r="K29" s="69" t="s">
        <v>63</v>
      </c>
      <c r="L29" s="69" t="s">
        <v>63</v>
      </c>
    </row>
    <row r="30" spans="1:12" x14ac:dyDescent="0.4">
      <c r="A30" s="69" t="s">
        <v>377</v>
      </c>
      <c r="B30" s="87" t="str">
        <f>IF(ISNONTEXT(VLOOKUP(A30,'Student names'!$B$7:$C$15000,2,0)),"",VLOOKUP(A30,'Student names'!$B$7:$C$15000,2,0))</f>
        <v>Liam Springer</v>
      </c>
      <c r="C30" s="69">
        <v>17</v>
      </c>
      <c r="D30" s="69" t="s">
        <v>78</v>
      </c>
      <c r="E30" s="69" t="s">
        <v>79</v>
      </c>
      <c r="F30" s="69">
        <v>2.1</v>
      </c>
      <c r="G30" s="69" t="s">
        <v>60</v>
      </c>
      <c r="H30" s="69" t="s">
        <v>61</v>
      </c>
      <c r="I30" s="69" t="s">
        <v>61</v>
      </c>
      <c r="J30" s="90" t="s">
        <v>62</v>
      </c>
      <c r="K30" s="69" t="s">
        <v>63</v>
      </c>
      <c r="L30" s="69" t="s">
        <v>63</v>
      </c>
    </row>
    <row r="31" spans="1:12" x14ac:dyDescent="0.4">
      <c r="A31" s="69" t="s">
        <v>377</v>
      </c>
      <c r="B31" s="87" t="str">
        <f>IF(ISNONTEXT(VLOOKUP(A31,'Student names'!$B$7:$C$15000,2,0)),"",VLOOKUP(A31,'Student names'!$B$7:$C$15000,2,0))</f>
        <v>Liam Springer</v>
      </c>
      <c r="C31" s="69">
        <v>17</v>
      </c>
      <c r="D31" s="69" t="s">
        <v>78</v>
      </c>
      <c r="E31" s="69" t="s">
        <v>79</v>
      </c>
      <c r="F31" s="69">
        <v>2.1</v>
      </c>
      <c r="G31" s="69" t="s">
        <v>60</v>
      </c>
      <c r="H31" s="69" t="s">
        <v>61</v>
      </c>
      <c r="I31" s="69" t="s">
        <v>61</v>
      </c>
      <c r="J31" s="90" t="s">
        <v>62</v>
      </c>
      <c r="K31" s="69" t="s">
        <v>63</v>
      </c>
      <c r="L31" s="69" t="s">
        <v>63</v>
      </c>
    </row>
    <row r="32" spans="1:12" x14ac:dyDescent="0.4">
      <c r="A32" s="69" t="s">
        <v>377</v>
      </c>
      <c r="B32" s="87" t="str">
        <f>IF(ISNONTEXT(VLOOKUP(A32,'Student names'!$B$7:$C$15000,2,0)),"",VLOOKUP(A32,'Student names'!$B$7:$C$15000,2,0))</f>
        <v>Liam Springer</v>
      </c>
      <c r="C32" s="69">
        <v>17</v>
      </c>
      <c r="D32" s="69" t="s">
        <v>78</v>
      </c>
      <c r="E32" s="69" t="s">
        <v>79</v>
      </c>
      <c r="F32" s="69">
        <v>2.1</v>
      </c>
      <c r="G32" s="69" t="s">
        <v>60</v>
      </c>
      <c r="H32" s="69" t="s">
        <v>61</v>
      </c>
      <c r="I32" s="69" t="s">
        <v>61</v>
      </c>
      <c r="J32" s="90" t="s">
        <v>62</v>
      </c>
      <c r="K32" s="69" t="s">
        <v>63</v>
      </c>
      <c r="L32" s="69" t="s">
        <v>63</v>
      </c>
    </row>
    <row r="33" spans="1:12" x14ac:dyDescent="0.4">
      <c r="A33" s="69" t="s">
        <v>377</v>
      </c>
      <c r="B33" s="87" t="str">
        <f>IF(ISNONTEXT(VLOOKUP(A33,'Student names'!$B$7:$C$15000,2,0)),"",VLOOKUP(A33,'Student names'!$B$7:$C$15000,2,0))</f>
        <v>Liam Springer</v>
      </c>
      <c r="C33" s="69">
        <v>17</v>
      </c>
      <c r="D33" s="69" t="s">
        <v>78</v>
      </c>
      <c r="E33" s="69" t="s">
        <v>79</v>
      </c>
      <c r="F33" s="69">
        <v>2.1</v>
      </c>
      <c r="G33" s="69" t="s">
        <v>60</v>
      </c>
      <c r="H33" s="69" t="s">
        <v>61</v>
      </c>
      <c r="I33" s="69" t="s">
        <v>61</v>
      </c>
      <c r="J33" s="90" t="s">
        <v>62</v>
      </c>
      <c r="K33" s="69" t="s">
        <v>63</v>
      </c>
      <c r="L33" s="69" t="s">
        <v>63</v>
      </c>
    </row>
    <row r="34" spans="1:12" x14ac:dyDescent="0.4">
      <c r="A34" s="69" t="s">
        <v>377</v>
      </c>
      <c r="B34" s="87" t="str">
        <f>IF(ISNONTEXT(VLOOKUP(A34,'Student names'!$B$7:$C$15000,2,0)),"",VLOOKUP(A34,'Student names'!$B$7:$C$15000,2,0))</f>
        <v>Liam Springer</v>
      </c>
      <c r="C34" s="69">
        <v>17</v>
      </c>
      <c r="D34" s="69" t="s">
        <v>80</v>
      </c>
      <c r="E34" s="69" t="s">
        <v>81</v>
      </c>
      <c r="F34" s="69">
        <v>2.1</v>
      </c>
      <c r="G34" s="69" t="s">
        <v>60</v>
      </c>
      <c r="H34" s="69" t="s">
        <v>73</v>
      </c>
      <c r="I34" s="69" t="s">
        <v>73</v>
      </c>
      <c r="J34" s="90" t="s">
        <v>62</v>
      </c>
      <c r="K34" s="69" t="s">
        <v>63</v>
      </c>
      <c r="L34" s="69" t="s">
        <v>63</v>
      </c>
    </row>
    <row r="35" spans="1:12" x14ac:dyDescent="0.4">
      <c r="A35" s="69" t="s">
        <v>377</v>
      </c>
      <c r="B35" s="87" t="str">
        <f>IF(ISNONTEXT(VLOOKUP(A35,'Student names'!$B$7:$C$15000,2,0)),"",VLOOKUP(A35,'Student names'!$B$7:$C$15000,2,0))</f>
        <v>Liam Springer</v>
      </c>
      <c r="C35" s="69">
        <v>17</v>
      </c>
      <c r="D35" s="69" t="s">
        <v>80</v>
      </c>
      <c r="E35" s="69" t="s">
        <v>81</v>
      </c>
      <c r="F35" s="69">
        <v>2.1</v>
      </c>
      <c r="G35" s="69" t="s">
        <v>60</v>
      </c>
      <c r="H35" s="69" t="s">
        <v>73</v>
      </c>
      <c r="I35" s="69" t="s">
        <v>73</v>
      </c>
      <c r="J35" s="90" t="s">
        <v>62</v>
      </c>
      <c r="K35" s="69" t="s">
        <v>63</v>
      </c>
      <c r="L35" s="69" t="s">
        <v>63</v>
      </c>
    </row>
    <row r="36" spans="1:12" x14ac:dyDescent="0.4">
      <c r="A36" s="69" t="s">
        <v>377</v>
      </c>
      <c r="B36" s="87" t="str">
        <f>IF(ISNONTEXT(VLOOKUP(A36,'Student names'!$B$7:$C$15000,2,0)),"",VLOOKUP(A36,'Student names'!$B$7:$C$15000,2,0))</f>
        <v>Liam Springer</v>
      </c>
      <c r="C36" s="69">
        <v>17</v>
      </c>
      <c r="D36" s="69" t="s">
        <v>80</v>
      </c>
      <c r="E36" s="69" t="s">
        <v>81</v>
      </c>
      <c r="F36" s="69">
        <v>2.1</v>
      </c>
      <c r="G36" s="69" t="s">
        <v>60</v>
      </c>
      <c r="H36" s="69" t="s">
        <v>73</v>
      </c>
      <c r="I36" s="69" t="s">
        <v>73</v>
      </c>
      <c r="J36" s="90" t="s">
        <v>62</v>
      </c>
      <c r="K36" s="69" t="s">
        <v>63</v>
      </c>
      <c r="L36" s="69" t="s">
        <v>63</v>
      </c>
    </row>
    <row r="37" spans="1:12" x14ac:dyDescent="0.4">
      <c r="A37" s="69" t="s">
        <v>377</v>
      </c>
      <c r="B37" s="87" t="str">
        <f>IF(ISNONTEXT(VLOOKUP(A37,'Student names'!$B$7:$C$15000,2,0)),"",VLOOKUP(A37,'Student names'!$B$7:$C$15000,2,0))</f>
        <v>Liam Springer</v>
      </c>
      <c r="C37" s="69">
        <v>17</v>
      </c>
      <c r="D37" s="69" t="s">
        <v>80</v>
      </c>
      <c r="E37" s="69" t="s">
        <v>81</v>
      </c>
      <c r="F37" s="69">
        <v>2.1</v>
      </c>
      <c r="G37" s="69" t="s">
        <v>60</v>
      </c>
      <c r="H37" s="69" t="s">
        <v>73</v>
      </c>
      <c r="I37" s="69" t="s">
        <v>73</v>
      </c>
      <c r="J37" s="90" t="s">
        <v>62</v>
      </c>
      <c r="K37" s="69" t="s">
        <v>63</v>
      </c>
      <c r="L37" s="69" t="s">
        <v>63</v>
      </c>
    </row>
    <row r="38" spans="1:12" x14ac:dyDescent="0.4">
      <c r="A38" s="69" t="s">
        <v>377</v>
      </c>
      <c r="B38" s="87" t="str">
        <f>IF(ISNONTEXT(VLOOKUP(A38,'Student names'!$B$7:$C$15000,2,0)),"",VLOOKUP(A38,'Student names'!$B$7:$C$15000,2,0))</f>
        <v>Liam Springer</v>
      </c>
      <c r="C38" s="69">
        <v>17</v>
      </c>
      <c r="D38" s="69" t="s">
        <v>82</v>
      </c>
      <c r="E38" s="69" t="s">
        <v>83</v>
      </c>
      <c r="F38" s="69">
        <v>2.1</v>
      </c>
      <c r="G38" s="69" t="s">
        <v>60</v>
      </c>
      <c r="H38" s="69" t="s">
        <v>61</v>
      </c>
      <c r="I38" s="69" t="s">
        <v>61</v>
      </c>
      <c r="J38" s="90" t="s">
        <v>62</v>
      </c>
      <c r="K38" s="69" t="s">
        <v>63</v>
      </c>
      <c r="L38" s="69" t="s">
        <v>63</v>
      </c>
    </row>
    <row r="39" spans="1:12" x14ac:dyDescent="0.4">
      <c r="A39" s="69" t="s">
        <v>377</v>
      </c>
      <c r="B39" s="87" t="str">
        <f>IF(ISNONTEXT(VLOOKUP(A39,'Student names'!$B$7:$C$15000,2,0)),"",VLOOKUP(A39,'Student names'!$B$7:$C$15000,2,0))</f>
        <v>Liam Springer</v>
      </c>
      <c r="C39" s="69">
        <v>17</v>
      </c>
      <c r="D39" s="69" t="s">
        <v>82</v>
      </c>
      <c r="E39" s="69" t="s">
        <v>83</v>
      </c>
      <c r="F39" s="69">
        <v>2.1</v>
      </c>
      <c r="G39" s="69" t="s">
        <v>60</v>
      </c>
      <c r="H39" s="69" t="s">
        <v>61</v>
      </c>
      <c r="I39" s="69" t="s">
        <v>61</v>
      </c>
      <c r="J39" s="90" t="s">
        <v>62</v>
      </c>
      <c r="K39" s="69" t="s">
        <v>63</v>
      </c>
      <c r="L39" s="69" t="s">
        <v>63</v>
      </c>
    </row>
    <row r="40" spans="1:12" x14ac:dyDescent="0.4">
      <c r="A40" s="69" t="s">
        <v>377</v>
      </c>
      <c r="B40" s="87" t="str">
        <f>IF(ISNONTEXT(VLOOKUP(A40,'Student names'!$B$7:$C$15000,2,0)),"",VLOOKUP(A40,'Student names'!$B$7:$C$15000,2,0))</f>
        <v>Liam Springer</v>
      </c>
      <c r="C40" s="69">
        <v>17</v>
      </c>
      <c r="D40" s="69" t="s">
        <v>82</v>
      </c>
      <c r="E40" s="69" t="s">
        <v>83</v>
      </c>
      <c r="F40" s="69">
        <v>2.1</v>
      </c>
      <c r="G40" s="69" t="s">
        <v>60</v>
      </c>
      <c r="H40" s="69" t="s">
        <v>61</v>
      </c>
      <c r="I40" s="69" t="s">
        <v>61</v>
      </c>
      <c r="J40" s="90" t="s">
        <v>62</v>
      </c>
      <c r="K40" s="69" t="s">
        <v>63</v>
      </c>
      <c r="L40" s="69" t="s">
        <v>63</v>
      </c>
    </row>
    <row r="41" spans="1:12" x14ac:dyDescent="0.4">
      <c r="A41" s="69" t="s">
        <v>377</v>
      </c>
      <c r="B41" s="87" t="str">
        <f>IF(ISNONTEXT(VLOOKUP(A41,'Student names'!$B$7:$C$15000,2,0)),"",VLOOKUP(A41,'Student names'!$B$7:$C$15000,2,0))</f>
        <v>Liam Springer</v>
      </c>
      <c r="C41" s="69">
        <v>17</v>
      </c>
      <c r="D41" s="69" t="s">
        <v>82</v>
      </c>
      <c r="E41" s="69" t="s">
        <v>83</v>
      </c>
      <c r="F41" s="69">
        <v>2.1</v>
      </c>
      <c r="G41" s="69" t="s">
        <v>60</v>
      </c>
      <c r="H41" s="69" t="s">
        <v>61</v>
      </c>
      <c r="I41" s="69" t="s">
        <v>61</v>
      </c>
      <c r="J41" s="90" t="s">
        <v>62</v>
      </c>
      <c r="K41" s="69" t="s">
        <v>63</v>
      </c>
      <c r="L41" s="69" t="s">
        <v>63</v>
      </c>
    </row>
    <row r="42" spans="1:12" x14ac:dyDescent="0.4">
      <c r="A42" s="69" t="s">
        <v>378</v>
      </c>
      <c r="B42" s="87" t="str">
        <f>IF(ISNONTEXT(VLOOKUP(A42,'Student names'!$B$7:$C$15000,2,0)),"",VLOOKUP(A42,'Student names'!$B$7:$C$15000,2,0))</f>
        <v>Isaac Stewart</v>
      </c>
      <c r="C42" s="69">
        <v>17</v>
      </c>
      <c r="D42" s="69" t="s">
        <v>84</v>
      </c>
      <c r="E42" s="69" t="s">
        <v>85</v>
      </c>
      <c r="F42" s="69">
        <v>2.1</v>
      </c>
      <c r="G42" s="69" t="s">
        <v>60</v>
      </c>
      <c r="H42" s="69" t="s">
        <v>61</v>
      </c>
      <c r="I42" s="69" t="s">
        <v>61</v>
      </c>
      <c r="J42" s="90" t="s">
        <v>62</v>
      </c>
      <c r="K42" s="69" t="s">
        <v>63</v>
      </c>
      <c r="L42" s="69" t="s">
        <v>63</v>
      </c>
    </row>
    <row r="43" spans="1:12" x14ac:dyDescent="0.4">
      <c r="A43" s="69" t="s">
        <v>378</v>
      </c>
      <c r="B43" s="87" t="str">
        <f>IF(ISNONTEXT(VLOOKUP(A43,'Student names'!$B$7:$C$15000,2,0)),"",VLOOKUP(A43,'Student names'!$B$7:$C$15000,2,0))</f>
        <v>Isaac Stewart</v>
      </c>
      <c r="C43" s="69">
        <v>17</v>
      </c>
      <c r="D43" s="69" t="s">
        <v>86</v>
      </c>
      <c r="E43" s="69" t="s">
        <v>87</v>
      </c>
      <c r="F43" s="69">
        <v>15.3</v>
      </c>
      <c r="G43" s="69" t="s">
        <v>60</v>
      </c>
      <c r="H43" s="69" t="s">
        <v>73</v>
      </c>
      <c r="I43" s="69" t="s">
        <v>73</v>
      </c>
      <c r="J43" s="90" t="s">
        <v>62</v>
      </c>
      <c r="K43" s="69" t="s">
        <v>88</v>
      </c>
      <c r="L43" s="69" t="s">
        <v>88</v>
      </c>
    </row>
    <row r="44" spans="1:12" x14ac:dyDescent="0.4">
      <c r="A44" s="69" t="s">
        <v>379</v>
      </c>
      <c r="B44" s="87" t="str">
        <f>IF(ISNONTEXT(VLOOKUP(A44,'Student names'!$B$7:$C$15000,2,0)),"",VLOOKUP(A44,'Student names'!$B$7:$C$15000,2,0))</f>
        <v>Max Campbell</v>
      </c>
      <c r="C44" s="69">
        <v>17</v>
      </c>
      <c r="D44" s="69" t="s">
        <v>89</v>
      </c>
      <c r="E44" s="69" t="s">
        <v>90</v>
      </c>
      <c r="F44" s="69">
        <v>10.4</v>
      </c>
      <c r="G44" s="69" t="s">
        <v>60</v>
      </c>
      <c r="H44" s="69" t="s">
        <v>61</v>
      </c>
      <c r="I44" s="69" t="s">
        <v>61</v>
      </c>
      <c r="J44" s="90" t="s">
        <v>62</v>
      </c>
      <c r="K44" s="69" t="s">
        <v>63</v>
      </c>
      <c r="L44" s="69" t="s">
        <v>63</v>
      </c>
    </row>
    <row r="45" spans="1:12" x14ac:dyDescent="0.4">
      <c r="A45" s="69" t="s">
        <v>379</v>
      </c>
      <c r="B45" s="87" t="str">
        <f>IF(ISNONTEXT(VLOOKUP(A45,'Student names'!$B$7:$C$15000,2,0)),"",VLOOKUP(A45,'Student names'!$B$7:$C$15000,2,0))</f>
        <v>Max Campbell</v>
      </c>
      <c r="C45" s="69">
        <v>17</v>
      </c>
      <c r="D45" s="69" t="s">
        <v>91</v>
      </c>
      <c r="E45" s="69" t="s">
        <v>92</v>
      </c>
      <c r="F45" s="69">
        <v>9.1999999999999993</v>
      </c>
      <c r="G45" s="69" t="s">
        <v>60</v>
      </c>
      <c r="H45" s="69" t="s">
        <v>73</v>
      </c>
      <c r="I45" s="69" t="s">
        <v>73</v>
      </c>
      <c r="J45" s="90" t="s">
        <v>62</v>
      </c>
      <c r="K45" s="69" t="s">
        <v>63</v>
      </c>
      <c r="L45" s="69" t="s">
        <v>63</v>
      </c>
    </row>
    <row r="46" spans="1:12" x14ac:dyDescent="0.4">
      <c r="A46" s="69" t="s">
        <v>379</v>
      </c>
      <c r="B46" s="87" t="str">
        <f>IF(ISNONTEXT(VLOOKUP(A46,'Student names'!$B$7:$C$15000,2,0)),"",VLOOKUP(A46,'Student names'!$B$7:$C$15000,2,0))</f>
        <v>Max Campbell</v>
      </c>
      <c r="C46" s="69">
        <v>17</v>
      </c>
      <c r="D46" s="69" t="s">
        <v>93</v>
      </c>
      <c r="E46" s="69" t="s">
        <v>94</v>
      </c>
      <c r="F46" s="69">
        <v>12.1</v>
      </c>
      <c r="G46" s="69" t="s">
        <v>60</v>
      </c>
      <c r="H46" s="69" t="s">
        <v>73</v>
      </c>
      <c r="I46" s="69" t="s">
        <v>95</v>
      </c>
      <c r="J46" s="90" t="s">
        <v>75</v>
      </c>
      <c r="K46" s="69" t="s">
        <v>63</v>
      </c>
      <c r="L46" s="69" t="s">
        <v>63</v>
      </c>
    </row>
    <row r="47" spans="1:12" x14ac:dyDescent="0.4">
      <c r="A47" s="69" t="s">
        <v>379</v>
      </c>
      <c r="B47" s="87" t="str">
        <f>IF(ISNONTEXT(VLOOKUP(A47,'Student names'!$B$7:$C$15000,2,0)),"",VLOOKUP(A47,'Student names'!$B$7:$C$15000,2,0))</f>
        <v>Max Campbell</v>
      </c>
      <c r="C47" s="69">
        <v>17</v>
      </c>
      <c r="D47" s="69" t="s">
        <v>96</v>
      </c>
      <c r="E47" s="69" t="s">
        <v>97</v>
      </c>
      <c r="F47" s="69">
        <v>6.1</v>
      </c>
      <c r="G47" s="69" t="s">
        <v>98</v>
      </c>
      <c r="H47" s="69" t="s">
        <v>61</v>
      </c>
      <c r="I47" s="69" t="s">
        <v>61</v>
      </c>
      <c r="J47" s="90" t="s">
        <v>62</v>
      </c>
      <c r="K47" s="69" t="s">
        <v>88</v>
      </c>
      <c r="L47" s="69" t="s">
        <v>88</v>
      </c>
    </row>
    <row r="48" spans="1:12" x14ac:dyDescent="0.4">
      <c r="A48" s="69" t="s">
        <v>380</v>
      </c>
      <c r="B48" s="87" t="str">
        <f>IF(ISNONTEXT(VLOOKUP(A48,'Student names'!$B$7:$C$15000,2,0)),"",VLOOKUP(A48,'Student names'!$B$7:$C$15000,2,0))</f>
        <v>Eric Paterson</v>
      </c>
      <c r="C48" s="69">
        <v>16</v>
      </c>
      <c r="D48" s="69" t="s">
        <v>99</v>
      </c>
      <c r="E48" s="69" t="s">
        <v>100</v>
      </c>
      <c r="F48" s="69">
        <v>11.3</v>
      </c>
      <c r="G48" s="69" t="s">
        <v>60</v>
      </c>
      <c r="H48" s="69" t="s">
        <v>73</v>
      </c>
      <c r="I48" s="69" t="s">
        <v>73</v>
      </c>
      <c r="J48" s="90" t="s">
        <v>62</v>
      </c>
      <c r="K48" s="69" t="s">
        <v>63</v>
      </c>
      <c r="L48" s="69" t="s">
        <v>63</v>
      </c>
    </row>
    <row r="49" spans="1:12" x14ac:dyDescent="0.4">
      <c r="A49" s="69" t="s">
        <v>380</v>
      </c>
      <c r="B49" s="87" t="str">
        <f>IF(ISNONTEXT(VLOOKUP(A49,'Student names'!$B$7:$C$15000,2,0)),"",VLOOKUP(A49,'Student names'!$B$7:$C$15000,2,0))</f>
        <v>Eric Paterson</v>
      </c>
      <c r="C49" s="69">
        <v>16</v>
      </c>
      <c r="D49" s="69" t="s">
        <v>99</v>
      </c>
      <c r="E49" s="69" t="s">
        <v>100</v>
      </c>
      <c r="F49" s="69">
        <v>11.3</v>
      </c>
      <c r="G49" s="69" t="s">
        <v>60</v>
      </c>
      <c r="H49" s="69" t="s">
        <v>73</v>
      </c>
      <c r="I49" s="69" t="s">
        <v>73</v>
      </c>
      <c r="J49" s="90" t="s">
        <v>62</v>
      </c>
      <c r="K49" s="69" t="s">
        <v>63</v>
      </c>
      <c r="L49" s="69" t="s">
        <v>63</v>
      </c>
    </row>
    <row r="50" spans="1:12" x14ac:dyDescent="0.4">
      <c r="A50" s="69" t="s">
        <v>380</v>
      </c>
      <c r="B50" s="87" t="str">
        <f>IF(ISNONTEXT(VLOOKUP(A50,'Student names'!$B$7:$C$15000,2,0)),"",VLOOKUP(A50,'Student names'!$B$7:$C$15000,2,0))</f>
        <v>Eric Paterson</v>
      </c>
      <c r="C50" s="69">
        <v>16</v>
      </c>
      <c r="D50" s="69" t="s">
        <v>99</v>
      </c>
      <c r="E50" s="69" t="s">
        <v>100</v>
      </c>
      <c r="F50" s="69">
        <v>11.3</v>
      </c>
      <c r="G50" s="69" t="s">
        <v>60</v>
      </c>
      <c r="H50" s="69" t="s">
        <v>73</v>
      </c>
      <c r="I50" s="69" t="s">
        <v>73</v>
      </c>
      <c r="J50" s="90" t="s">
        <v>62</v>
      </c>
      <c r="K50" s="69" t="s">
        <v>63</v>
      </c>
      <c r="L50" s="69" t="s">
        <v>63</v>
      </c>
    </row>
    <row r="51" spans="1:12" x14ac:dyDescent="0.4">
      <c r="A51" s="69" t="s">
        <v>380</v>
      </c>
      <c r="B51" s="87" t="str">
        <f>IF(ISNONTEXT(VLOOKUP(A51,'Student names'!$B$7:$C$15000,2,0)),"",VLOOKUP(A51,'Student names'!$B$7:$C$15000,2,0))</f>
        <v>Eric Paterson</v>
      </c>
      <c r="C51" s="69">
        <v>16</v>
      </c>
      <c r="D51" s="69" t="s">
        <v>99</v>
      </c>
      <c r="E51" s="69" t="s">
        <v>100</v>
      </c>
      <c r="F51" s="69">
        <v>11.3</v>
      </c>
      <c r="G51" s="69" t="s">
        <v>60</v>
      </c>
      <c r="H51" s="69" t="s">
        <v>73</v>
      </c>
      <c r="I51" s="69" t="s">
        <v>73</v>
      </c>
      <c r="J51" s="90" t="s">
        <v>62</v>
      </c>
      <c r="K51" s="69" t="s">
        <v>63</v>
      </c>
      <c r="L51" s="69" t="s">
        <v>63</v>
      </c>
    </row>
    <row r="52" spans="1:12" x14ac:dyDescent="0.4">
      <c r="A52" s="69" t="s">
        <v>380</v>
      </c>
      <c r="B52" s="87" t="str">
        <f>IF(ISNONTEXT(VLOOKUP(A52,'Student names'!$B$7:$C$15000,2,0)),"",VLOOKUP(A52,'Student names'!$B$7:$C$15000,2,0))</f>
        <v>Eric Paterson</v>
      </c>
      <c r="C52" s="69">
        <v>16</v>
      </c>
      <c r="D52" s="69" t="s">
        <v>101</v>
      </c>
      <c r="E52" s="69" t="s">
        <v>102</v>
      </c>
      <c r="F52" s="69">
        <v>10.1</v>
      </c>
      <c r="G52" s="69" t="s">
        <v>60</v>
      </c>
      <c r="H52" s="69" t="s">
        <v>103</v>
      </c>
      <c r="J52" s="90" t="s">
        <v>104</v>
      </c>
      <c r="K52" s="69" t="s">
        <v>63</v>
      </c>
      <c r="L52" s="69" t="s">
        <v>63</v>
      </c>
    </row>
    <row r="53" spans="1:12" x14ac:dyDescent="0.4">
      <c r="A53" s="69" t="s">
        <v>380</v>
      </c>
      <c r="B53" s="87" t="str">
        <f>IF(ISNONTEXT(VLOOKUP(A53,'Student names'!$B$7:$C$15000,2,0)),"",VLOOKUP(A53,'Student names'!$B$7:$C$15000,2,0))</f>
        <v>Eric Paterson</v>
      </c>
      <c r="C53" s="69">
        <v>16</v>
      </c>
      <c r="D53" s="69" t="s">
        <v>101</v>
      </c>
      <c r="E53" s="69" t="s">
        <v>102</v>
      </c>
      <c r="F53" s="69">
        <v>10.1</v>
      </c>
      <c r="G53" s="69" t="s">
        <v>60</v>
      </c>
      <c r="H53" s="69" t="s">
        <v>103</v>
      </c>
      <c r="J53" s="90" t="s">
        <v>104</v>
      </c>
      <c r="K53" s="69" t="s">
        <v>63</v>
      </c>
      <c r="L53" s="69" t="s">
        <v>63</v>
      </c>
    </row>
    <row r="54" spans="1:12" x14ac:dyDescent="0.4">
      <c r="A54" s="69" t="s">
        <v>380</v>
      </c>
      <c r="B54" s="87" t="str">
        <f>IF(ISNONTEXT(VLOOKUP(A54,'Student names'!$B$7:$C$15000,2,0)),"",VLOOKUP(A54,'Student names'!$B$7:$C$15000,2,0))</f>
        <v>Eric Paterson</v>
      </c>
      <c r="C54" s="69">
        <v>16</v>
      </c>
      <c r="D54" s="69" t="s">
        <v>101</v>
      </c>
      <c r="E54" s="69" t="s">
        <v>102</v>
      </c>
      <c r="F54" s="69">
        <v>10.1</v>
      </c>
      <c r="G54" s="69" t="s">
        <v>60</v>
      </c>
      <c r="H54" s="69" t="s">
        <v>103</v>
      </c>
      <c r="J54" s="90" t="s">
        <v>104</v>
      </c>
      <c r="K54" s="69" t="s">
        <v>63</v>
      </c>
      <c r="L54" s="69" t="s">
        <v>63</v>
      </c>
    </row>
    <row r="55" spans="1:12" x14ac:dyDescent="0.4">
      <c r="A55" s="69" t="s">
        <v>380</v>
      </c>
      <c r="B55" s="87" t="str">
        <f>IF(ISNONTEXT(VLOOKUP(A55,'Student names'!$B$7:$C$15000,2,0)),"",VLOOKUP(A55,'Student names'!$B$7:$C$15000,2,0))</f>
        <v>Eric Paterson</v>
      </c>
      <c r="C55" s="69">
        <v>16</v>
      </c>
      <c r="D55" s="69" t="s">
        <v>101</v>
      </c>
      <c r="E55" s="69" t="s">
        <v>102</v>
      </c>
      <c r="F55" s="69">
        <v>10.1</v>
      </c>
      <c r="G55" s="69" t="s">
        <v>60</v>
      </c>
      <c r="H55" s="69" t="s">
        <v>103</v>
      </c>
      <c r="J55" s="90" t="s">
        <v>104</v>
      </c>
      <c r="K55" s="69" t="s">
        <v>63</v>
      </c>
      <c r="L55" s="69" t="s">
        <v>63</v>
      </c>
    </row>
    <row r="56" spans="1:12" x14ac:dyDescent="0.4">
      <c r="A56" s="69" t="s">
        <v>380</v>
      </c>
      <c r="B56" s="87" t="str">
        <f>IF(ISNONTEXT(VLOOKUP(A56,'Student names'!$B$7:$C$15000,2,0)),"",VLOOKUP(A56,'Student names'!$B$7:$C$15000,2,0))</f>
        <v>Eric Paterson</v>
      </c>
      <c r="C56" s="69">
        <v>16</v>
      </c>
      <c r="D56" s="69" t="s">
        <v>105</v>
      </c>
      <c r="E56" s="69" t="s">
        <v>106</v>
      </c>
      <c r="F56" s="69">
        <v>12.1</v>
      </c>
      <c r="G56" s="69" t="s">
        <v>60</v>
      </c>
      <c r="H56" s="69" t="s">
        <v>103</v>
      </c>
      <c r="J56" s="90" t="s">
        <v>104</v>
      </c>
      <c r="K56" s="69" t="s">
        <v>63</v>
      </c>
      <c r="L56" s="69" t="s">
        <v>63</v>
      </c>
    </row>
    <row r="57" spans="1:12" x14ac:dyDescent="0.4">
      <c r="A57" s="69" t="s">
        <v>380</v>
      </c>
      <c r="B57" s="87" t="str">
        <f>IF(ISNONTEXT(VLOOKUP(A57,'Student names'!$B$7:$C$15000,2,0)),"",VLOOKUP(A57,'Student names'!$B$7:$C$15000,2,0))</f>
        <v>Eric Paterson</v>
      </c>
      <c r="C57" s="69">
        <v>16</v>
      </c>
      <c r="D57" s="69" t="s">
        <v>105</v>
      </c>
      <c r="E57" s="69" t="s">
        <v>106</v>
      </c>
      <c r="F57" s="69">
        <v>12.1</v>
      </c>
      <c r="G57" s="69" t="s">
        <v>60</v>
      </c>
      <c r="H57" s="69" t="s">
        <v>103</v>
      </c>
      <c r="J57" s="90" t="s">
        <v>104</v>
      </c>
      <c r="K57" s="69" t="s">
        <v>63</v>
      </c>
      <c r="L57" s="69" t="s">
        <v>63</v>
      </c>
    </row>
    <row r="58" spans="1:12" x14ac:dyDescent="0.4">
      <c r="A58" s="69" t="s">
        <v>380</v>
      </c>
      <c r="B58" s="87" t="str">
        <f>IF(ISNONTEXT(VLOOKUP(A58,'Student names'!$B$7:$C$15000,2,0)),"",VLOOKUP(A58,'Student names'!$B$7:$C$15000,2,0))</f>
        <v>Eric Paterson</v>
      </c>
      <c r="C58" s="69">
        <v>16</v>
      </c>
      <c r="D58" s="69" t="s">
        <v>105</v>
      </c>
      <c r="E58" s="69" t="s">
        <v>106</v>
      </c>
      <c r="F58" s="69">
        <v>12.1</v>
      </c>
      <c r="G58" s="69" t="s">
        <v>60</v>
      </c>
      <c r="H58" s="69" t="s">
        <v>103</v>
      </c>
      <c r="J58" s="90" t="s">
        <v>104</v>
      </c>
      <c r="K58" s="69" t="s">
        <v>63</v>
      </c>
      <c r="L58" s="69" t="s">
        <v>63</v>
      </c>
    </row>
    <row r="59" spans="1:12" x14ac:dyDescent="0.4">
      <c r="A59" s="69" t="s">
        <v>380</v>
      </c>
      <c r="B59" s="87" t="str">
        <f>IF(ISNONTEXT(VLOOKUP(A59,'Student names'!$B$7:$C$15000,2,0)),"",VLOOKUP(A59,'Student names'!$B$7:$C$15000,2,0))</f>
        <v>Eric Paterson</v>
      </c>
      <c r="C59" s="69">
        <v>16</v>
      </c>
      <c r="D59" s="69" t="s">
        <v>105</v>
      </c>
      <c r="E59" s="69" t="s">
        <v>106</v>
      </c>
      <c r="F59" s="69">
        <v>12.1</v>
      </c>
      <c r="G59" s="69" t="s">
        <v>60</v>
      </c>
      <c r="H59" s="69" t="s">
        <v>103</v>
      </c>
      <c r="J59" s="90" t="s">
        <v>104</v>
      </c>
      <c r="K59" s="69" t="s">
        <v>63</v>
      </c>
      <c r="L59" s="69" t="s">
        <v>63</v>
      </c>
    </row>
    <row r="60" spans="1:12" x14ac:dyDescent="0.4">
      <c r="A60" s="69" t="s">
        <v>380</v>
      </c>
      <c r="B60" s="87" t="str">
        <f>IF(ISNONTEXT(VLOOKUP(A60,'Student names'!$B$7:$C$15000,2,0)),"",VLOOKUP(A60,'Student names'!$B$7:$C$15000,2,0))</f>
        <v>Eric Paterson</v>
      </c>
      <c r="C60" s="69">
        <v>16</v>
      </c>
      <c r="D60" s="69" t="s">
        <v>107</v>
      </c>
      <c r="E60" s="69" t="s">
        <v>108</v>
      </c>
      <c r="F60" s="69">
        <v>12.1</v>
      </c>
      <c r="G60" s="69" t="s">
        <v>60</v>
      </c>
      <c r="H60" s="69" t="s">
        <v>61</v>
      </c>
      <c r="I60" s="69" t="s">
        <v>61</v>
      </c>
      <c r="J60" s="90" t="s">
        <v>62</v>
      </c>
      <c r="K60" s="69" t="s">
        <v>63</v>
      </c>
      <c r="L60" s="69" t="s">
        <v>63</v>
      </c>
    </row>
    <row r="61" spans="1:12" x14ac:dyDescent="0.4">
      <c r="A61" s="69" t="s">
        <v>380</v>
      </c>
      <c r="B61" s="87" t="str">
        <f>IF(ISNONTEXT(VLOOKUP(A61,'Student names'!$B$7:$C$15000,2,0)),"",VLOOKUP(A61,'Student names'!$B$7:$C$15000,2,0))</f>
        <v>Eric Paterson</v>
      </c>
      <c r="C61" s="69">
        <v>16</v>
      </c>
      <c r="D61" s="69" t="s">
        <v>107</v>
      </c>
      <c r="E61" s="69" t="s">
        <v>108</v>
      </c>
      <c r="F61" s="69">
        <v>12.1</v>
      </c>
      <c r="G61" s="69" t="s">
        <v>60</v>
      </c>
      <c r="H61" s="69" t="s">
        <v>61</v>
      </c>
      <c r="I61" s="69" t="s">
        <v>61</v>
      </c>
      <c r="J61" s="90" t="s">
        <v>62</v>
      </c>
      <c r="K61" s="69" t="s">
        <v>63</v>
      </c>
      <c r="L61" s="69" t="s">
        <v>63</v>
      </c>
    </row>
    <row r="62" spans="1:12" x14ac:dyDescent="0.4">
      <c r="A62" s="69" t="s">
        <v>380</v>
      </c>
      <c r="B62" s="87" t="str">
        <f>IF(ISNONTEXT(VLOOKUP(A62,'Student names'!$B$7:$C$15000,2,0)),"",VLOOKUP(A62,'Student names'!$B$7:$C$15000,2,0))</f>
        <v>Eric Paterson</v>
      </c>
      <c r="C62" s="69">
        <v>16</v>
      </c>
      <c r="D62" s="69" t="s">
        <v>107</v>
      </c>
      <c r="E62" s="69" t="s">
        <v>108</v>
      </c>
      <c r="F62" s="69">
        <v>12.1</v>
      </c>
      <c r="G62" s="69" t="s">
        <v>60</v>
      </c>
      <c r="H62" s="69" t="s">
        <v>61</v>
      </c>
      <c r="I62" s="69" t="s">
        <v>61</v>
      </c>
      <c r="J62" s="90" t="s">
        <v>62</v>
      </c>
      <c r="K62" s="69" t="s">
        <v>63</v>
      </c>
      <c r="L62" s="69" t="s">
        <v>63</v>
      </c>
    </row>
    <row r="63" spans="1:12" x14ac:dyDescent="0.4">
      <c r="A63" s="69" t="s">
        <v>380</v>
      </c>
      <c r="B63" s="87" t="str">
        <f>IF(ISNONTEXT(VLOOKUP(A63,'Student names'!$B$7:$C$15000,2,0)),"",VLOOKUP(A63,'Student names'!$B$7:$C$15000,2,0))</f>
        <v>Eric Paterson</v>
      </c>
      <c r="C63" s="69">
        <v>16</v>
      </c>
      <c r="D63" s="69" t="s">
        <v>107</v>
      </c>
      <c r="E63" s="69" t="s">
        <v>108</v>
      </c>
      <c r="F63" s="69">
        <v>12.1</v>
      </c>
      <c r="G63" s="69" t="s">
        <v>60</v>
      </c>
      <c r="H63" s="69" t="s">
        <v>61</v>
      </c>
      <c r="I63" s="69" t="s">
        <v>61</v>
      </c>
      <c r="J63" s="90" t="s">
        <v>62</v>
      </c>
      <c r="K63" s="69" t="s">
        <v>63</v>
      </c>
      <c r="L63" s="69" t="s">
        <v>63</v>
      </c>
    </row>
    <row r="64" spans="1:12" x14ac:dyDescent="0.4">
      <c r="A64" s="69" t="s">
        <v>381</v>
      </c>
      <c r="B64" s="87" t="str">
        <f>IF(ISNONTEXT(VLOOKUP(A64,'Student names'!$B$7:$C$15000,2,0)),"",VLOOKUP(A64,'Student names'!$B$7:$C$15000,2,0))</f>
        <v>Dylan Nolan</v>
      </c>
      <c r="C64" s="69">
        <v>17</v>
      </c>
      <c r="D64" s="69" t="s">
        <v>109</v>
      </c>
      <c r="E64" s="69" t="s">
        <v>110</v>
      </c>
      <c r="F64" s="69">
        <v>11.3</v>
      </c>
      <c r="G64" s="69" t="s">
        <v>60</v>
      </c>
      <c r="H64" s="69" t="s">
        <v>73</v>
      </c>
      <c r="I64" s="69" t="s">
        <v>73</v>
      </c>
      <c r="J64" s="90" t="s">
        <v>62</v>
      </c>
      <c r="K64" s="69" t="s">
        <v>63</v>
      </c>
      <c r="L64" s="69" t="s">
        <v>63</v>
      </c>
    </row>
    <row r="65" spans="1:12" x14ac:dyDescent="0.4">
      <c r="A65" s="69" t="s">
        <v>381</v>
      </c>
      <c r="B65" s="87" t="str">
        <f>IF(ISNONTEXT(VLOOKUP(A65,'Student names'!$B$7:$C$15000,2,0)),"",VLOOKUP(A65,'Student names'!$B$7:$C$15000,2,0))</f>
        <v>Dylan Nolan</v>
      </c>
      <c r="C65" s="69">
        <v>17</v>
      </c>
      <c r="D65" s="69" t="s">
        <v>111</v>
      </c>
      <c r="E65" s="69" t="s">
        <v>102</v>
      </c>
      <c r="F65" s="69">
        <v>10.1</v>
      </c>
      <c r="G65" s="69" t="s">
        <v>60</v>
      </c>
      <c r="H65" s="69" t="s">
        <v>61</v>
      </c>
      <c r="I65" s="69" t="s">
        <v>61</v>
      </c>
      <c r="J65" s="90" t="s">
        <v>62</v>
      </c>
      <c r="K65" s="69" t="s">
        <v>63</v>
      </c>
      <c r="L65" s="69" t="s">
        <v>63</v>
      </c>
    </row>
    <row r="66" spans="1:12" x14ac:dyDescent="0.4">
      <c r="A66" s="69" t="s">
        <v>381</v>
      </c>
      <c r="B66" s="87" t="str">
        <f>IF(ISNONTEXT(VLOOKUP(A66,'Student names'!$B$7:$C$15000,2,0)),"",VLOOKUP(A66,'Student names'!$B$7:$C$15000,2,0))</f>
        <v>Dylan Nolan</v>
      </c>
      <c r="C66" s="69">
        <v>17</v>
      </c>
      <c r="D66" s="69" t="s">
        <v>112</v>
      </c>
      <c r="E66" s="69" t="s">
        <v>113</v>
      </c>
      <c r="F66" s="69">
        <v>15.3</v>
      </c>
      <c r="G66" s="69" t="s">
        <v>60</v>
      </c>
      <c r="H66" s="69" t="s">
        <v>61</v>
      </c>
      <c r="I66" s="69" t="s">
        <v>61</v>
      </c>
      <c r="J66" s="90" t="s">
        <v>62</v>
      </c>
      <c r="K66" s="69" t="s">
        <v>88</v>
      </c>
      <c r="L66" s="69" t="s">
        <v>88</v>
      </c>
    </row>
    <row r="67" spans="1:12" x14ac:dyDescent="0.4">
      <c r="A67" s="69" t="s">
        <v>382</v>
      </c>
      <c r="B67" s="87" t="str">
        <f>IF(ISNONTEXT(VLOOKUP(A67,'Student names'!$B$7:$C$15000,2,0)),"",VLOOKUP(A67,'Student names'!$B$7:$C$15000,2,0))</f>
        <v>Alexandra McLean</v>
      </c>
      <c r="C67" s="69">
        <v>17</v>
      </c>
      <c r="D67" s="69" t="s">
        <v>91</v>
      </c>
      <c r="E67" s="69" t="s">
        <v>92</v>
      </c>
      <c r="F67" s="69">
        <v>9.1999999999999993</v>
      </c>
      <c r="G67" s="69" t="s">
        <v>60</v>
      </c>
      <c r="H67" s="69" t="s">
        <v>73</v>
      </c>
      <c r="I67" s="69" t="s">
        <v>114</v>
      </c>
      <c r="J67" s="90" t="s">
        <v>75</v>
      </c>
      <c r="K67" s="69" t="s">
        <v>63</v>
      </c>
      <c r="L67" s="69" t="s">
        <v>63</v>
      </c>
    </row>
    <row r="68" spans="1:12" x14ac:dyDescent="0.4">
      <c r="A68" s="69" t="s">
        <v>382</v>
      </c>
      <c r="B68" s="87" t="str">
        <f>IF(ISNONTEXT(VLOOKUP(A68,'Student names'!$B$7:$C$15000,2,0)),"",VLOOKUP(A68,'Student names'!$B$7:$C$15000,2,0))</f>
        <v>Alexandra McLean</v>
      </c>
      <c r="C68" s="69">
        <v>17</v>
      </c>
      <c r="D68" s="69" t="s">
        <v>86</v>
      </c>
      <c r="E68" s="69" t="s">
        <v>87</v>
      </c>
      <c r="F68" s="69">
        <v>15.3</v>
      </c>
      <c r="G68" s="69" t="s">
        <v>60</v>
      </c>
      <c r="H68" s="69" t="s">
        <v>73</v>
      </c>
      <c r="I68" s="69" t="s">
        <v>73</v>
      </c>
      <c r="J68" s="90" t="s">
        <v>62</v>
      </c>
      <c r="K68" s="69" t="s">
        <v>88</v>
      </c>
      <c r="L68" s="69" t="s">
        <v>88</v>
      </c>
    </row>
    <row r="69" spans="1:12" x14ac:dyDescent="0.4">
      <c r="A69" s="69" t="s">
        <v>382</v>
      </c>
      <c r="B69" s="87" t="str">
        <f>IF(ISNONTEXT(VLOOKUP(A69,'Student names'!$B$7:$C$15000,2,0)),"",VLOOKUP(A69,'Student names'!$B$7:$C$15000,2,0))</f>
        <v>Alexandra McLean</v>
      </c>
      <c r="C69" s="69">
        <v>17</v>
      </c>
      <c r="D69" s="69" t="s">
        <v>96</v>
      </c>
      <c r="E69" s="69" t="s">
        <v>97</v>
      </c>
      <c r="F69" s="69">
        <v>6.1</v>
      </c>
      <c r="G69" s="69" t="s">
        <v>115</v>
      </c>
      <c r="H69" s="69" t="s">
        <v>61</v>
      </c>
      <c r="I69" s="69" t="s">
        <v>61</v>
      </c>
      <c r="J69" s="90" t="s">
        <v>62</v>
      </c>
      <c r="K69" s="69" t="s">
        <v>63</v>
      </c>
      <c r="L69" s="69" t="s">
        <v>63</v>
      </c>
    </row>
    <row r="70" spans="1:12" x14ac:dyDescent="0.4">
      <c r="A70" s="69" t="s">
        <v>383</v>
      </c>
      <c r="B70" s="87" t="str">
        <f>IF(ISNONTEXT(VLOOKUP(A70,'Student names'!$B$7:$C$15000,2,0)),"",VLOOKUP(A70,'Student names'!$B$7:$C$15000,2,0))</f>
        <v>Matt McGrath</v>
      </c>
      <c r="C70" s="69">
        <v>16</v>
      </c>
      <c r="D70" s="69" t="s">
        <v>67</v>
      </c>
      <c r="E70" s="69" t="s">
        <v>68</v>
      </c>
      <c r="F70" s="69">
        <v>2.1</v>
      </c>
      <c r="G70" s="69" t="s">
        <v>60</v>
      </c>
      <c r="H70" s="69" t="s">
        <v>61</v>
      </c>
      <c r="I70" s="69" t="s">
        <v>61</v>
      </c>
      <c r="J70" s="90" t="s">
        <v>62</v>
      </c>
      <c r="K70" s="69" t="s">
        <v>63</v>
      </c>
      <c r="L70" s="69" t="s">
        <v>63</v>
      </c>
    </row>
    <row r="71" spans="1:12" x14ac:dyDescent="0.4">
      <c r="A71" s="69" t="s">
        <v>383</v>
      </c>
      <c r="B71" s="87" t="str">
        <f>IF(ISNONTEXT(VLOOKUP(A71,'Student names'!$B$7:$C$15000,2,0)),"",VLOOKUP(A71,'Student names'!$B$7:$C$15000,2,0))</f>
        <v>Matt McGrath</v>
      </c>
      <c r="C71" s="69">
        <v>16</v>
      </c>
      <c r="D71" s="69" t="s">
        <v>67</v>
      </c>
      <c r="E71" s="69" t="s">
        <v>68</v>
      </c>
      <c r="F71" s="69">
        <v>2.1</v>
      </c>
      <c r="G71" s="69" t="s">
        <v>60</v>
      </c>
      <c r="H71" s="69" t="s">
        <v>61</v>
      </c>
      <c r="I71" s="69" t="s">
        <v>61</v>
      </c>
      <c r="J71" s="90" t="s">
        <v>62</v>
      </c>
      <c r="K71" s="69" t="s">
        <v>63</v>
      </c>
      <c r="L71" s="69" t="s">
        <v>63</v>
      </c>
    </row>
    <row r="72" spans="1:12" x14ac:dyDescent="0.4">
      <c r="A72" s="69" t="s">
        <v>383</v>
      </c>
      <c r="B72" s="87" t="str">
        <f>IF(ISNONTEXT(VLOOKUP(A72,'Student names'!$B$7:$C$15000,2,0)),"",VLOOKUP(A72,'Student names'!$B$7:$C$15000,2,0))</f>
        <v>Matt McGrath</v>
      </c>
      <c r="C72" s="69">
        <v>16</v>
      </c>
      <c r="D72" s="69" t="s">
        <v>67</v>
      </c>
      <c r="E72" s="69" t="s">
        <v>68</v>
      </c>
      <c r="F72" s="69">
        <v>2.1</v>
      </c>
      <c r="G72" s="69" t="s">
        <v>60</v>
      </c>
      <c r="H72" s="69" t="s">
        <v>61</v>
      </c>
      <c r="I72" s="69" t="s">
        <v>61</v>
      </c>
      <c r="J72" s="90" t="s">
        <v>62</v>
      </c>
      <c r="K72" s="69" t="s">
        <v>63</v>
      </c>
      <c r="L72" s="69" t="s">
        <v>63</v>
      </c>
    </row>
    <row r="73" spans="1:12" x14ac:dyDescent="0.4">
      <c r="A73" s="69" t="s">
        <v>383</v>
      </c>
      <c r="B73" s="87" t="str">
        <f>IF(ISNONTEXT(VLOOKUP(A73,'Student names'!$B$7:$C$15000,2,0)),"",VLOOKUP(A73,'Student names'!$B$7:$C$15000,2,0))</f>
        <v>Matt McGrath</v>
      </c>
      <c r="C73" s="69">
        <v>16</v>
      </c>
      <c r="D73" s="69" t="s">
        <v>101</v>
      </c>
      <c r="E73" s="69" t="s">
        <v>102</v>
      </c>
      <c r="F73" s="69">
        <v>10.1</v>
      </c>
      <c r="G73" s="69" t="s">
        <v>60</v>
      </c>
      <c r="H73" s="69" t="s">
        <v>103</v>
      </c>
      <c r="J73" s="90" t="s">
        <v>104</v>
      </c>
      <c r="K73" s="69" t="s">
        <v>63</v>
      </c>
      <c r="L73" s="69" t="s">
        <v>63</v>
      </c>
    </row>
    <row r="74" spans="1:12" x14ac:dyDescent="0.4">
      <c r="A74" s="69" t="s">
        <v>383</v>
      </c>
      <c r="B74" s="87" t="str">
        <f>IF(ISNONTEXT(VLOOKUP(A74,'Student names'!$B$7:$C$15000,2,0)),"",VLOOKUP(A74,'Student names'!$B$7:$C$15000,2,0))</f>
        <v>Matt McGrath</v>
      </c>
      <c r="C74" s="69">
        <v>16</v>
      </c>
      <c r="D74" s="69" t="s">
        <v>101</v>
      </c>
      <c r="E74" s="69" t="s">
        <v>102</v>
      </c>
      <c r="F74" s="69">
        <v>10.1</v>
      </c>
      <c r="G74" s="69" t="s">
        <v>60</v>
      </c>
      <c r="H74" s="69" t="s">
        <v>103</v>
      </c>
      <c r="J74" s="90" t="s">
        <v>104</v>
      </c>
      <c r="K74" s="69" t="s">
        <v>63</v>
      </c>
      <c r="L74" s="69" t="s">
        <v>63</v>
      </c>
    </row>
    <row r="75" spans="1:12" x14ac:dyDescent="0.4">
      <c r="A75" s="69" t="s">
        <v>383</v>
      </c>
      <c r="B75" s="87" t="str">
        <f>IF(ISNONTEXT(VLOOKUP(A75,'Student names'!$B$7:$C$15000,2,0)),"",VLOOKUP(A75,'Student names'!$B$7:$C$15000,2,0))</f>
        <v>Matt McGrath</v>
      </c>
      <c r="C75" s="69">
        <v>16</v>
      </c>
      <c r="D75" s="69" t="s">
        <v>101</v>
      </c>
      <c r="E75" s="69" t="s">
        <v>102</v>
      </c>
      <c r="F75" s="69">
        <v>10.1</v>
      </c>
      <c r="G75" s="69" t="s">
        <v>60</v>
      </c>
      <c r="H75" s="69" t="s">
        <v>103</v>
      </c>
      <c r="J75" s="90" t="s">
        <v>104</v>
      </c>
      <c r="K75" s="69" t="s">
        <v>63</v>
      </c>
      <c r="L75" s="69" t="s">
        <v>63</v>
      </c>
    </row>
    <row r="76" spans="1:12" x14ac:dyDescent="0.4">
      <c r="A76" s="69" t="s">
        <v>383</v>
      </c>
      <c r="B76" s="87" t="str">
        <f>IF(ISNONTEXT(VLOOKUP(A76,'Student names'!$B$7:$C$15000,2,0)),"",VLOOKUP(A76,'Student names'!$B$7:$C$15000,2,0))</f>
        <v>Matt McGrath</v>
      </c>
      <c r="C76" s="69">
        <v>16</v>
      </c>
      <c r="D76" s="69" t="s">
        <v>116</v>
      </c>
      <c r="E76" s="69" t="s">
        <v>117</v>
      </c>
      <c r="F76" s="69">
        <v>2.1</v>
      </c>
      <c r="G76" s="69" t="s">
        <v>60</v>
      </c>
      <c r="H76" s="69" t="s">
        <v>103</v>
      </c>
      <c r="J76" s="90" t="s">
        <v>104</v>
      </c>
      <c r="K76" s="69" t="s">
        <v>63</v>
      </c>
      <c r="L76" s="69" t="s">
        <v>63</v>
      </c>
    </row>
    <row r="77" spans="1:12" x14ac:dyDescent="0.4">
      <c r="A77" s="69" t="s">
        <v>383</v>
      </c>
      <c r="B77" s="87" t="str">
        <f>IF(ISNONTEXT(VLOOKUP(A77,'Student names'!$B$7:$C$15000,2,0)),"",VLOOKUP(A77,'Student names'!$B$7:$C$15000,2,0))</f>
        <v>Matt McGrath</v>
      </c>
      <c r="C77" s="69">
        <v>16</v>
      </c>
      <c r="D77" s="69" t="s">
        <v>116</v>
      </c>
      <c r="E77" s="69" t="s">
        <v>117</v>
      </c>
      <c r="F77" s="69">
        <v>2.1</v>
      </c>
      <c r="G77" s="69" t="s">
        <v>60</v>
      </c>
      <c r="H77" s="69" t="s">
        <v>103</v>
      </c>
      <c r="J77" s="90" t="s">
        <v>104</v>
      </c>
      <c r="K77" s="69" t="s">
        <v>63</v>
      </c>
      <c r="L77" s="69" t="s">
        <v>63</v>
      </c>
    </row>
    <row r="78" spans="1:12" x14ac:dyDescent="0.4">
      <c r="A78" s="69" t="s">
        <v>383</v>
      </c>
      <c r="B78" s="87" t="str">
        <f>IF(ISNONTEXT(VLOOKUP(A78,'Student names'!$B$7:$C$15000,2,0)),"",VLOOKUP(A78,'Student names'!$B$7:$C$15000,2,0))</f>
        <v>Matt McGrath</v>
      </c>
      <c r="C78" s="69">
        <v>16</v>
      </c>
      <c r="D78" s="69" t="s">
        <v>116</v>
      </c>
      <c r="E78" s="69" t="s">
        <v>117</v>
      </c>
      <c r="F78" s="69">
        <v>2.1</v>
      </c>
      <c r="G78" s="69" t="s">
        <v>60</v>
      </c>
      <c r="H78" s="69" t="s">
        <v>103</v>
      </c>
      <c r="J78" s="90" t="s">
        <v>104</v>
      </c>
      <c r="K78" s="69" t="s">
        <v>63</v>
      </c>
      <c r="L78" s="69" t="s">
        <v>63</v>
      </c>
    </row>
    <row r="79" spans="1:12" x14ac:dyDescent="0.4">
      <c r="A79" s="69" t="s">
        <v>384</v>
      </c>
      <c r="B79" s="87" t="str">
        <f>IF(ISNONTEXT(VLOOKUP(A79,'Student names'!$B$7:$C$15000,2,0)),"",VLOOKUP(A79,'Student names'!$B$7:$C$15000,2,0))</f>
        <v>Isaac Nash</v>
      </c>
      <c r="C79" s="69">
        <v>17</v>
      </c>
      <c r="D79" s="69" t="s">
        <v>89</v>
      </c>
      <c r="E79" s="69" t="s">
        <v>90</v>
      </c>
      <c r="F79" s="69">
        <v>10.4</v>
      </c>
      <c r="G79" s="69" t="s">
        <v>60</v>
      </c>
      <c r="H79" s="69" t="s">
        <v>61</v>
      </c>
      <c r="I79" s="69" t="s">
        <v>118</v>
      </c>
      <c r="J79" s="90" t="s">
        <v>119</v>
      </c>
      <c r="K79" s="69" t="s">
        <v>63</v>
      </c>
      <c r="L79" s="69" t="s">
        <v>63</v>
      </c>
    </row>
    <row r="80" spans="1:12" x14ac:dyDescent="0.4">
      <c r="A80" s="69" t="s">
        <v>384</v>
      </c>
      <c r="B80" s="87" t="str">
        <f>IF(ISNONTEXT(VLOOKUP(A80,'Student names'!$B$7:$C$15000,2,0)),"",VLOOKUP(A80,'Student names'!$B$7:$C$15000,2,0))</f>
        <v>Isaac Nash</v>
      </c>
      <c r="C80" s="69">
        <v>17</v>
      </c>
      <c r="D80" s="69" t="s">
        <v>89</v>
      </c>
      <c r="E80" s="69" t="s">
        <v>90</v>
      </c>
      <c r="F80" s="69">
        <v>10.4</v>
      </c>
      <c r="G80" s="69" t="s">
        <v>60</v>
      </c>
      <c r="H80" s="69" t="s">
        <v>61</v>
      </c>
      <c r="I80" s="69" t="s">
        <v>118</v>
      </c>
      <c r="J80" s="90" t="s">
        <v>119</v>
      </c>
      <c r="K80" s="69" t="s">
        <v>63</v>
      </c>
      <c r="L80" s="69" t="s">
        <v>63</v>
      </c>
    </row>
    <row r="81" spans="1:12" x14ac:dyDescent="0.4">
      <c r="A81" s="69" t="s">
        <v>384</v>
      </c>
      <c r="B81" s="87" t="str">
        <f>IF(ISNONTEXT(VLOOKUP(A81,'Student names'!$B$7:$C$15000,2,0)),"",VLOOKUP(A81,'Student names'!$B$7:$C$15000,2,0))</f>
        <v>Isaac Nash</v>
      </c>
      <c r="C81" s="69">
        <v>17</v>
      </c>
      <c r="D81" s="69" t="s">
        <v>89</v>
      </c>
      <c r="E81" s="69" t="s">
        <v>90</v>
      </c>
      <c r="F81" s="69">
        <v>10.4</v>
      </c>
      <c r="G81" s="69" t="s">
        <v>60</v>
      </c>
      <c r="H81" s="69" t="s">
        <v>61</v>
      </c>
      <c r="I81" s="69" t="s">
        <v>118</v>
      </c>
      <c r="J81" s="90" t="s">
        <v>119</v>
      </c>
      <c r="K81" s="69" t="s">
        <v>63</v>
      </c>
      <c r="L81" s="69" t="s">
        <v>63</v>
      </c>
    </row>
    <row r="82" spans="1:12" x14ac:dyDescent="0.4">
      <c r="A82" s="69" t="s">
        <v>384</v>
      </c>
      <c r="B82" s="87" t="str">
        <f>IF(ISNONTEXT(VLOOKUP(A82,'Student names'!$B$7:$C$15000,2,0)),"",VLOOKUP(A82,'Student names'!$B$7:$C$15000,2,0))</f>
        <v>Isaac Nash</v>
      </c>
      <c r="C82" s="69">
        <v>17</v>
      </c>
      <c r="D82" s="69" t="s">
        <v>109</v>
      </c>
      <c r="E82" s="69" t="s">
        <v>110</v>
      </c>
      <c r="F82" s="69">
        <v>11.3</v>
      </c>
      <c r="G82" s="69" t="s">
        <v>60</v>
      </c>
      <c r="H82" s="69" t="s">
        <v>73</v>
      </c>
      <c r="I82" s="69" t="s">
        <v>73</v>
      </c>
      <c r="J82" s="90" t="s">
        <v>62</v>
      </c>
      <c r="K82" s="69" t="s">
        <v>63</v>
      </c>
      <c r="L82" s="69" t="s">
        <v>63</v>
      </c>
    </row>
    <row r="83" spans="1:12" x14ac:dyDescent="0.4">
      <c r="A83" s="69" t="s">
        <v>384</v>
      </c>
      <c r="B83" s="87" t="str">
        <f>IF(ISNONTEXT(VLOOKUP(A83,'Student names'!$B$7:$C$15000,2,0)),"",VLOOKUP(A83,'Student names'!$B$7:$C$15000,2,0))</f>
        <v>Isaac Nash</v>
      </c>
      <c r="C83" s="69">
        <v>17</v>
      </c>
      <c r="D83" s="69" t="s">
        <v>109</v>
      </c>
      <c r="E83" s="69" t="s">
        <v>110</v>
      </c>
      <c r="F83" s="69">
        <v>11.3</v>
      </c>
      <c r="G83" s="69" t="s">
        <v>60</v>
      </c>
      <c r="H83" s="69" t="s">
        <v>73</v>
      </c>
      <c r="I83" s="69" t="s">
        <v>73</v>
      </c>
      <c r="J83" s="90" t="s">
        <v>62</v>
      </c>
      <c r="K83" s="69" t="s">
        <v>63</v>
      </c>
      <c r="L83" s="69" t="s">
        <v>63</v>
      </c>
    </row>
    <row r="84" spans="1:12" x14ac:dyDescent="0.4">
      <c r="A84" s="69" t="s">
        <v>384</v>
      </c>
      <c r="B84" s="87" t="str">
        <f>IF(ISNONTEXT(VLOOKUP(A84,'Student names'!$B$7:$C$15000,2,0)),"",VLOOKUP(A84,'Student names'!$B$7:$C$15000,2,0))</f>
        <v>Isaac Nash</v>
      </c>
      <c r="C84" s="69">
        <v>17</v>
      </c>
      <c r="D84" s="69" t="s">
        <v>109</v>
      </c>
      <c r="E84" s="69" t="s">
        <v>110</v>
      </c>
      <c r="F84" s="69">
        <v>11.3</v>
      </c>
      <c r="G84" s="69" t="s">
        <v>60</v>
      </c>
      <c r="H84" s="69" t="s">
        <v>73</v>
      </c>
      <c r="I84" s="69" t="s">
        <v>73</v>
      </c>
      <c r="J84" s="90" t="s">
        <v>62</v>
      </c>
      <c r="K84" s="69" t="s">
        <v>63</v>
      </c>
      <c r="L84" s="69" t="s">
        <v>63</v>
      </c>
    </row>
    <row r="85" spans="1:12" x14ac:dyDescent="0.4">
      <c r="A85" s="69" t="s">
        <v>384</v>
      </c>
      <c r="B85" s="87" t="str">
        <f>IF(ISNONTEXT(VLOOKUP(A85,'Student names'!$B$7:$C$15000,2,0)),"",VLOOKUP(A85,'Student names'!$B$7:$C$15000,2,0))</f>
        <v>Isaac Nash</v>
      </c>
      <c r="C85" s="69">
        <v>17</v>
      </c>
      <c r="D85" s="69" t="s">
        <v>111</v>
      </c>
      <c r="E85" s="69" t="s">
        <v>102</v>
      </c>
      <c r="F85" s="69">
        <v>10.1</v>
      </c>
      <c r="G85" s="69" t="s">
        <v>60</v>
      </c>
      <c r="H85" s="69" t="s">
        <v>61</v>
      </c>
      <c r="I85" s="69" t="s">
        <v>61</v>
      </c>
      <c r="J85" s="90" t="s">
        <v>62</v>
      </c>
      <c r="K85" s="69" t="s">
        <v>63</v>
      </c>
      <c r="L85" s="69" t="s">
        <v>63</v>
      </c>
    </row>
    <row r="86" spans="1:12" x14ac:dyDescent="0.4">
      <c r="A86" s="69" t="s">
        <v>384</v>
      </c>
      <c r="B86" s="87" t="str">
        <f>IF(ISNONTEXT(VLOOKUP(A86,'Student names'!$B$7:$C$15000,2,0)),"",VLOOKUP(A86,'Student names'!$B$7:$C$15000,2,0))</f>
        <v>Isaac Nash</v>
      </c>
      <c r="C86" s="69">
        <v>17</v>
      </c>
      <c r="D86" s="69" t="s">
        <v>111</v>
      </c>
      <c r="E86" s="69" t="s">
        <v>102</v>
      </c>
      <c r="F86" s="69">
        <v>10.1</v>
      </c>
      <c r="G86" s="69" t="s">
        <v>60</v>
      </c>
      <c r="H86" s="69" t="s">
        <v>61</v>
      </c>
      <c r="I86" s="69" t="s">
        <v>61</v>
      </c>
      <c r="J86" s="90" t="s">
        <v>62</v>
      </c>
      <c r="K86" s="69" t="s">
        <v>63</v>
      </c>
      <c r="L86" s="69" t="s">
        <v>63</v>
      </c>
    </row>
    <row r="87" spans="1:12" x14ac:dyDescent="0.4">
      <c r="A87" s="69" t="s">
        <v>384</v>
      </c>
      <c r="B87" s="87" t="str">
        <f>IF(ISNONTEXT(VLOOKUP(A87,'Student names'!$B$7:$C$15000,2,0)),"",VLOOKUP(A87,'Student names'!$B$7:$C$15000,2,0))</f>
        <v>Isaac Nash</v>
      </c>
      <c r="C87" s="69">
        <v>17</v>
      </c>
      <c r="D87" s="69" t="s">
        <v>111</v>
      </c>
      <c r="E87" s="69" t="s">
        <v>102</v>
      </c>
      <c r="F87" s="69">
        <v>10.1</v>
      </c>
      <c r="G87" s="69" t="s">
        <v>60</v>
      </c>
      <c r="H87" s="69" t="s">
        <v>61</v>
      </c>
      <c r="I87" s="69" t="s">
        <v>61</v>
      </c>
      <c r="J87" s="90" t="s">
        <v>62</v>
      </c>
      <c r="K87" s="69" t="s">
        <v>63</v>
      </c>
      <c r="L87" s="69" t="s">
        <v>63</v>
      </c>
    </row>
    <row r="88" spans="1:12" x14ac:dyDescent="0.4">
      <c r="A88" s="69" t="s">
        <v>384</v>
      </c>
      <c r="B88" s="87" t="str">
        <f>IF(ISNONTEXT(VLOOKUP(A88,'Student names'!$B$7:$C$15000,2,0)),"",VLOOKUP(A88,'Student names'!$B$7:$C$15000,2,0))</f>
        <v>Isaac Nash</v>
      </c>
      <c r="C88" s="69">
        <v>17</v>
      </c>
      <c r="D88" s="69" t="s">
        <v>120</v>
      </c>
      <c r="E88" s="69" t="s">
        <v>106</v>
      </c>
      <c r="F88" s="69">
        <v>12.1</v>
      </c>
      <c r="G88" s="69" t="s">
        <v>60</v>
      </c>
      <c r="H88" s="69" t="s">
        <v>61</v>
      </c>
      <c r="I88" s="69" t="s">
        <v>61</v>
      </c>
      <c r="J88" s="90" t="s">
        <v>62</v>
      </c>
      <c r="K88" s="69" t="s">
        <v>63</v>
      </c>
      <c r="L88" s="69" t="s">
        <v>63</v>
      </c>
    </row>
    <row r="89" spans="1:12" x14ac:dyDescent="0.4">
      <c r="A89" s="69" t="s">
        <v>384</v>
      </c>
      <c r="B89" s="87" t="str">
        <f>IF(ISNONTEXT(VLOOKUP(A89,'Student names'!$B$7:$C$15000,2,0)),"",VLOOKUP(A89,'Student names'!$B$7:$C$15000,2,0))</f>
        <v>Isaac Nash</v>
      </c>
      <c r="C89" s="69">
        <v>17</v>
      </c>
      <c r="D89" s="69" t="s">
        <v>120</v>
      </c>
      <c r="E89" s="69" t="s">
        <v>106</v>
      </c>
      <c r="F89" s="69">
        <v>12.1</v>
      </c>
      <c r="G89" s="69" t="s">
        <v>60</v>
      </c>
      <c r="H89" s="69" t="s">
        <v>61</v>
      </c>
      <c r="I89" s="69" t="s">
        <v>61</v>
      </c>
      <c r="J89" s="90" t="s">
        <v>62</v>
      </c>
      <c r="K89" s="69" t="s">
        <v>63</v>
      </c>
      <c r="L89" s="69" t="s">
        <v>63</v>
      </c>
    </row>
    <row r="90" spans="1:12" x14ac:dyDescent="0.4">
      <c r="A90" s="69" t="s">
        <v>384</v>
      </c>
      <c r="B90" s="87" t="str">
        <f>IF(ISNONTEXT(VLOOKUP(A90,'Student names'!$B$7:$C$15000,2,0)),"",VLOOKUP(A90,'Student names'!$B$7:$C$15000,2,0))</f>
        <v>Isaac Nash</v>
      </c>
      <c r="C90" s="69">
        <v>17</v>
      </c>
      <c r="D90" s="69" t="s">
        <v>120</v>
      </c>
      <c r="E90" s="69" t="s">
        <v>106</v>
      </c>
      <c r="F90" s="69">
        <v>12.1</v>
      </c>
      <c r="G90" s="69" t="s">
        <v>60</v>
      </c>
      <c r="H90" s="69" t="s">
        <v>61</v>
      </c>
      <c r="I90" s="69" t="s">
        <v>61</v>
      </c>
      <c r="J90" s="90" t="s">
        <v>62</v>
      </c>
      <c r="K90" s="69" t="s">
        <v>63</v>
      </c>
      <c r="L90" s="69" t="s">
        <v>63</v>
      </c>
    </row>
    <row r="91" spans="1:12" x14ac:dyDescent="0.4">
      <c r="A91" s="69" t="s">
        <v>385</v>
      </c>
      <c r="B91" s="87" t="str">
        <f>IF(ISNONTEXT(VLOOKUP(A91,'Student names'!$B$7:$C$15000,2,0)),"",VLOOKUP(A91,'Student names'!$B$7:$C$15000,2,0))</f>
        <v>Gabrielle Vaughan</v>
      </c>
      <c r="C91" s="69">
        <v>17</v>
      </c>
      <c r="D91" s="69" t="s">
        <v>111</v>
      </c>
      <c r="E91" s="69" t="s">
        <v>102</v>
      </c>
      <c r="F91" s="69">
        <v>10.1</v>
      </c>
      <c r="G91" s="69" t="s">
        <v>60</v>
      </c>
      <c r="H91" s="69" t="s">
        <v>61</v>
      </c>
      <c r="I91" s="69" t="s">
        <v>61</v>
      </c>
      <c r="J91" s="90" t="s">
        <v>62</v>
      </c>
      <c r="K91" s="69" t="s">
        <v>63</v>
      </c>
      <c r="L91" s="69" t="s">
        <v>63</v>
      </c>
    </row>
    <row r="92" spans="1:12" x14ac:dyDescent="0.4">
      <c r="A92" s="69" t="s">
        <v>385</v>
      </c>
      <c r="B92" s="87" t="str">
        <f>IF(ISNONTEXT(VLOOKUP(A92,'Student names'!$B$7:$C$15000,2,0)),"",VLOOKUP(A92,'Student names'!$B$7:$C$15000,2,0))</f>
        <v>Gabrielle Vaughan</v>
      </c>
      <c r="C92" s="69">
        <v>17</v>
      </c>
      <c r="D92" s="69" t="s">
        <v>120</v>
      </c>
      <c r="E92" s="69" t="s">
        <v>106</v>
      </c>
      <c r="F92" s="69">
        <v>12.1</v>
      </c>
      <c r="G92" s="69" t="s">
        <v>60</v>
      </c>
      <c r="H92" s="69" t="s">
        <v>61</v>
      </c>
      <c r="I92" s="69" t="s">
        <v>61</v>
      </c>
      <c r="J92" s="90" t="s">
        <v>62</v>
      </c>
      <c r="K92" s="69" t="s">
        <v>63</v>
      </c>
      <c r="L92" s="69" t="s">
        <v>63</v>
      </c>
    </row>
    <row r="93" spans="1:12" x14ac:dyDescent="0.4">
      <c r="A93" s="69" t="s">
        <v>385</v>
      </c>
      <c r="B93" s="87" t="str">
        <f>IF(ISNONTEXT(VLOOKUP(A93,'Student names'!$B$7:$C$15000,2,0)),"",VLOOKUP(A93,'Student names'!$B$7:$C$15000,2,0))</f>
        <v>Gabrielle Vaughan</v>
      </c>
      <c r="C93" s="69">
        <v>17</v>
      </c>
      <c r="D93" s="69" t="s">
        <v>112</v>
      </c>
      <c r="E93" s="69" t="s">
        <v>113</v>
      </c>
      <c r="F93" s="69">
        <v>15.3</v>
      </c>
      <c r="G93" s="69" t="s">
        <v>60</v>
      </c>
      <c r="H93" s="69" t="s">
        <v>61</v>
      </c>
      <c r="I93" s="69" t="s">
        <v>61</v>
      </c>
      <c r="J93" s="90" t="s">
        <v>62</v>
      </c>
      <c r="K93" s="69" t="s">
        <v>63</v>
      </c>
      <c r="L93" s="69" t="s">
        <v>88</v>
      </c>
    </row>
    <row r="94" spans="1:12" x14ac:dyDescent="0.4">
      <c r="A94" s="69" t="s">
        <v>386</v>
      </c>
      <c r="B94" s="87" t="str">
        <f>IF(ISNONTEXT(VLOOKUP(A94,'Student names'!$B$7:$C$15000,2,0)),"",VLOOKUP(A94,'Student names'!$B$7:$C$15000,2,0))</f>
        <v>Liam Morgan</v>
      </c>
      <c r="C94" s="69">
        <v>16</v>
      </c>
      <c r="D94" s="69" t="s">
        <v>69</v>
      </c>
      <c r="E94" s="69" t="s">
        <v>70</v>
      </c>
      <c r="F94" s="69">
        <v>2.2000000000000002</v>
      </c>
      <c r="G94" s="69" t="s">
        <v>60</v>
      </c>
      <c r="H94" s="69" t="s">
        <v>61</v>
      </c>
      <c r="I94" s="69" t="s">
        <v>61</v>
      </c>
      <c r="J94" s="90" t="s">
        <v>62</v>
      </c>
      <c r="K94" s="69" t="s">
        <v>63</v>
      </c>
      <c r="L94" s="69" t="s">
        <v>63</v>
      </c>
    </row>
    <row r="95" spans="1:12" x14ac:dyDescent="0.4">
      <c r="A95" s="69" t="s">
        <v>386</v>
      </c>
      <c r="B95" s="87" t="str">
        <f>IF(ISNONTEXT(VLOOKUP(A95,'Student names'!$B$7:$C$15000,2,0)),"",VLOOKUP(A95,'Student names'!$B$7:$C$15000,2,0))</f>
        <v>Liam Morgan</v>
      </c>
      <c r="C95" s="69">
        <v>16</v>
      </c>
      <c r="D95" s="69" t="s">
        <v>69</v>
      </c>
      <c r="E95" s="69" t="s">
        <v>70</v>
      </c>
      <c r="F95" s="69">
        <v>2.2000000000000002</v>
      </c>
      <c r="G95" s="69" t="s">
        <v>60</v>
      </c>
      <c r="H95" s="69" t="s">
        <v>61</v>
      </c>
      <c r="I95" s="69" t="s">
        <v>61</v>
      </c>
      <c r="J95" s="90" t="s">
        <v>62</v>
      </c>
      <c r="K95" s="69" t="s">
        <v>63</v>
      </c>
      <c r="L95" s="69" t="s">
        <v>63</v>
      </c>
    </row>
    <row r="96" spans="1:12" x14ac:dyDescent="0.4">
      <c r="A96" s="69" t="s">
        <v>386</v>
      </c>
      <c r="B96" s="87" t="str">
        <f>IF(ISNONTEXT(VLOOKUP(A96,'Student names'!$B$7:$C$15000,2,0)),"",VLOOKUP(A96,'Student names'!$B$7:$C$15000,2,0))</f>
        <v>Liam Morgan</v>
      </c>
      <c r="C96" s="69">
        <v>16</v>
      </c>
      <c r="D96" s="69" t="s">
        <v>69</v>
      </c>
      <c r="E96" s="69" t="s">
        <v>70</v>
      </c>
      <c r="F96" s="69">
        <v>2.2000000000000002</v>
      </c>
      <c r="G96" s="69" t="s">
        <v>60</v>
      </c>
      <c r="H96" s="69" t="s">
        <v>61</v>
      </c>
      <c r="I96" s="69" t="s">
        <v>61</v>
      </c>
      <c r="J96" s="90" t="s">
        <v>62</v>
      </c>
      <c r="K96" s="69" t="s">
        <v>63</v>
      </c>
      <c r="L96" s="69" t="s">
        <v>63</v>
      </c>
    </row>
    <row r="97" spans="1:12" x14ac:dyDescent="0.4">
      <c r="A97" s="69" t="s">
        <v>386</v>
      </c>
      <c r="B97" s="87" t="str">
        <f>IF(ISNONTEXT(VLOOKUP(A97,'Student names'!$B$7:$C$15000,2,0)),"",VLOOKUP(A97,'Student names'!$B$7:$C$15000,2,0))</f>
        <v>Liam Morgan</v>
      </c>
      <c r="C97" s="69">
        <v>16</v>
      </c>
      <c r="D97" s="69" t="s">
        <v>69</v>
      </c>
      <c r="E97" s="69" t="s">
        <v>70</v>
      </c>
      <c r="F97" s="69">
        <v>2.2000000000000002</v>
      </c>
      <c r="G97" s="69" t="s">
        <v>60</v>
      </c>
      <c r="H97" s="69" t="s">
        <v>61</v>
      </c>
      <c r="I97" s="69" t="s">
        <v>61</v>
      </c>
      <c r="J97" s="90" t="s">
        <v>62</v>
      </c>
      <c r="K97" s="69" t="s">
        <v>63</v>
      </c>
      <c r="L97" s="69" t="s">
        <v>63</v>
      </c>
    </row>
    <row r="98" spans="1:12" x14ac:dyDescent="0.4">
      <c r="A98" s="69" t="s">
        <v>386</v>
      </c>
      <c r="B98" s="87" t="str">
        <f>IF(ISNONTEXT(VLOOKUP(A98,'Student names'!$B$7:$C$15000,2,0)),"",VLOOKUP(A98,'Student names'!$B$7:$C$15000,2,0))</f>
        <v>Liam Morgan</v>
      </c>
      <c r="C98" s="69">
        <v>16</v>
      </c>
      <c r="D98" s="69" t="s">
        <v>69</v>
      </c>
      <c r="E98" s="69" t="s">
        <v>70</v>
      </c>
      <c r="F98" s="69">
        <v>2.2000000000000002</v>
      </c>
      <c r="G98" s="69" t="s">
        <v>60</v>
      </c>
      <c r="H98" s="69" t="s">
        <v>61</v>
      </c>
      <c r="I98" s="69" t="s">
        <v>61</v>
      </c>
      <c r="J98" s="90" t="s">
        <v>62</v>
      </c>
      <c r="K98" s="69" t="s">
        <v>63</v>
      </c>
      <c r="L98" s="69" t="s">
        <v>63</v>
      </c>
    </row>
    <row r="99" spans="1:12" x14ac:dyDescent="0.4">
      <c r="A99" s="69" t="s">
        <v>386</v>
      </c>
      <c r="B99" s="87" t="str">
        <f>IF(ISNONTEXT(VLOOKUP(A99,'Student names'!$B$7:$C$15000,2,0)),"",VLOOKUP(A99,'Student names'!$B$7:$C$15000,2,0))</f>
        <v>Liam Morgan</v>
      </c>
      <c r="C99" s="69">
        <v>16</v>
      </c>
      <c r="D99" s="69" t="s">
        <v>121</v>
      </c>
      <c r="E99" s="69" t="s">
        <v>122</v>
      </c>
      <c r="F99" s="69">
        <v>11.2</v>
      </c>
      <c r="G99" s="69" t="s">
        <v>60</v>
      </c>
      <c r="H99" s="69" t="s">
        <v>103</v>
      </c>
      <c r="J99" s="90" t="s">
        <v>104</v>
      </c>
      <c r="K99" s="69" t="s">
        <v>63</v>
      </c>
      <c r="L99" s="69" t="s">
        <v>63</v>
      </c>
    </row>
    <row r="100" spans="1:12" x14ac:dyDescent="0.4">
      <c r="A100" s="69" t="s">
        <v>386</v>
      </c>
      <c r="B100" s="87" t="str">
        <f>IF(ISNONTEXT(VLOOKUP(A100,'Student names'!$B$7:$C$15000,2,0)),"",VLOOKUP(A100,'Student names'!$B$7:$C$15000,2,0))</f>
        <v>Liam Morgan</v>
      </c>
      <c r="C100" s="69">
        <v>16</v>
      </c>
      <c r="D100" s="69" t="s">
        <v>121</v>
      </c>
      <c r="E100" s="69" t="s">
        <v>122</v>
      </c>
      <c r="F100" s="69">
        <v>11.2</v>
      </c>
      <c r="G100" s="69" t="s">
        <v>60</v>
      </c>
      <c r="H100" s="69" t="s">
        <v>103</v>
      </c>
      <c r="J100" s="90" t="s">
        <v>104</v>
      </c>
      <c r="K100" s="69" t="s">
        <v>63</v>
      </c>
      <c r="L100" s="69" t="s">
        <v>63</v>
      </c>
    </row>
    <row r="101" spans="1:12" x14ac:dyDescent="0.4">
      <c r="A101" s="69" t="s">
        <v>386</v>
      </c>
      <c r="B101" s="87" t="str">
        <f>IF(ISNONTEXT(VLOOKUP(A101,'Student names'!$B$7:$C$15000,2,0)),"",VLOOKUP(A101,'Student names'!$B$7:$C$15000,2,0))</f>
        <v>Liam Morgan</v>
      </c>
      <c r="C101" s="69">
        <v>16</v>
      </c>
      <c r="D101" s="69" t="s">
        <v>121</v>
      </c>
      <c r="E101" s="69" t="s">
        <v>122</v>
      </c>
      <c r="F101" s="69">
        <v>11.2</v>
      </c>
      <c r="G101" s="69" t="s">
        <v>60</v>
      </c>
      <c r="H101" s="69" t="s">
        <v>103</v>
      </c>
      <c r="J101" s="90" t="s">
        <v>104</v>
      </c>
      <c r="K101" s="69" t="s">
        <v>63</v>
      </c>
      <c r="L101" s="69" t="s">
        <v>63</v>
      </c>
    </row>
    <row r="102" spans="1:12" x14ac:dyDescent="0.4">
      <c r="A102" s="69" t="s">
        <v>386</v>
      </c>
      <c r="B102" s="87" t="str">
        <f>IF(ISNONTEXT(VLOOKUP(A102,'Student names'!$B$7:$C$15000,2,0)),"",VLOOKUP(A102,'Student names'!$B$7:$C$15000,2,0))</f>
        <v>Liam Morgan</v>
      </c>
      <c r="C102" s="69">
        <v>16</v>
      </c>
      <c r="D102" s="69" t="s">
        <v>121</v>
      </c>
      <c r="E102" s="69" t="s">
        <v>122</v>
      </c>
      <c r="F102" s="69">
        <v>11.2</v>
      </c>
      <c r="G102" s="69" t="s">
        <v>60</v>
      </c>
      <c r="H102" s="69" t="s">
        <v>103</v>
      </c>
      <c r="J102" s="90" t="s">
        <v>104</v>
      </c>
      <c r="K102" s="69" t="s">
        <v>63</v>
      </c>
      <c r="L102" s="69" t="s">
        <v>63</v>
      </c>
    </row>
    <row r="103" spans="1:12" x14ac:dyDescent="0.4">
      <c r="A103" s="69" t="s">
        <v>386</v>
      </c>
      <c r="B103" s="87" t="str">
        <f>IF(ISNONTEXT(VLOOKUP(A103,'Student names'!$B$7:$C$15000,2,0)),"",VLOOKUP(A103,'Student names'!$B$7:$C$15000,2,0))</f>
        <v>Liam Morgan</v>
      </c>
      <c r="C103" s="69">
        <v>16</v>
      </c>
      <c r="D103" s="69" t="s">
        <v>121</v>
      </c>
      <c r="E103" s="69" t="s">
        <v>122</v>
      </c>
      <c r="F103" s="69">
        <v>11.2</v>
      </c>
      <c r="G103" s="69" t="s">
        <v>60</v>
      </c>
      <c r="H103" s="69" t="s">
        <v>103</v>
      </c>
      <c r="J103" s="90" t="s">
        <v>104</v>
      </c>
      <c r="K103" s="69" t="s">
        <v>63</v>
      </c>
      <c r="L103" s="69" t="s">
        <v>63</v>
      </c>
    </row>
    <row r="104" spans="1:12" x14ac:dyDescent="0.4">
      <c r="A104" s="69" t="s">
        <v>386</v>
      </c>
      <c r="B104" s="87" t="str">
        <f>IF(ISNONTEXT(VLOOKUP(A104,'Student names'!$B$7:$C$15000,2,0)),"",VLOOKUP(A104,'Student names'!$B$7:$C$15000,2,0))</f>
        <v>Liam Morgan</v>
      </c>
      <c r="C104" s="69">
        <v>16</v>
      </c>
      <c r="D104" s="69" t="s">
        <v>123</v>
      </c>
      <c r="E104" s="69" t="s">
        <v>124</v>
      </c>
      <c r="F104" s="69">
        <v>11.4</v>
      </c>
      <c r="G104" s="69" t="s">
        <v>60</v>
      </c>
      <c r="H104" s="69" t="s">
        <v>103</v>
      </c>
      <c r="J104" s="90" t="s">
        <v>104</v>
      </c>
      <c r="K104" s="69" t="s">
        <v>63</v>
      </c>
      <c r="L104" s="69" t="s">
        <v>63</v>
      </c>
    </row>
    <row r="105" spans="1:12" x14ac:dyDescent="0.4">
      <c r="A105" s="69" t="s">
        <v>386</v>
      </c>
      <c r="B105" s="87" t="str">
        <f>IF(ISNONTEXT(VLOOKUP(A105,'Student names'!$B$7:$C$15000,2,0)),"",VLOOKUP(A105,'Student names'!$B$7:$C$15000,2,0))</f>
        <v>Liam Morgan</v>
      </c>
      <c r="C105" s="69">
        <v>16</v>
      </c>
      <c r="D105" s="69" t="s">
        <v>123</v>
      </c>
      <c r="E105" s="69" t="s">
        <v>124</v>
      </c>
      <c r="F105" s="69">
        <v>11.4</v>
      </c>
      <c r="G105" s="69" t="s">
        <v>60</v>
      </c>
      <c r="H105" s="69" t="s">
        <v>103</v>
      </c>
      <c r="J105" s="90" t="s">
        <v>104</v>
      </c>
      <c r="K105" s="69" t="s">
        <v>63</v>
      </c>
      <c r="L105" s="69" t="s">
        <v>63</v>
      </c>
    </row>
    <row r="106" spans="1:12" x14ac:dyDescent="0.4">
      <c r="A106" s="69" t="s">
        <v>386</v>
      </c>
      <c r="B106" s="87" t="str">
        <f>IF(ISNONTEXT(VLOOKUP(A106,'Student names'!$B$7:$C$15000,2,0)),"",VLOOKUP(A106,'Student names'!$B$7:$C$15000,2,0))</f>
        <v>Liam Morgan</v>
      </c>
      <c r="C106" s="69">
        <v>16</v>
      </c>
      <c r="D106" s="69" t="s">
        <v>123</v>
      </c>
      <c r="E106" s="69" t="s">
        <v>124</v>
      </c>
      <c r="F106" s="69">
        <v>11.4</v>
      </c>
      <c r="G106" s="69" t="s">
        <v>60</v>
      </c>
      <c r="H106" s="69" t="s">
        <v>103</v>
      </c>
      <c r="J106" s="90" t="s">
        <v>104</v>
      </c>
      <c r="K106" s="69" t="s">
        <v>63</v>
      </c>
      <c r="L106" s="69" t="s">
        <v>63</v>
      </c>
    </row>
    <row r="107" spans="1:12" x14ac:dyDescent="0.4">
      <c r="A107" s="69" t="s">
        <v>386</v>
      </c>
      <c r="B107" s="87" t="str">
        <f>IF(ISNONTEXT(VLOOKUP(A107,'Student names'!$B$7:$C$15000,2,0)),"",VLOOKUP(A107,'Student names'!$B$7:$C$15000,2,0))</f>
        <v>Liam Morgan</v>
      </c>
      <c r="C107" s="69">
        <v>16</v>
      </c>
      <c r="D107" s="69" t="s">
        <v>123</v>
      </c>
      <c r="E107" s="69" t="s">
        <v>124</v>
      </c>
      <c r="F107" s="69">
        <v>11.4</v>
      </c>
      <c r="G107" s="69" t="s">
        <v>60</v>
      </c>
      <c r="H107" s="69" t="s">
        <v>103</v>
      </c>
      <c r="J107" s="90" t="s">
        <v>104</v>
      </c>
      <c r="K107" s="69" t="s">
        <v>63</v>
      </c>
      <c r="L107" s="69" t="s">
        <v>63</v>
      </c>
    </row>
    <row r="108" spans="1:12" x14ac:dyDescent="0.4">
      <c r="A108" s="69" t="s">
        <v>386</v>
      </c>
      <c r="B108" s="87" t="str">
        <f>IF(ISNONTEXT(VLOOKUP(A108,'Student names'!$B$7:$C$15000,2,0)),"",VLOOKUP(A108,'Student names'!$B$7:$C$15000,2,0))</f>
        <v>Liam Morgan</v>
      </c>
      <c r="C108" s="69">
        <v>16</v>
      </c>
      <c r="D108" s="69" t="s">
        <v>123</v>
      </c>
      <c r="E108" s="69" t="s">
        <v>124</v>
      </c>
      <c r="F108" s="69">
        <v>11.4</v>
      </c>
      <c r="G108" s="69" t="s">
        <v>60</v>
      </c>
      <c r="H108" s="69" t="s">
        <v>103</v>
      </c>
      <c r="J108" s="90" t="s">
        <v>104</v>
      </c>
      <c r="K108" s="69" t="s">
        <v>63</v>
      </c>
      <c r="L108" s="69" t="s">
        <v>63</v>
      </c>
    </row>
    <row r="109" spans="1:12" x14ac:dyDescent="0.4">
      <c r="A109" s="69" t="s">
        <v>386</v>
      </c>
      <c r="B109" s="87" t="str">
        <f>IF(ISNONTEXT(VLOOKUP(A109,'Student names'!$B$7:$C$15000,2,0)),"",VLOOKUP(A109,'Student names'!$B$7:$C$15000,2,0))</f>
        <v>Liam Morgan</v>
      </c>
      <c r="C109" s="69">
        <v>16</v>
      </c>
      <c r="D109" s="69" t="s">
        <v>105</v>
      </c>
      <c r="E109" s="69" t="s">
        <v>106</v>
      </c>
      <c r="F109" s="69">
        <v>12.1</v>
      </c>
      <c r="G109" s="69" t="s">
        <v>60</v>
      </c>
      <c r="H109" s="69" t="s">
        <v>103</v>
      </c>
      <c r="J109" s="90" t="s">
        <v>104</v>
      </c>
      <c r="K109" s="69" t="s">
        <v>63</v>
      </c>
      <c r="L109" s="69" t="s">
        <v>63</v>
      </c>
    </row>
    <row r="110" spans="1:12" x14ac:dyDescent="0.4">
      <c r="A110" s="69" t="s">
        <v>386</v>
      </c>
      <c r="B110" s="87" t="str">
        <f>IF(ISNONTEXT(VLOOKUP(A110,'Student names'!$B$7:$C$15000,2,0)),"",VLOOKUP(A110,'Student names'!$B$7:$C$15000,2,0))</f>
        <v>Liam Morgan</v>
      </c>
      <c r="C110" s="69">
        <v>16</v>
      </c>
      <c r="D110" s="69" t="s">
        <v>105</v>
      </c>
      <c r="E110" s="69" t="s">
        <v>106</v>
      </c>
      <c r="F110" s="69">
        <v>12.1</v>
      </c>
      <c r="G110" s="69" t="s">
        <v>60</v>
      </c>
      <c r="H110" s="69" t="s">
        <v>103</v>
      </c>
      <c r="J110" s="90" t="s">
        <v>104</v>
      </c>
      <c r="K110" s="69" t="s">
        <v>63</v>
      </c>
      <c r="L110" s="69" t="s">
        <v>63</v>
      </c>
    </row>
    <row r="111" spans="1:12" x14ac:dyDescent="0.4">
      <c r="A111" s="69" t="s">
        <v>386</v>
      </c>
      <c r="B111" s="87" t="str">
        <f>IF(ISNONTEXT(VLOOKUP(A111,'Student names'!$B$7:$C$15000,2,0)),"",VLOOKUP(A111,'Student names'!$B$7:$C$15000,2,0))</f>
        <v>Liam Morgan</v>
      </c>
      <c r="C111" s="69">
        <v>16</v>
      </c>
      <c r="D111" s="69" t="s">
        <v>105</v>
      </c>
      <c r="E111" s="69" t="s">
        <v>106</v>
      </c>
      <c r="F111" s="69">
        <v>12.1</v>
      </c>
      <c r="G111" s="69" t="s">
        <v>60</v>
      </c>
      <c r="H111" s="69" t="s">
        <v>103</v>
      </c>
      <c r="J111" s="90" t="s">
        <v>104</v>
      </c>
      <c r="K111" s="69" t="s">
        <v>63</v>
      </c>
      <c r="L111" s="69" t="s">
        <v>63</v>
      </c>
    </row>
    <row r="112" spans="1:12" x14ac:dyDescent="0.4">
      <c r="A112" s="69" t="s">
        <v>386</v>
      </c>
      <c r="B112" s="87" t="str">
        <f>IF(ISNONTEXT(VLOOKUP(A112,'Student names'!$B$7:$C$15000,2,0)),"",VLOOKUP(A112,'Student names'!$B$7:$C$15000,2,0))</f>
        <v>Liam Morgan</v>
      </c>
      <c r="C112" s="69">
        <v>16</v>
      </c>
      <c r="D112" s="69" t="s">
        <v>105</v>
      </c>
      <c r="E112" s="69" t="s">
        <v>106</v>
      </c>
      <c r="F112" s="69">
        <v>12.1</v>
      </c>
      <c r="G112" s="69" t="s">
        <v>60</v>
      </c>
      <c r="H112" s="69" t="s">
        <v>103</v>
      </c>
      <c r="J112" s="90" t="s">
        <v>104</v>
      </c>
      <c r="K112" s="69" t="s">
        <v>63</v>
      </c>
      <c r="L112" s="69" t="s">
        <v>63</v>
      </c>
    </row>
    <row r="113" spans="1:12" x14ac:dyDescent="0.4">
      <c r="A113" s="69" t="s">
        <v>386</v>
      </c>
      <c r="B113" s="87" t="str">
        <f>IF(ISNONTEXT(VLOOKUP(A113,'Student names'!$B$7:$C$15000,2,0)),"",VLOOKUP(A113,'Student names'!$B$7:$C$15000,2,0))</f>
        <v>Liam Morgan</v>
      </c>
      <c r="C113" s="69">
        <v>16</v>
      </c>
      <c r="D113" s="69" t="s">
        <v>105</v>
      </c>
      <c r="E113" s="69" t="s">
        <v>106</v>
      </c>
      <c r="F113" s="69">
        <v>12.1</v>
      </c>
      <c r="G113" s="69" t="s">
        <v>60</v>
      </c>
      <c r="H113" s="69" t="s">
        <v>103</v>
      </c>
      <c r="J113" s="90" t="s">
        <v>104</v>
      </c>
      <c r="K113" s="69" t="s">
        <v>63</v>
      </c>
      <c r="L113" s="69" t="s">
        <v>63</v>
      </c>
    </row>
    <row r="114" spans="1:12" x14ac:dyDescent="0.4">
      <c r="A114" s="69" t="s">
        <v>386</v>
      </c>
      <c r="B114" s="87" t="str">
        <f>IF(ISNONTEXT(VLOOKUP(A114,'Student names'!$B$7:$C$15000,2,0)),"",VLOOKUP(A114,'Student names'!$B$7:$C$15000,2,0))</f>
        <v>Liam Morgan</v>
      </c>
      <c r="C114" s="69">
        <v>16</v>
      </c>
      <c r="D114" s="69" t="s">
        <v>107</v>
      </c>
      <c r="E114" s="69" t="s">
        <v>108</v>
      </c>
      <c r="F114" s="69">
        <v>12.1</v>
      </c>
      <c r="G114" s="69" t="s">
        <v>60</v>
      </c>
      <c r="H114" s="69" t="s">
        <v>61</v>
      </c>
      <c r="I114" s="69" t="s">
        <v>61</v>
      </c>
      <c r="J114" s="90" t="s">
        <v>62</v>
      </c>
      <c r="K114" s="69" t="s">
        <v>63</v>
      </c>
      <c r="L114" s="69" t="s">
        <v>63</v>
      </c>
    </row>
    <row r="115" spans="1:12" x14ac:dyDescent="0.4">
      <c r="A115" s="69" t="s">
        <v>386</v>
      </c>
      <c r="B115" s="87" t="str">
        <f>IF(ISNONTEXT(VLOOKUP(A115,'Student names'!$B$7:$C$15000,2,0)),"",VLOOKUP(A115,'Student names'!$B$7:$C$15000,2,0))</f>
        <v>Liam Morgan</v>
      </c>
      <c r="C115" s="69">
        <v>16</v>
      </c>
      <c r="D115" s="69" t="s">
        <v>107</v>
      </c>
      <c r="E115" s="69" t="s">
        <v>108</v>
      </c>
      <c r="F115" s="69">
        <v>12.1</v>
      </c>
      <c r="G115" s="69" t="s">
        <v>60</v>
      </c>
      <c r="H115" s="69" t="s">
        <v>61</v>
      </c>
      <c r="I115" s="69" t="s">
        <v>61</v>
      </c>
      <c r="J115" s="90" t="s">
        <v>62</v>
      </c>
      <c r="K115" s="69" t="s">
        <v>63</v>
      </c>
      <c r="L115" s="69" t="s">
        <v>63</v>
      </c>
    </row>
    <row r="116" spans="1:12" x14ac:dyDescent="0.4">
      <c r="A116" s="69" t="s">
        <v>386</v>
      </c>
      <c r="B116" s="87" t="str">
        <f>IF(ISNONTEXT(VLOOKUP(A116,'Student names'!$B$7:$C$15000,2,0)),"",VLOOKUP(A116,'Student names'!$B$7:$C$15000,2,0))</f>
        <v>Liam Morgan</v>
      </c>
      <c r="C116" s="69">
        <v>16</v>
      </c>
      <c r="D116" s="69" t="s">
        <v>107</v>
      </c>
      <c r="E116" s="69" t="s">
        <v>108</v>
      </c>
      <c r="F116" s="69">
        <v>12.1</v>
      </c>
      <c r="G116" s="69" t="s">
        <v>60</v>
      </c>
      <c r="H116" s="69" t="s">
        <v>61</v>
      </c>
      <c r="I116" s="69" t="s">
        <v>61</v>
      </c>
      <c r="J116" s="90" t="s">
        <v>62</v>
      </c>
      <c r="K116" s="69" t="s">
        <v>63</v>
      </c>
      <c r="L116" s="69" t="s">
        <v>63</v>
      </c>
    </row>
    <row r="117" spans="1:12" x14ac:dyDescent="0.4">
      <c r="A117" s="69" t="s">
        <v>386</v>
      </c>
      <c r="B117" s="87" t="str">
        <f>IF(ISNONTEXT(VLOOKUP(A117,'Student names'!$B$7:$C$15000,2,0)),"",VLOOKUP(A117,'Student names'!$B$7:$C$15000,2,0))</f>
        <v>Liam Morgan</v>
      </c>
      <c r="C117" s="69">
        <v>16</v>
      </c>
      <c r="D117" s="69" t="s">
        <v>107</v>
      </c>
      <c r="E117" s="69" t="s">
        <v>108</v>
      </c>
      <c r="F117" s="69">
        <v>12.1</v>
      </c>
      <c r="G117" s="69" t="s">
        <v>60</v>
      </c>
      <c r="H117" s="69" t="s">
        <v>61</v>
      </c>
      <c r="I117" s="69" t="s">
        <v>61</v>
      </c>
      <c r="J117" s="90" t="s">
        <v>62</v>
      </c>
      <c r="K117" s="69" t="s">
        <v>63</v>
      </c>
      <c r="L117" s="69" t="s">
        <v>63</v>
      </c>
    </row>
    <row r="118" spans="1:12" x14ac:dyDescent="0.4">
      <c r="A118" s="69" t="s">
        <v>386</v>
      </c>
      <c r="B118" s="87" t="str">
        <f>IF(ISNONTEXT(VLOOKUP(A118,'Student names'!$B$7:$C$15000,2,0)),"",VLOOKUP(A118,'Student names'!$B$7:$C$15000,2,0))</f>
        <v>Liam Morgan</v>
      </c>
      <c r="C118" s="69">
        <v>16</v>
      </c>
      <c r="D118" s="69" t="s">
        <v>107</v>
      </c>
      <c r="E118" s="69" t="s">
        <v>108</v>
      </c>
      <c r="F118" s="69">
        <v>12.1</v>
      </c>
      <c r="G118" s="69" t="s">
        <v>60</v>
      </c>
      <c r="H118" s="69" t="s">
        <v>61</v>
      </c>
      <c r="I118" s="69" t="s">
        <v>61</v>
      </c>
      <c r="J118" s="90" t="s">
        <v>62</v>
      </c>
      <c r="K118" s="69" t="s">
        <v>63</v>
      </c>
      <c r="L118" s="69" t="s">
        <v>63</v>
      </c>
    </row>
    <row r="119" spans="1:12" x14ac:dyDescent="0.4">
      <c r="A119" s="69" t="s">
        <v>387</v>
      </c>
      <c r="B119" s="87" t="str">
        <f>IF(ISNONTEXT(VLOOKUP(A119,'Student names'!$B$7:$C$15000,2,0)),"",VLOOKUP(A119,'Student names'!$B$7:$C$15000,2,0))</f>
        <v>Sean Terry</v>
      </c>
      <c r="C119" s="69">
        <v>16</v>
      </c>
      <c r="D119" s="69" t="s">
        <v>99</v>
      </c>
      <c r="E119" s="69" t="s">
        <v>100</v>
      </c>
      <c r="F119" s="69">
        <v>11.3</v>
      </c>
      <c r="G119" s="69" t="s">
        <v>60</v>
      </c>
      <c r="H119" s="69" t="s">
        <v>73</v>
      </c>
      <c r="I119" s="69" t="s">
        <v>125</v>
      </c>
      <c r="J119" s="90" t="s">
        <v>119</v>
      </c>
      <c r="K119" s="69" t="s">
        <v>88</v>
      </c>
      <c r="L119" s="69" t="s">
        <v>88</v>
      </c>
    </row>
    <row r="120" spans="1:12" x14ac:dyDescent="0.4">
      <c r="A120" s="69" t="s">
        <v>387</v>
      </c>
      <c r="B120" s="87" t="str">
        <f>IF(ISNONTEXT(VLOOKUP(A120,'Student names'!$B$7:$C$15000,2,0)),"",VLOOKUP(A120,'Student names'!$B$7:$C$15000,2,0))</f>
        <v>Sean Terry</v>
      </c>
      <c r="C120" s="69">
        <v>16</v>
      </c>
      <c r="D120" s="69" t="s">
        <v>101</v>
      </c>
      <c r="E120" s="69" t="s">
        <v>102</v>
      </c>
      <c r="F120" s="69">
        <v>10.1</v>
      </c>
      <c r="G120" s="69" t="s">
        <v>60</v>
      </c>
      <c r="H120" s="69" t="s">
        <v>103</v>
      </c>
      <c r="I120" s="69" t="s">
        <v>125</v>
      </c>
      <c r="J120" s="90" t="s">
        <v>119</v>
      </c>
      <c r="K120" s="69" t="s">
        <v>63</v>
      </c>
      <c r="L120" s="69" t="s">
        <v>63</v>
      </c>
    </row>
    <row r="121" spans="1:12" x14ac:dyDescent="0.4">
      <c r="A121" s="69" t="s">
        <v>387</v>
      </c>
      <c r="B121" s="87" t="str">
        <f>IF(ISNONTEXT(VLOOKUP(A121,'Student names'!$B$7:$C$15000,2,0)),"",VLOOKUP(A121,'Student names'!$B$7:$C$15000,2,0))</f>
        <v>Sean Terry</v>
      </c>
      <c r="C121" s="69">
        <v>16</v>
      </c>
      <c r="D121" s="69" t="s">
        <v>105</v>
      </c>
      <c r="E121" s="69" t="s">
        <v>106</v>
      </c>
      <c r="F121" s="69">
        <v>12.1</v>
      </c>
      <c r="G121" s="69" t="s">
        <v>60</v>
      </c>
      <c r="H121" s="69" t="s">
        <v>126</v>
      </c>
      <c r="I121" s="69" t="s">
        <v>125</v>
      </c>
      <c r="J121" s="90" t="s">
        <v>119</v>
      </c>
      <c r="K121" s="69" t="s">
        <v>63</v>
      </c>
      <c r="L121" s="69" t="s">
        <v>63</v>
      </c>
    </row>
    <row r="122" spans="1:12" x14ac:dyDescent="0.4">
      <c r="A122" s="69" t="s">
        <v>387</v>
      </c>
      <c r="B122" s="87" t="str">
        <f>IF(ISNONTEXT(VLOOKUP(A122,'Student names'!$B$7:$C$15000,2,0)),"",VLOOKUP(A122,'Student names'!$B$7:$C$15000,2,0))</f>
        <v>Sean Terry</v>
      </c>
      <c r="C122" s="69">
        <v>16</v>
      </c>
      <c r="D122" s="69" t="s">
        <v>107</v>
      </c>
      <c r="E122" s="69" t="s">
        <v>108</v>
      </c>
      <c r="F122" s="69">
        <v>12.1</v>
      </c>
      <c r="G122" s="69" t="s">
        <v>60</v>
      </c>
      <c r="H122" s="69" t="s">
        <v>125</v>
      </c>
      <c r="I122" s="69" t="s">
        <v>125</v>
      </c>
      <c r="J122" s="90" t="s">
        <v>62</v>
      </c>
      <c r="K122" s="69" t="s">
        <v>63</v>
      </c>
      <c r="L122" s="69" t="s">
        <v>63</v>
      </c>
    </row>
    <row r="123" spans="1:12" x14ac:dyDescent="0.4">
      <c r="A123" s="69" t="s">
        <v>388</v>
      </c>
      <c r="B123" s="87" t="str">
        <f>IF(ISNONTEXT(VLOOKUP(A123,'Student names'!$B$7:$C$15000,2,0)),"",VLOOKUP(A123,'Student names'!$B$7:$C$15000,2,0))</f>
        <v>Lillian Scott</v>
      </c>
      <c r="C123" s="69">
        <v>16</v>
      </c>
      <c r="D123" s="69" t="s">
        <v>69</v>
      </c>
      <c r="E123" s="69" t="s">
        <v>70</v>
      </c>
      <c r="F123" s="69">
        <v>2.2000000000000002</v>
      </c>
      <c r="G123" s="69" t="s">
        <v>60</v>
      </c>
      <c r="H123" s="69" t="s">
        <v>61</v>
      </c>
      <c r="I123" s="69" t="s">
        <v>61</v>
      </c>
      <c r="J123" s="90" t="s">
        <v>62</v>
      </c>
      <c r="K123" s="69" t="s">
        <v>63</v>
      </c>
      <c r="L123" s="69" t="s">
        <v>63</v>
      </c>
    </row>
    <row r="124" spans="1:12" x14ac:dyDescent="0.4">
      <c r="A124" s="69" t="s">
        <v>388</v>
      </c>
      <c r="B124" s="87" t="str">
        <f>IF(ISNONTEXT(VLOOKUP(A124,'Student names'!$B$7:$C$15000,2,0)),"",VLOOKUP(A124,'Student names'!$B$7:$C$15000,2,0))</f>
        <v>Lillian Scott</v>
      </c>
      <c r="C124" s="69">
        <v>16</v>
      </c>
      <c r="D124" s="69" t="s">
        <v>69</v>
      </c>
      <c r="E124" s="69" t="s">
        <v>70</v>
      </c>
      <c r="F124" s="69">
        <v>2.2000000000000002</v>
      </c>
      <c r="G124" s="69" t="s">
        <v>60</v>
      </c>
      <c r="H124" s="69" t="s">
        <v>61</v>
      </c>
      <c r="I124" s="69" t="s">
        <v>61</v>
      </c>
      <c r="J124" s="90" t="s">
        <v>62</v>
      </c>
      <c r="K124" s="69" t="s">
        <v>63</v>
      </c>
      <c r="L124" s="69" t="s">
        <v>63</v>
      </c>
    </row>
    <row r="125" spans="1:12" x14ac:dyDescent="0.4">
      <c r="A125" s="69" t="s">
        <v>388</v>
      </c>
      <c r="B125" s="87" t="str">
        <f>IF(ISNONTEXT(VLOOKUP(A125,'Student names'!$B$7:$C$15000,2,0)),"",VLOOKUP(A125,'Student names'!$B$7:$C$15000,2,0))</f>
        <v>Lillian Scott</v>
      </c>
      <c r="C125" s="69">
        <v>16</v>
      </c>
      <c r="D125" s="69" t="s">
        <v>69</v>
      </c>
      <c r="E125" s="69" t="s">
        <v>70</v>
      </c>
      <c r="F125" s="69">
        <v>2.2000000000000002</v>
      </c>
      <c r="G125" s="69" t="s">
        <v>60</v>
      </c>
      <c r="H125" s="69" t="s">
        <v>61</v>
      </c>
      <c r="I125" s="69" t="s">
        <v>61</v>
      </c>
      <c r="J125" s="90" t="s">
        <v>62</v>
      </c>
      <c r="K125" s="69" t="s">
        <v>63</v>
      </c>
      <c r="L125" s="69" t="s">
        <v>63</v>
      </c>
    </row>
    <row r="126" spans="1:12" x14ac:dyDescent="0.4">
      <c r="A126" s="69" t="s">
        <v>388</v>
      </c>
      <c r="B126" s="87" t="str">
        <f>IF(ISNONTEXT(VLOOKUP(A126,'Student names'!$B$7:$C$15000,2,0)),"",VLOOKUP(A126,'Student names'!$B$7:$C$15000,2,0))</f>
        <v>Lillian Scott</v>
      </c>
      <c r="C126" s="69">
        <v>16</v>
      </c>
      <c r="D126" s="69" t="s">
        <v>69</v>
      </c>
      <c r="E126" s="69" t="s">
        <v>70</v>
      </c>
      <c r="F126" s="69">
        <v>2.2000000000000002</v>
      </c>
      <c r="G126" s="69" t="s">
        <v>60</v>
      </c>
      <c r="H126" s="69" t="s">
        <v>61</v>
      </c>
      <c r="I126" s="69" t="s">
        <v>61</v>
      </c>
      <c r="J126" s="90" t="s">
        <v>62</v>
      </c>
      <c r="K126" s="69" t="s">
        <v>63</v>
      </c>
      <c r="L126" s="69" t="s">
        <v>63</v>
      </c>
    </row>
    <row r="127" spans="1:12" x14ac:dyDescent="0.4">
      <c r="A127" s="69" t="s">
        <v>388</v>
      </c>
      <c r="B127" s="87" t="str">
        <f>IF(ISNONTEXT(VLOOKUP(A127,'Student names'!$B$7:$C$15000,2,0)),"",VLOOKUP(A127,'Student names'!$B$7:$C$15000,2,0))</f>
        <v>Lillian Scott</v>
      </c>
      <c r="C127" s="69">
        <v>16</v>
      </c>
      <c r="D127" s="69" t="s">
        <v>127</v>
      </c>
      <c r="E127" s="69" t="s">
        <v>128</v>
      </c>
      <c r="F127" s="69">
        <v>10.4</v>
      </c>
      <c r="G127" s="69" t="s">
        <v>129</v>
      </c>
      <c r="H127" s="69" t="s">
        <v>61</v>
      </c>
      <c r="I127" s="69" t="s">
        <v>61</v>
      </c>
      <c r="J127" s="90" t="s">
        <v>62</v>
      </c>
      <c r="K127" s="69" t="s">
        <v>63</v>
      </c>
      <c r="L127" s="69" t="s">
        <v>63</v>
      </c>
    </row>
    <row r="128" spans="1:12" x14ac:dyDescent="0.4">
      <c r="A128" s="69" t="s">
        <v>388</v>
      </c>
      <c r="B128" s="87" t="str">
        <f>IF(ISNONTEXT(VLOOKUP(A128,'Student names'!$B$7:$C$15000,2,0)),"",VLOOKUP(A128,'Student names'!$B$7:$C$15000,2,0))</f>
        <v>Lillian Scott</v>
      </c>
      <c r="C128" s="69">
        <v>16</v>
      </c>
      <c r="D128" s="69" t="s">
        <v>127</v>
      </c>
      <c r="E128" s="69" t="s">
        <v>128</v>
      </c>
      <c r="F128" s="69">
        <v>10.4</v>
      </c>
      <c r="G128" s="69" t="s">
        <v>129</v>
      </c>
      <c r="H128" s="69" t="s">
        <v>61</v>
      </c>
      <c r="I128" s="69" t="s">
        <v>61</v>
      </c>
      <c r="J128" s="90" t="s">
        <v>62</v>
      </c>
      <c r="K128" s="69" t="s">
        <v>63</v>
      </c>
      <c r="L128" s="69" t="s">
        <v>63</v>
      </c>
    </row>
    <row r="129" spans="1:12" x14ac:dyDescent="0.4">
      <c r="A129" s="69" t="s">
        <v>388</v>
      </c>
      <c r="B129" s="87" t="str">
        <f>IF(ISNONTEXT(VLOOKUP(A129,'Student names'!$B$7:$C$15000,2,0)),"",VLOOKUP(A129,'Student names'!$B$7:$C$15000,2,0))</f>
        <v>Lillian Scott</v>
      </c>
      <c r="C129" s="69">
        <v>16</v>
      </c>
      <c r="D129" s="69" t="s">
        <v>127</v>
      </c>
      <c r="E129" s="69" t="s">
        <v>128</v>
      </c>
      <c r="F129" s="69">
        <v>10.4</v>
      </c>
      <c r="G129" s="69" t="s">
        <v>129</v>
      </c>
      <c r="H129" s="69" t="s">
        <v>61</v>
      </c>
      <c r="I129" s="69" t="s">
        <v>61</v>
      </c>
      <c r="J129" s="90" t="s">
        <v>62</v>
      </c>
      <c r="K129" s="69" t="s">
        <v>63</v>
      </c>
      <c r="L129" s="69" t="s">
        <v>63</v>
      </c>
    </row>
    <row r="130" spans="1:12" x14ac:dyDescent="0.4">
      <c r="A130" s="69" t="s">
        <v>388</v>
      </c>
      <c r="B130" s="87" t="str">
        <f>IF(ISNONTEXT(VLOOKUP(A130,'Student names'!$B$7:$C$15000,2,0)),"",VLOOKUP(A130,'Student names'!$B$7:$C$15000,2,0))</f>
        <v>Lillian Scott</v>
      </c>
      <c r="C130" s="69">
        <v>16</v>
      </c>
      <c r="D130" s="69" t="s">
        <v>127</v>
      </c>
      <c r="E130" s="69" t="s">
        <v>128</v>
      </c>
      <c r="F130" s="69">
        <v>10.4</v>
      </c>
      <c r="G130" s="69" t="s">
        <v>129</v>
      </c>
      <c r="H130" s="69" t="s">
        <v>61</v>
      </c>
      <c r="I130" s="69" t="s">
        <v>61</v>
      </c>
      <c r="J130" s="90" t="s">
        <v>62</v>
      </c>
      <c r="K130" s="69" t="s">
        <v>63</v>
      </c>
      <c r="L130" s="69" t="s">
        <v>63</v>
      </c>
    </row>
    <row r="131" spans="1:12" x14ac:dyDescent="0.4">
      <c r="A131" s="69" t="s">
        <v>388</v>
      </c>
      <c r="B131" s="87" t="str">
        <f>IF(ISNONTEXT(VLOOKUP(A131,'Student names'!$B$7:$C$15000,2,0)),"",VLOOKUP(A131,'Student names'!$B$7:$C$15000,2,0))</f>
        <v>Lillian Scott</v>
      </c>
      <c r="C131" s="69">
        <v>16</v>
      </c>
      <c r="D131" s="69" t="s">
        <v>130</v>
      </c>
      <c r="E131" s="69" t="s">
        <v>131</v>
      </c>
      <c r="F131" s="69">
        <v>10.3</v>
      </c>
      <c r="G131" s="69" t="s">
        <v>98</v>
      </c>
      <c r="H131" s="69" t="s">
        <v>73</v>
      </c>
      <c r="I131" s="69" t="s">
        <v>73</v>
      </c>
      <c r="J131" s="90" t="s">
        <v>62</v>
      </c>
      <c r="K131" s="69" t="s">
        <v>63</v>
      </c>
      <c r="L131" s="69" t="s">
        <v>63</v>
      </c>
    </row>
    <row r="132" spans="1:12" x14ac:dyDescent="0.4">
      <c r="A132" s="69" t="s">
        <v>388</v>
      </c>
      <c r="B132" s="87" t="str">
        <f>IF(ISNONTEXT(VLOOKUP(A132,'Student names'!$B$7:$C$15000,2,0)),"",VLOOKUP(A132,'Student names'!$B$7:$C$15000,2,0))</f>
        <v>Lillian Scott</v>
      </c>
      <c r="C132" s="69">
        <v>16</v>
      </c>
      <c r="D132" s="69" t="s">
        <v>130</v>
      </c>
      <c r="E132" s="69" t="s">
        <v>131</v>
      </c>
      <c r="F132" s="69">
        <v>10.3</v>
      </c>
      <c r="G132" s="69" t="s">
        <v>98</v>
      </c>
      <c r="H132" s="69" t="s">
        <v>73</v>
      </c>
      <c r="I132" s="69" t="s">
        <v>73</v>
      </c>
      <c r="J132" s="90" t="s">
        <v>62</v>
      </c>
      <c r="K132" s="69" t="s">
        <v>63</v>
      </c>
      <c r="L132" s="69" t="s">
        <v>63</v>
      </c>
    </row>
    <row r="133" spans="1:12" x14ac:dyDescent="0.4">
      <c r="A133" s="69" t="s">
        <v>388</v>
      </c>
      <c r="B133" s="87" t="str">
        <f>IF(ISNONTEXT(VLOOKUP(A133,'Student names'!$B$7:$C$15000,2,0)),"",VLOOKUP(A133,'Student names'!$B$7:$C$15000,2,0))</f>
        <v>Lillian Scott</v>
      </c>
      <c r="C133" s="69">
        <v>16</v>
      </c>
      <c r="D133" s="69" t="s">
        <v>130</v>
      </c>
      <c r="E133" s="69" t="s">
        <v>131</v>
      </c>
      <c r="F133" s="69">
        <v>10.3</v>
      </c>
      <c r="G133" s="69" t="s">
        <v>98</v>
      </c>
      <c r="H133" s="69" t="s">
        <v>73</v>
      </c>
      <c r="I133" s="69" t="s">
        <v>73</v>
      </c>
      <c r="J133" s="90" t="s">
        <v>62</v>
      </c>
      <c r="K133" s="69" t="s">
        <v>63</v>
      </c>
      <c r="L133" s="69" t="s">
        <v>63</v>
      </c>
    </row>
    <row r="134" spans="1:12" x14ac:dyDescent="0.4">
      <c r="A134" s="69" t="s">
        <v>388</v>
      </c>
      <c r="B134" s="87" t="str">
        <f>IF(ISNONTEXT(VLOOKUP(A134,'Student names'!$B$7:$C$15000,2,0)),"",VLOOKUP(A134,'Student names'!$B$7:$C$15000,2,0))</f>
        <v>Lillian Scott</v>
      </c>
      <c r="C134" s="69">
        <v>16</v>
      </c>
      <c r="D134" s="69" t="s">
        <v>130</v>
      </c>
      <c r="E134" s="69" t="s">
        <v>131</v>
      </c>
      <c r="F134" s="69">
        <v>10.3</v>
      </c>
      <c r="G134" s="69" t="s">
        <v>98</v>
      </c>
      <c r="H134" s="69" t="s">
        <v>73</v>
      </c>
      <c r="I134" s="69" t="s">
        <v>73</v>
      </c>
      <c r="J134" s="90" t="s">
        <v>62</v>
      </c>
      <c r="K134" s="69" t="s">
        <v>63</v>
      </c>
      <c r="L134" s="69" t="s">
        <v>63</v>
      </c>
    </row>
    <row r="135" spans="1:12" x14ac:dyDescent="0.4">
      <c r="A135" s="69" t="s">
        <v>388</v>
      </c>
      <c r="B135" s="87" t="str">
        <f>IF(ISNONTEXT(VLOOKUP(A135,'Student names'!$B$7:$C$15000,2,0)),"",VLOOKUP(A135,'Student names'!$B$7:$C$15000,2,0))</f>
        <v>Lillian Scott</v>
      </c>
      <c r="C135" s="69">
        <v>16</v>
      </c>
      <c r="D135" s="69" t="s">
        <v>101</v>
      </c>
      <c r="E135" s="69" t="s">
        <v>102</v>
      </c>
      <c r="F135" s="69">
        <v>10.1</v>
      </c>
      <c r="G135" s="69" t="s">
        <v>60</v>
      </c>
      <c r="H135" s="69" t="s">
        <v>103</v>
      </c>
      <c r="I135" s="69" t="s">
        <v>132</v>
      </c>
      <c r="J135" s="90" t="s">
        <v>75</v>
      </c>
      <c r="K135" s="69" t="s">
        <v>63</v>
      </c>
      <c r="L135" s="69" t="s">
        <v>63</v>
      </c>
    </row>
    <row r="136" spans="1:12" x14ac:dyDescent="0.4">
      <c r="A136" s="69" t="s">
        <v>388</v>
      </c>
      <c r="B136" s="87" t="str">
        <f>IF(ISNONTEXT(VLOOKUP(A136,'Student names'!$B$7:$C$15000,2,0)),"",VLOOKUP(A136,'Student names'!$B$7:$C$15000,2,0))</f>
        <v>Lillian Scott</v>
      </c>
      <c r="C136" s="69">
        <v>16</v>
      </c>
      <c r="D136" s="69" t="s">
        <v>101</v>
      </c>
      <c r="E136" s="69" t="s">
        <v>102</v>
      </c>
      <c r="F136" s="69">
        <v>10.1</v>
      </c>
      <c r="G136" s="69" t="s">
        <v>60</v>
      </c>
      <c r="H136" s="69" t="s">
        <v>103</v>
      </c>
      <c r="I136" s="69" t="s">
        <v>132</v>
      </c>
      <c r="J136" s="90" t="s">
        <v>75</v>
      </c>
      <c r="K136" s="69" t="s">
        <v>63</v>
      </c>
      <c r="L136" s="69" t="s">
        <v>63</v>
      </c>
    </row>
    <row r="137" spans="1:12" x14ac:dyDescent="0.4">
      <c r="A137" s="69" t="s">
        <v>388</v>
      </c>
      <c r="B137" s="87" t="str">
        <f>IF(ISNONTEXT(VLOOKUP(A137,'Student names'!$B$7:$C$15000,2,0)),"",VLOOKUP(A137,'Student names'!$B$7:$C$15000,2,0))</f>
        <v>Lillian Scott</v>
      </c>
      <c r="C137" s="69">
        <v>16</v>
      </c>
      <c r="D137" s="69" t="s">
        <v>101</v>
      </c>
      <c r="E137" s="69" t="s">
        <v>102</v>
      </c>
      <c r="F137" s="69">
        <v>10.1</v>
      </c>
      <c r="G137" s="69" t="s">
        <v>60</v>
      </c>
      <c r="H137" s="69" t="s">
        <v>103</v>
      </c>
      <c r="I137" s="69" t="s">
        <v>132</v>
      </c>
      <c r="J137" s="90" t="s">
        <v>75</v>
      </c>
      <c r="K137" s="69" t="s">
        <v>63</v>
      </c>
      <c r="L137" s="69" t="s">
        <v>63</v>
      </c>
    </row>
    <row r="138" spans="1:12" x14ac:dyDescent="0.4">
      <c r="A138" s="69" t="s">
        <v>388</v>
      </c>
      <c r="B138" s="87" t="str">
        <f>IF(ISNONTEXT(VLOOKUP(A138,'Student names'!$B$7:$C$15000,2,0)),"",VLOOKUP(A138,'Student names'!$B$7:$C$15000,2,0))</f>
        <v>Lillian Scott</v>
      </c>
      <c r="C138" s="69">
        <v>16</v>
      </c>
      <c r="D138" s="69" t="s">
        <v>101</v>
      </c>
      <c r="E138" s="69" t="s">
        <v>102</v>
      </c>
      <c r="F138" s="69">
        <v>10.1</v>
      </c>
      <c r="G138" s="69" t="s">
        <v>60</v>
      </c>
      <c r="H138" s="69" t="s">
        <v>103</v>
      </c>
      <c r="I138" s="69" t="s">
        <v>132</v>
      </c>
      <c r="J138" s="90" t="s">
        <v>75</v>
      </c>
      <c r="K138" s="69" t="s">
        <v>63</v>
      </c>
      <c r="L138" s="69" t="s">
        <v>63</v>
      </c>
    </row>
    <row r="139" spans="1:12" x14ac:dyDescent="0.4">
      <c r="A139" s="69" t="s">
        <v>388</v>
      </c>
      <c r="B139" s="87" t="str">
        <f>IF(ISNONTEXT(VLOOKUP(A139,'Student names'!$B$7:$C$15000,2,0)),"",VLOOKUP(A139,'Student names'!$B$7:$C$15000,2,0))</f>
        <v>Lillian Scott</v>
      </c>
      <c r="C139" s="69">
        <v>16</v>
      </c>
      <c r="D139" s="69" t="s">
        <v>123</v>
      </c>
      <c r="E139" s="69" t="s">
        <v>124</v>
      </c>
      <c r="F139" s="69">
        <v>11.4</v>
      </c>
      <c r="G139" s="69" t="s">
        <v>60</v>
      </c>
      <c r="H139" s="69" t="s">
        <v>103</v>
      </c>
      <c r="J139" s="90" t="s">
        <v>104</v>
      </c>
      <c r="K139" s="69" t="s">
        <v>63</v>
      </c>
      <c r="L139" s="69" t="s">
        <v>63</v>
      </c>
    </row>
    <row r="140" spans="1:12" x14ac:dyDescent="0.4">
      <c r="A140" s="69" t="s">
        <v>388</v>
      </c>
      <c r="B140" s="87" t="str">
        <f>IF(ISNONTEXT(VLOOKUP(A140,'Student names'!$B$7:$C$15000,2,0)),"",VLOOKUP(A140,'Student names'!$B$7:$C$15000,2,0))</f>
        <v>Lillian Scott</v>
      </c>
      <c r="C140" s="69">
        <v>16</v>
      </c>
      <c r="D140" s="69" t="s">
        <v>123</v>
      </c>
      <c r="E140" s="69" t="s">
        <v>124</v>
      </c>
      <c r="F140" s="69">
        <v>11.4</v>
      </c>
      <c r="G140" s="69" t="s">
        <v>60</v>
      </c>
      <c r="H140" s="69" t="s">
        <v>103</v>
      </c>
      <c r="J140" s="90" t="s">
        <v>104</v>
      </c>
      <c r="K140" s="69" t="s">
        <v>63</v>
      </c>
      <c r="L140" s="69" t="s">
        <v>63</v>
      </c>
    </row>
    <row r="141" spans="1:12" x14ac:dyDescent="0.4">
      <c r="A141" s="69" t="s">
        <v>388</v>
      </c>
      <c r="B141" s="87" t="str">
        <f>IF(ISNONTEXT(VLOOKUP(A141,'Student names'!$B$7:$C$15000,2,0)),"",VLOOKUP(A141,'Student names'!$B$7:$C$15000,2,0))</f>
        <v>Lillian Scott</v>
      </c>
      <c r="C141" s="69">
        <v>16</v>
      </c>
      <c r="D141" s="69" t="s">
        <v>123</v>
      </c>
      <c r="E141" s="69" t="s">
        <v>124</v>
      </c>
      <c r="F141" s="69">
        <v>11.4</v>
      </c>
      <c r="G141" s="69" t="s">
        <v>60</v>
      </c>
      <c r="H141" s="69" t="s">
        <v>103</v>
      </c>
      <c r="J141" s="90" t="s">
        <v>104</v>
      </c>
      <c r="K141" s="69" t="s">
        <v>63</v>
      </c>
      <c r="L141" s="69" t="s">
        <v>63</v>
      </c>
    </row>
    <row r="142" spans="1:12" x14ac:dyDescent="0.4">
      <c r="A142" s="69" t="s">
        <v>388</v>
      </c>
      <c r="B142" s="87" t="str">
        <f>IF(ISNONTEXT(VLOOKUP(A142,'Student names'!$B$7:$C$15000,2,0)),"",VLOOKUP(A142,'Student names'!$B$7:$C$15000,2,0))</f>
        <v>Lillian Scott</v>
      </c>
      <c r="C142" s="69">
        <v>16</v>
      </c>
      <c r="D142" s="69" t="s">
        <v>123</v>
      </c>
      <c r="E142" s="69" t="s">
        <v>124</v>
      </c>
      <c r="F142" s="69">
        <v>11.4</v>
      </c>
      <c r="G142" s="69" t="s">
        <v>60</v>
      </c>
      <c r="H142" s="69" t="s">
        <v>103</v>
      </c>
      <c r="J142" s="90" t="s">
        <v>104</v>
      </c>
      <c r="K142" s="69" t="s">
        <v>63</v>
      </c>
      <c r="L142" s="69" t="s">
        <v>63</v>
      </c>
    </row>
    <row r="143" spans="1:12" x14ac:dyDescent="0.4">
      <c r="A143" s="69" t="s">
        <v>389</v>
      </c>
      <c r="B143" s="87" t="str">
        <f>IF(ISNONTEXT(VLOOKUP(A143,'Student names'!$B$7:$C$15000,2,0)),"",VLOOKUP(A143,'Student names'!$B$7:$C$15000,2,0))</f>
        <v>Kylie Duncan</v>
      </c>
      <c r="C143" s="69">
        <v>16</v>
      </c>
      <c r="D143" s="69" t="s">
        <v>133</v>
      </c>
      <c r="E143" s="69" t="s">
        <v>134</v>
      </c>
      <c r="F143" s="69">
        <v>11.1</v>
      </c>
      <c r="G143" s="69" t="s">
        <v>60</v>
      </c>
      <c r="H143" s="69" t="s">
        <v>61</v>
      </c>
      <c r="I143" s="69" t="s">
        <v>61</v>
      </c>
      <c r="J143" s="90" t="s">
        <v>62</v>
      </c>
      <c r="K143" s="69" t="s">
        <v>63</v>
      </c>
      <c r="L143" s="69" t="s">
        <v>63</v>
      </c>
    </row>
    <row r="144" spans="1:12" x14ac:dyDescent="0.4">
      <c r="A144" s="69" t="s">
        <v>389</v>
      </c>
      <c r="B144" s="87" t="str">
        <f>IF(ISNONTEXT(VLOOKUP(A144,'Student names'!$B$7:$C$15000,2,0)),"",VLOOKUP(A144,'Student names'!$B$7:$C$15000,2,0))</f>
        <v>Kylie Duncan</v>
      </c>
      <c r="C144" s="69">
        <v>16</v>
      </c>
      <c r="D144" s="69" t="s">
        <v>133</v>
      </c>
      <c r="E144" s="69" t="s">
        <v>134</v>
      </c>
      <c r="F144" s="69">
        <v>11.1</v>
      </c>
      <c r="G144" s="69" t="s">
        <v>60</v>
      </c>
      <c r="H144" s="69" t="s">
        <v>61</v>
      </c>
      <c r="I144" s="69" t="s">
        <v>61</v>
      </c>
      <c r="J144" s="90" t="s">
        <v>62</v>
      </c>
      <c r="K144" s="69" t="s">
        <v>63</v>
      </c>
      <c r="L144" s="69" t="s">
        <v>63</v>
      </c>
    </row>
    <row r="145" spans="1:12" x14ac:dyDescent="0.4">
      <c r="A145" s="69" t="s">
        <v>389</v>
      </c>
      <c r="B145" s="87" t="str">
        <f>IF(ISNONTEXT(VLOOKUP(A145,'Student names'!$B$7:$C$15000,2,0)),"",VLOOKUP(A145,'Student names'!$B$7:$C$15000,2,0))</f>
        <v>Kylie Duncan</v>
      </c>
      <c r="C145" s="69">
        <v>16</v>
      </c>
      <c r="D145" s="69" t="s">
        <v>133</v>
      </c>
      <c r="E145" s="69" t="s">
        <v>134</v>
      </c>
      <c r="F145" s="69">
        <v>11.1</v>
      </c>
      <c r="G145" s="69" t="s">
        <v>60</v>
      </c>
      <c r="H145" s="69" t="s">
        <v>61</v>
      </c>
      <c r="I145" s="69" t="s">
        <v>61</v>
      </c>
      <c r="J145" s="90" t="s">
        <v>62</v>
      </c>
      <c r="K145" s="69" t="s">
        <v>63</v>
      </c>
      <c r="L145" s="69" t="s">
        <v>63</v>
      </c>
    </row>
    <row r="146" spans="1:12" x14ac:dyDescent="0.4">
      <c r="A146" s="69" t="s">
        <v>389</v>
      </c>
      <c r="B146" s="87" t="str">
        <f>IF(ISNONTEXT(VLOOKUP(A146,'Student names'!$B$7:$C$15000,2,0)),"",VLOOKUP(A146,'Student names'!$B$7:$C$15000,2,0))</f>
        <v>Kylie Duncan</v>
      </c>
      <c r="C146" s="69">
        <v>16</v>
      </c>
      <c r="D146" s="69" t="s">
        <v>67</v>
      </c>
      <c r="E146" s="69" t="s">
        <v>68</v>
      </c>
      <c r="F146" s="69">
        <v>2.1</v>
      </c>
      <c r="G146" s="69" t="s">
        <v>60</v>
      </c>
      <c r="H146" s="69" t="s">
        <v>61</v>
      </c>
      <c r="I146" s="69" t="s">
        <v>61</v>
      </c>
      <c r="J146" s="90" t="s">
        <v>62</v>
      </c>
      <c r="K146" s="69" t="s">
        <v>63</v>
      </c>
      <c r="L146" s="69" t="s">
        <v>63</v>
      </c>
    </row>
    <row r="147" spans="1:12" x14ac:dyDescent="0.4">
      <c r="A147" s="69" t="s">
        <v>389</v>
      </c>
      <c r="B147" s="87" t="str">
        <f>IF(ISNONTEXT(VLOOKUP(A147,'Student names'!$B$7:$C$15000,2,0)),"",VLOOKUP(A147,'Student names'!$B$7:$C$15000,2,0))</f>
        <v>Kylie Duncan</v>
      </c>
      <c r="C147" s="69">
        <v>16</v>
      </c>
      <c r="D147" s="69" t="s">
        <v>67</v>
      </c>
      <c r="E147" s="69" t="s">
        <v>68</v>
      </c>
      <c r="F147" s="69">
        <v>2.1</v>
      </c>
      <c r="G147" s="69" t="s">
        <v>60</v>
      </c>
      <c r="H147" s="69" t="s">
        <v>61</v>
      </c>
      <c r="I147" s="69" t="s">
        <v>61</v>
      </c>
      <c r="J147" s="90" t="s">
        <v>62</v>
      </c>
      <c r="K147" s="69" t="s">
        <v>63</v>
      </c>
      <c r="L147" s="69" t="s">
        <v>63</v>
      </c>
    </row>
    <row r="148" spans="1:12" x14ac:dyDescent="0.4">
      <c r="A148" s="69" t="s">
        <v>389</v>
      </c>
      <c r="B148" s="87" t="str">
        <f>IF(ISNONTEXT(VLOOKUP(A148,'Student names'!$B$7:$C$15000,2,0)),"",VLOOKUP(A148,'Student names'!$B$7:$C$15000,2,0))</f>
        <v>Kylie Duncan</v>
      </c>
      <c r="C148" s="69">
        <v>16</v>
      </c>
      <c r="D148" s="69" t="s">
        <v>67</v>
      </c>
      <c r="E148" s="69" t="s">
        <v>68</v>
      </c>
      <c r="F148" s="69">
        <v>2.1</v>
      </c>
      <c r="G148" s="69" t="s">
        <v>60</v>
      </c>
      <c r="H148" s="69" t="s">
        <v>61</v>
      </c>
      <c r="I148" s="69" t="s">
        <v>61</v>
      </c>
      <c r="J148" s="90" t="s">
        <v>62</v>
      </c>
      <c r="K148" s="69" t="s">
        <v>63</v>
      </c>
      <c r="L148" s="69" t="s">
        <v>63</v>
      </c>
    </row>
    <row r="149" spans="1:12" x14ac:dyDescent="0.4">
      <c r="A149" s="69" t="s">
        <v>389</v>
      </c>
      <c r="B149" s="87" t="str">
        <f>IF(ISNONTEXT(VLOOKUP(A149,'Student names'!$B$7:$C$15000,2,0)),"",VLOOKUP(A149,'Student names'!$B$7:$C$15000,2,0))</f>
        <v>Kylie Duncan</v>
      </c>
      <c r="C149" s="69">
        <v>16</v>
      </c>
      <c r="D149" s="69" t="s">
        <v>121</v>
      </c>
      <c r="E149" s="69" t="s">
        <v>122</v>
      </c>
      <c r="F149" s="69">
        <v>11.2</v>
      </c>
      <c r="G149" s="69" t="s">
        <v>60</v>
      </c>
      <c r="H149" s="69" t="s">
        <v>103</v>
      </c>
      <c r="J149" s="90" t="s">
        <v>104</v>
      </c>
      <c r="K149" s="69" t="s">
        <v>63</v>
      </c>
      <c r="L149" s="69" t="s">
        <v>63</v>
      </c>
    </row>
    <row r="150" spans="1:12" x14ac:dyDescent="0.4">
      <c r="A150" s="69" t="s">
        <v>389</v>
      </c>
      <c r="B150" s="87" t="str">
        <f>IF(ISNONTEXT(VLOOKUP(A150,'Student names'!$B$7:$C$15000,2,0)),"",VLOOKUP(A150,'Student names'!$B$7:$C$15000,2,0))</f>
        <v>Kylie Duncan</v>
      </c>
      <c r="C150" s="69">
        <v>16</v>
      </c>
      <c r="D150" s="69" t="s">
        <v>121</v>
      </c>
      <c r="E150" s="69" t="s">
        <v>122</v>
      </c>
      <c r="F150" s="69">
        <v>11.2</v>
      </c>
      <c r="G150" s="69" t="s">
        <v>60</v>
      </c>
      <c r="H150" s="69" t="s">
        <v>103</v>
      </c>
      <c r="J150" s="90" t="s">
        <v>104</v>
      </c>
      <c r="K150" s="69" t="s">
        <v>63</v>
      </c>
      <c r="L150" s="69" t="s">
        <v>63</v>
      </c>
    </row>
    <row r="151" spans="1:12" x14ac:dyDescent="0.4">
      <c r="A151" s="69" t="s">
        <v>389</v>
      </c>
      <c r="B151" s="87" t="str">
        <f>IF(ISNONTEXT(VLOOKUP(A151,'Student names'!$B$7:$C$15000,2,0)),"",VLOOKUP(A151,'Student names'!$B$7:$C$15000,2,0))</f>
        <v>Kylie Duncan</v>
      </c>
      <c r="C151" s="69">
        <v>16</v>
      </c>
      <c r="D151" s="69" t="s">
        <v>121</v>
      </c>
      <c r="E151" s="69" t="s">
        <v>122</v>
      </c>
      <c r="F151" s="69">
        <v>11.2</v>
      </c>
      <c r="G151" s="69" t="s">
        <v>60</v>
      </c>
      <c r="H151" s="69" t="s">
        <v>103</v>
      </c>
      <c r="J151" s="90" t="s">
        <v>104</v>
      </c>
      <c r="K151" s="69" t="s">
        <v>63</v>
      </c>
      <c r="L151" s="69" t="s">
        <v>63</v>
      </c>
    </row>
    <row r="152" spans="1:12" x14ac:dyDescent="0.4">
      <c r="A152" s="69" t="s">
        <v>390</v>
      </c>
      <c r="B152" s="87" t="str">
        <f>IF(ISNONTEXT(VLOOKUP(A152,'Student names'!$B$7:$C$15000,2,0)),"",VLOOKUP(A152,'Student names'!$B$7:$C$15000,2,0))</f>
        <v>Dylan Mills</v>
      </c>
      <c r="C152" s="69">
        <v>16</v>
      </c>
      <c r="D152" s="69" t="s">
        <v>67</v>
      </c>
      <c r="E152" s="69" t="s">
        <v>68</v>
      </c>
      <c r="F152" s="69">
        <v>2.1</v>
      </c>
      <c r="G152" s="69" t="s">
        <v>60</v>
      </c>
      <c r="H152" s="69" t="s">
        <v>61</v>
      </c>
      <c r="I152" s="69" t="s">
        <v>61</v>
      </c>
      <c r="J152" s="90" t="s">
        <v>62</v>
      </c>
      <c r="K152" s="69" t="s">
        <v>63</v>
      </c>
      <c r="L152" s="69" t="s">
        <v>63</v>
      </c>
    </row>
    <row r="153" spans="1:12" x14ac:dyDescent="0.4">
      <c r="A153" s="69" t="s">
        <v>390</v>
      </c>
      <c r="B153" s="87" t="str">
        <f>IF(ISNONTEXT(VLOOKUP(A153,'Student names'!$B$7:$C$15000,2,0)),"",VLOOKUP(A153,'Student names'!$B$7:$C$15000,2,0))</f>
        <v>Dylan Mills</v>
      </c>
      <c r="C153" s="69">
        <v>16</v>
      </c>
      <c r="D153" s="69" t="s">
        <v>67</v>
      </c>
      <c r="E153" s="69" t="s">
        <v>68</v>
      </c>
      <c r="F153" s="69">
        <v>2.1</v>
      </c>
      <c r="G153" s="69" t="s">
        <v>60</v>
      </c>
      <c r="H153" s="69" t="s">
        <v>61</v>
      </c>
      <c r="I153" s="69" t="s">
        <v>61</v>
      </c>
      <c r="J153" s="90" t="s">
        <v>62</v>
      </c>
      <c r="K153" s="69" t="s">
        <v>63</v>
      </c>
      <c r="L153" s="69" t="s">
        <v>63</v>
      </c>
    </row>
    <row r="154" spans="1:12" x14ac:dyDescent="0.4">
      <c r="A154" s="69" t="s">
        <v>390</v>
      </c>
      <c r="B154" s="87" t="str">
        <f>IF(ISNONTEXT(VLOOKUP(A154,'Student names'!$B$7:$C$15000,2,0)),"",VLOOKUP(A154,'Student names'!$B$7:$C$15000,2,0))</f>
        <v>Dylan Mills</v>
      </c>
      <c r="C154" s="69">
        <v>16</v>
      </c>
      <c r="D154" s="69" t="s">
        <v>67</v>
      </c>
      <c r="E154" s="69" t="s">
        <v>68</v>
      </c>
      <c r="F154" s="69">
        <v>2.1</v>
      </c>
      <c r="G154" s="69" t="s">
        <v>60</v>
      </c>
      <c r="H154" s="69" t="s">
        <v>61</v>
      </c>
      <c r="I154" s="69" t="s">
        <v>61</v>
      </c>
      <c r="J154" s="90" t="s">
        <v>62</v>
      </c>
      <c r="K154" s="69" t="s">
        <v>63</v>
      </c>
      <c r="L154" s="69" t="s">
        <v>63</v>
      </c>
    </row>
    <row r="155" spans="1:12" x14ac:dyDescent="0.4">
      <c r="A155" s="69" t="s">
        <v>390</v>
      </c>
      <c r="B155" s="87" t="str">
        <f>IF(ISNONTEXT(VLOOKUP(A155,'Student names'!$B$7:$C$15000,2,0)),"",VLOOKUP(A155,'Student names'!$B$7:$C$15000,2,0))</f>
        <v>Dylan Mills</v>
      </c>
      <c r="C155" s="69">
        <v>16</v>
      </c>
      <c r="D155" s="69" t="s">
        <v>101</v>
      </c>
      <c r="E155" s="69" t="s">
        <v>102</v>
      </c>
      <c r="F155" s="69">
        <v>10.1</v>
      </c>
      <c r="G155" s="69" t="s">
        <v>60</v>
      </c>
      <c r="H155" s="69" t="s">
        <v>103</v>
      </c>
      <c r="J155" s="90" t="s">
        <v>104</v>
      </c>
      <c r="K155" s="69" t="s">
        <v>63</v>
      </c>
      <c r="L155" s="69" t="s">
        <v>63</v>
      </c>
    </row>
    <row r="156" spans="1:12" x14ac:dyDescent="0.4">
      <c r="A156" s="69" t="s">
        <v>390</v>
      </c>
      <c r="B156" s="87" t="str">
        <f>IF(ISNONTEXT(VLOOKUP(A156,'Student names'!$B$7:$C$15000,2,0)),"",VLOOKUP(A156,'Student names'!$B$7:$C$15000,2,0))</f>
        <v>Dylan Mills</v>
      </c>
      <c r="C156" s="69">
        <v>16</v>
      </c>
      <c r="D156" s="69" t="s">
        <v>101</v>
      </c>
      <c r="E156" s="69" t="s">
        <v>102</v>
      </c>
      <c r="F156" s="69">
        <v>10.1</v>
      </c>
      <c r="G156" s="69" t="s">
        <v>60</v>
      </c>
      <c r="H156" s="69" t="s">
        <v>103</v>
      </c>
      <c r="J156" s="90" t="s">
        <v>104</v>
      </c>
      <c r="K156" s="69" t="s">
        <v>63</v>
      </c>
      <c r="L156" s="69" t="s">
        <v>63</v>
      </c>
    </row>
    <row r="157" spans="1:12" x14ac:dyDescent="0.4">
      <c r="A157" s="69" t="s">
        <v>390</v>
      </c>
      <c r="B157" s="87" t="str">
        <f>IF(ISNONTEXT(VLOOKUP(A157,'Student names'!$B$7:$C$15000,2,0)),"",VLOOKUP(A157,'Student names'!$B$7:$C$15000,2,0))</f>
        <v>Dylan Mills</v>
      </c>
      <c r="C157" s="69">
        <v>16</v>
      </c>
      <c r="D157" s="69" t="s">
        <v>101</v>
      </c>
      <c r="E157" s="69" t="s">
        <v>102</v>
      </c>
      <c r="F157" s="69">
        <v>10.1</v>
      </c>
      <c r="G157" s="69" t="s">
        <v>60</v>
      </c>
      <c r="H157" s="69" t="s">
        <v>103</v>
      </c>
      <c r="J157" s="90" t="s">
        <v>104</v>
      </c>
      <c r="K157" s="69" t="s">
        <v>63</v>
      </c>
      <c r="L157" s="69" t="s">
        <v>63</v>
      </c>
    </row>
    <row r="158" spans="1:12" x14ac:dyDescent="0.4">
      <c r="A158" s="69" t="s">
        <v>390</v>
      </c>
      <c r="B158" s="87" t="str">
        <f>IF(ISNONTEXT(VLOOKUP(A158,'Student names'!$B$7:$C$15000,2,0)),"",VLOOKUP(A158,'Student names'!$B$7:$C$15000,2,0))</f>
        <v>Dylan Mills</v>
      </c>
      <c r="C158" s="69">
        <v>16</v>
      </c>
      <c r="D158" s="69" t="s">
        <v>116</v>
      </c>
      <c r="E158" s="69" t="s">
        <v>117</v>
      </c>
      <c r="F158" s="69">
        <v>2.1</v>
      </c>
      <c r="G158" s="69" t="s">
        <v>60</v>
      </c>
      <c r="H158" s="69" t="s">
        <v>103</v>
      </c>
      <c r="J158" s="90" t="s">
        <v>104</v>
      </c>
      <c r="K158" s="69" t="s">
        <v>63</v>
      </c>
      <c r="L158" s="69" t="s">
        <v>63</v>
      </c>
    </row>
    <row r="159" spans="1:12" x14ac:dyDescent="0.4">
      <c r="A159" s="69" t="s">
        <v>390</v>
      </c>
      <c r="B159" s="87" t="str">
        <f>IF(ISNONTEXT(VLOOKUP(A159,'Student names'!$B$7:$C$15000,2,0)),"",VLOOKUP(A159,'Student names'!$B$7:$C$15000,2,0))</f>
        <v>Dylan Mills</v>
      </c>
      <c r="C159" s="69">
        <v>16</v>
      </c>
      <c r="D159" s="69" t="s">
        <v>116</v>
      </c>
      <c r="E159" s="69" t="s">
        <v>117</v>
      </c>
      <c r="F159" s="69">
        <v>2.1</v>
      </c>
      <c r="G159" s="69" t="s">
        <v>60</v>
      </c>
      <c r="H159" s="69" t="s">
        <v>103</v>
      </c>
      <c r="J159" s="90" t="s">
        <v>104</v>
      </c>
      <c r="K159" s="69" t="s">
        <v>63</v>
      </c>
      <c r="L159" s="69" t="s">
        <v>63</v>
      </c>
    </row>
    <row r="160" spans="1:12" x14ac:dyDescent="0.4">
      <c r="A160" s="69" t="s">
        <v>390</v>
      </c>
      <c r="B160" s="87" t="str">
        <f>IF(ISNONTEXT(VLOOKUP(A160,'Student names'!$B$7:$C$15000,2,0)),"",VLOOKUP(A160,'Student names'!$B$7:$C$15000,2,0))</f>
        <v>Dylan Mills</v>
      </c>
      <c r="C160" s="69">
        <v>16</v>
      </c>
      <c r="D160" s="69" t="s">
        <v>116</v>
      </c>
      <c r="E160" s="69" t="s">
        <v>117</v>
      </c>
      <c r="F160" s="69">
        <v>2.1</v>
      </c>
      <c r="G160" s="69" t="s">
        <v>60</v>
      </c>
      <c r="H160" s="69" t="s">
        <v>103</v>
      </c>
      <c r="J160" s="90" t="s">
        <v>104</v>
      </c>
      <c r="K160" s="69" t="s">
        <v>63</v>
      </c>
      <c r="L160" s="69" t="s">
        <v>63</v>
      </c>
    </row>
    <row r="161" spans="1:12" x14ac:dyDescent="0.4">
      <c r="A161" s="69" t="s">
        <v>391</v>
      </c>
      <c r="B161" s="87" t="str">
        <f>IF(ISNONTEXT(VLOOKUP(A161,'Student names'!$B$7:$C$15000,2,0)),"",VLOOKUP(A161,'Student names'!$B$7:$C$15000,2,0))</f>
        <v>Joanne Vaughan</v>
      </c>
      <c r="C161" s="69">
        <v>16</v>
      </c>
      <c r="D161" s="69" t="s">
        <v>69</v>
      </c>
      <c r="E161" s="69" t="s">
        <v>70</v>
      </c>
      <c r="F161" s="69">
        <v>2.2000000000000002</v>
      </c>
      <c r="G161" s="69" t="s">
        <v>60</v>
      </c>
      <c r="H161" s="69" t="s">
        <v>61</v>
      </c>
      <c r="I161" s="69" t="s">
        <v>61</v>
      </c>
      <c r="J161" s="90" t="s">
        <v>62</v>
      </c>
      <c r="K161" s="69" t="s">
        <v>63</v>
      </c>
      <c r="L161" s="69" t="s">
        <v>63</v>
      </c>
    </row>
    <row r="162" spans="1:12" x14ac:dyDescent="0.4">
      <c r="A162" s="69" t="s">
        <v>391</v>
      </c>
      <c r="B162" s="87" t="str">
        <f>IF(ISNONTEXT(VLOOKUP(A162,'Student names'!$B$7:$C$15000,2,0)),"",VLOOKUP(A162,'Student names'!$B$7:$C$15000,2,0))</f>
        <v>Joanne Vaughan</v>
      </c>
      <c r="C162" s="69">
        <v>16</v>
      </c>
      <c r="D162" s="69" t="s">
        <v>69</v>
      </c>
      <c r="E162" s="69" t="s">
        <v>70</v>
      </c>
      <c r="F162" s="69">
        <v>2.2000000000000002</v>
      </c>
      <c r="G162" s="69" t="s">
        <v>60</v>
      </c>
      <c r="H162" s="69" t="s">
        <v>61</v>
      </c>
      <c r="I162" s="69" t="s">
        <v>61</v>
      </c>
      <c r="J162" s="90" t="s">
        <v>62</v>
      </c>
      <c r="K162" s="69" t="s">
        <v>63</v>
      </c>
      <c r="L162" s="69" t="s">
        <v>63</v>
      </c>
    </row>
    <row r="163" spans="1:12" x14ac:dyDescent="0.4">
      <c r="A163" s="69" t="s">
        <v>391</v>
      </c>
      <c r="B163" s="87" t="str">
        <f>IF(ISNONTEXT(VLOOKUP(A163,'Student names'!$B$7:$C$15000,2,0)),"",VLOOKUP(A163,'Student names'!$B$7:$C$15000,2,0))</f>
        <v>Joanne Vaughan</v>
      </c>
      <c r="C163" s="69">
        <v>16</v>
      </c>
      <c r="D163" s="69" t="s">
        <v>69</v>
      </c>
      <c r="E163" s="69" t="s">
        <v>70</v>
      </c>
      <c r="F163" s="69">
        <v>2.2000000000000002</v>
      </c>
      <c r="G163" s="69" t="s">
        <v>60</v>
      </c>
      <c r="H163" s="69" t="s">
        <v>61</v>
      </c>
      <c r="I163" s="69" t="s">
        <v>61</v>
      </c>
      <c r="J163" s="90" t="s">
        <v>62</v>
      </c>
      <c r="K163" s="69" t="s">
        <v>63</v>
      </c>
      <c r="L163" s="69" t="s">
        <v>63</v>
      </c>
    </row>
    <row r="164" spans="1:12" x14ac:dyDescent="0.4">
      <c r="A164" s="69" t="s">
        <v>391</v>
      </c>
      <c r="B164" s="87" t="str">
        <f>IF(ISNONTEXT(VLOOKUP(A164,'Student names'!$B$7:$C$15000,2,0)),"",VLOOKUP(A164,'Student names'!$B$7:$C$15000,2,0))</f>
        <v>Joanne Vaughan</v>
      </c>
      <c r="C164" s="69">
        <v>16</v>
      </c>
      <c r="D164" s="69" t="s">
        <v>135</v>
      </c>
      <c r="E164" s="69" t="s">
        <v>136</v>
      </c>
      <c r="F164" s="69">
        <v>2.2000000000000002</v>
      </c>
      <c r="G164" s="69" t="s">
        <v>60</v>
      </c>
      <c r="H164" s="69" t="s">
        <v>73</v>
      </c>
      <c r="I164" s="69" t="s">
        <v>114</v>
      </c>
      <c r="J164" s="90" t="s">
        <v>75</v>
      </c>
      <c r="K164" s="69" t="s">
        <v>63</v>
      </c>
      <c r="L164" s="69" t="s">
        <v>63</v>
      </c>
    </row>
    <row r="165" spans="1:12" x14ac:dyDescent="0.4">
      <c r="A165" s="69" t="s">
        <v>391</v>
      </c>
      <c r="B165" s="87" t="str">
        <f>IF(ISNONTEXT(VLOOKUP(A165,'Student names'!$B$7:$C$15000,2,0)),"",VLOOKUP(A165,'Student names'!$B$7:$C$15000,2,0))</f>
        <v>Joanne Vaughan</v>
      </c>
      <c r="C165" s="69">
        <v>16</v>
      </c>
      <c r="D165" s="69" t="s">
        <v>135</v>
      </c>
      <c r="E165" s="69" t="s">
        <v>136</v>
      </c>
      <c r="F165" s="69">
        <v>2.2000000000000002</v>
      </c>
      <c r="G165" s="69" t="s">
        <v>60</v>
      </c>
      <c r="H165" s="69" t="s">
        <v>73</v>
      </c>
      <c r="I165" s="69" t="s">
        <v>114</v>
      </c>
      <c r="J165" s="90" t="s">
        <v>75</v>
      </c>
      <c r="K165" s="69" t="s">
        <v>63</v>
      </c>
      <c r="L165" s="69" t="s">
        <v>63</v>
      </c>
    </row>
    <row r="166" spans="1:12" x14ac:dyDescent="0.4">
      <c r="A166" s="69" t="s">
        <v>391</v>
      </c>
      <c r="B166" s="87" t="str">
        <f>IF(ISNONTEXT(VLOOKUP(A166,'Student names'!$B$7:$C$15000,2,0)),"",VLOOKUP(A166,'Student names'!$B$7:$C$15000,2,0))</f>
        <v>Joanne Vaughan</v>
      </c>
      <c r="C166" s="69">
        <v>16</v>
      </c>
      <c r="D166" s="69" t="s">
        <v>135</v>
      </c>
      <c r="E166" s="69" t="s">
        <v>136</v>
      </c>
      <c r="F166" s="69">
        <v>2.2000000000000002</v>
      </c>
      <c r="G166" s="69" t="s">
        <v>60</v>
      </c>
      <c r="H166" s="69" t="s">
        <v>73</v>
      </c>
      <c r="I166" s="69" t="s">
        <v>114</v>
      </c>
      <c r="J166" s="90" t="s">
        <v>75</v>
      </c>
      <c r="K166" s="69" t="s">
        <v>63</v>
      </c>
      <c r="L166" s="69" t="s">
        <v>63</v>
      </c>
    </row>
    <row r="167" spans="1:12" x14ac:dyDescent="0.4">
      <c r="A167" s="69" t="s">
        <v>391</v>
      </c>
      <c r="B167" s="87" t="str">
        <f>IF(ISNONTEXT(VLOOKUP(A167,'Student names'!$B$7:$C$15000,2,0)),"",VLOOKUP(A167,'Student names'!$B$7:$C$15000,2,0))</f>
        <v>Joanne Vaughan</v>
      </c>
      <c r="C167" s="69">
        <v>16</v>
      </c>
      <c r="D167" s="69" t="s">
        <v>121</v>
      </c>
      <c r="E167" s="69" t="s">
        <v>122</v>
      </c>
      <c r="F167" s="69">
        <v>11.2</v>
      </c>
      <c r="G167" s="69" t="s">
        <v>60</v>
      </c>
      <c r="H167" s="69" t="s">
        <v>126</v>
      </c>
      <c r="J167" s="90" t="s">
        <v>104</v>
      </c>
      <c r="K167" s="69" t="s">
        <v>63</v>
      </c>
      <c r="L167" s="69" t="s">
        <v>63</v>
      </c>
    </row>
    <row r="168" spans="1:12" x14ac:dyDescent="0.4">
      <c r="A168" s="69" t="s">
        <v>391</v>
      </c>
      <c r="B168" s="87" t="str">
        <f>IF(ISNONTEXT(VLOOKUP(A168,'Student names'!$B$7:$C$15000,2,0)),"",VLOOKUP(A168,'Student names'!$B$7:$C$15000,2,0))</f>
        <v>Joanne Vaughan</v>
      </c>
      <c r="C168" s="69">
        <v>16</v>
      </c>
      <c r="D168" s="69" t="s">
        <v>121</v>
      </c>
      <c r="E168" s="69" t="s">
        <v>122</v>
      </c>
      <c r="F168" s="69">
        <v>11.2</v>
      </c>
      <c r="G168" s="69" t="s">
        <v>60</v>
      </c>
      <c r="H168" s="69" t="s">
        <v>126</v>
      </c>
      <c r="J168" s="90" t="s">
        <v>104</v>
      </c>
      <c r="K168" s="69" t="s">
        <v>63</v>
      </c>
      <c r="L168" s="69" t="s">
        <v>63</v>
      </c>
    </row>
    <row r="169" spans="1:12" x14ac:dyDescent="0.4">
      <c r="A169" s="69" t="s">
        <v>391</v>
      </c>
      <c r="B169" s="87" t="str">
        <f>IF(ISNONTEXT(VLOOKUP(A169,'Student names'!$B$7:$C$15000,2,0)),"",VLOOKUP(A169,'Student names'!$B$7:$C$15000,2,0))</f>
        <v>Joanne Vaughan</v>
      </c>
      <c r="C169" s="69">
        <v>16</v>
      </c>
      <c r="D169" s="69" t="s">
        <v>121</v>
      </c>
      <c r="E169" s="69" t="s">
        <v>122</v>
      </c>
      <c r="F169" s="69">
        <v>11.2</v>
      </c>
      <c r="G169" s="69" t="s">
        <v>60</v>
      </c>
      <c r="H169" s="69" t="s">
        <v>126</v>
      </c>
      <c r="J169" s="90" t="s">
        <v>104</v>
      </c>
      <c r="K169" s="69" t="s">
        <v>63</v>
      </c>
      <c r="L169" s="69" t="s">
        <v>63</v>
      </c>
    </row>
    <row r="170" spans="1:12" x14ac:dyDescent="0.4">
      <c r="A170" s="69" t="s">
        <v>391</v>
      </c>
      <c r="B170" s="87" t="str">
        <f>IF(ISNONTEXT(VLOOKUP(A170,'Student names'!$B$7:$C$15000,2,0)),"",VLOOKUP(A170,'Student names'!$B$7:$C$15000,2,0))</f>
        <v>Joanne Vaughan</v>
      </c>
      <c r="C170" s="69">
        <v>16</v>
      </c>
      <c r="D170" s="69" t="s">
        <v>123</v>
      </c>
      <c r="E170" s="69" t="s">
        <v>124</v>
      </c>
      <c r="F170" s="69">
        <v>11.4</v>
      </c>
      <c r="G170" s="69" t="s">
        <v>60</v>
      </c>
      <c r="H170" s="69" t="s">
        <v>103</v>
      </c>
      <c r="J170" s="90" t="s">
        <v>104</v>
      </c>
      <c r="K170" s="69" t="s">
        <v>63</v>
      </c>
      <c r="L170" s="69" t="s">
        <v>63</v>
      </c>
    </row>
    <row r="171" spans="1:12" x14ac:dyDescent="0.4">
      <c r="A171" s="69" t="s">
        <v>391</v>
      </c>
      <c r="B171" s="87" t="str">
        <f>IF(ISNONTEXT(VLOOKUP(A171,'Student names'!$B$7:$C$15000,2,0)),"",VLOOKUP(A171,'Student names'!$B$7:$C$15000,2,0))</f>
        <v>Joanne Vaughan</v>
      </c>
      <c r="C171" s="69">
        <v>16</v>
      </c>
      <c r="D171" s="69" t="s">
        <v>123</v>
      </c>
      <c r="E171" s="69" t="s">
        <v>124</v>
      </c>
      <c r="F171" s="69">
        <v>11.4</v>
      </c>
      <c r="G171" s="69" t="s">
        <v>60</v>
      </c>
      <c r="H171" s="69" t="s">
        <v>103</v>
      </c>
      <c r="J171" s="90" t="s">
        <v>104</v>
      </c>
      <c r="K171" s="69" t="s">
        <v>63</v>
      </c>
      <c r="L171" s="69" t="s">
        <v>63</v>
      </c>
    </row>
    <row r="172" spans="1:12" x14ac:dyDescent="0.4">
      <c r="A172" s="69" t="s">
        <v>391</v>
      </c>
      <c r="B172" s="87" t="str">
        <f>IF(ISNONTEXT(VLOOKUP(A172,'Student names'!$B$7:$C$15000,2,0)),"",VLOOKUP(A172,'Student names'!$B$7:$C$15000,2,0))</f>
        <v>Joanne Vaughan</v>
      </c>
      <c r="C172" s="69">
        <v>16</v>
      </c>
      <c r="D172" s="69" t="s">
        <v>123</v>
      </c>
      <c r="E172" s="69" t="s">
        <v>124</v>
      </c>
      <c r="F172" s="69">
        <v>11.4</v>
      </c>
      <c r="G172" s="69" t="s">
        <v>60</v>
      </c>
      <c r="H172" s="69" t="s">
        <v>103</v>
      </c>
      <c r="J172" s="90" t="s">
        <v>104</v>
      </c>
      <c r="K172" s="69" t="s">
        <v>63</v>
      </c>
      <c r="L172" s="69" t="s">
        <v>63</v>
      </c>
    </row>
    <row r="173" spans="1:12" x14ac:dyDescent="0.4">
      <c r="A173" s="69" t="s">
        <v>392</v>
      </c>
      <c r="B173" s="87" t="str">
        <f>IF(ISNONTEXT(VLOOKUP(A173,'Student names'!$B$7:$C$15000,2,0)),"",VLOOKUP(A173,'Student names'!$B$7:$C$15000,2,0))</f>
        <v>Christian Graham</v>
      </c>
      <c r="C173" s="69">
        <v>17</v>
      </c>
      <c r="D173" s="69" t="s">
        <v>84</v>
      </c>
      <c r="E173" s="69" t="s">
        <v>85</v>
      </c>
      <c r="F173" s="69">
        <v>2.1</v>
      </c>
      <c r="G173" s="69" t="s">
        <v>60</v>
      </c>
      <c r="H173" s="69" t="s">
        <v>61</v>
      </c>
      <c r="I173" s="69" t="s">
        <v>61</v>
      </c>
      <c r="J173" s="90" t="s">
        <v>62</v>
      </c>
      <c r="K173" s="69" t="s">
        <v>63</v>
      </c>
      <c r="L173" s="69" t="s">
        <v>63</v>
      </c>
    </row>
    <row r="174" spans="1:12" x14ac:dyDescent="0.4">
      <c r="A174" s="69" t="s">
        <v>392</v>
      </c>
      <c r="B174" s="87" t="str">
        <f>IF(ISNONTEXT(VLOOKUP(A174,'Student names'!$B$7:$C$15000,2,0)),"",VLOOKUP(A174,'Student names'!$B$7:$C$15000,2,0))</f>
        <v>Christian Graham</v>
      </c>
      <c r="C174" s="69">
        <v>17</v>
      </c>
      <c r="D174" s="69" t="s">
        <v>86</v>
      </c>
      <c r="E174" s="69" t="s">
        <v>87</v>
      </c>
      <c r="F174" s="69">
        <v>15.3</v>
      </c>
      <c r="G174" s="69" t="s">
        <v>60</v>
      </c>
      <c r="H174" s="69" t="s">
        <v>73</v>
      </c>
      <c r="I174" s="69" t="s">
        <v>73</v>
      </c>
      <c r="J174" s="90" t="s">
        <v>62</v>
      </c>
      <c r="K174" s="69" t="s">
        <v>88</v>
      </c>
      <c r="L174" s="69" t="s">
        <v>88</v>
      </c>
    </row>
    <row r="175" spans="1:12" x14ac:dyDescent="0.4">
      <c r="A175" s="69" t="s">
        <v>392</v>
      </c>
      <c r="B175" s="87" t="str">
        <f>IF(ISNONTEXT(VLOOKUP(A175,'Student names'!$B$7:$C$15000,2,0)),"",VLOOKUP(A175,'Student names'!$B$7:$C$15000,2,0))</f>
        <v>Christian Graham</v>
      </c>
      <c r="C175" s="69">
        <v>17</v>
      </c>
      <c r="D175" s="69" t="s">
        <v>96</v>
      </c>
      <c r="E175" s="69" t="s">
        <v>97</v>
      </c>
      <c r="F175" s="69">
        <v>6.1</v>
      </c>
      <c r="G175" s="69" t="s">
        <v>60</v>
      </c>
      <c r="H175" s="69" t="s">
        <v>61</v>
      </c>
      <c r="I175" s="69" t="s">
        <v>61</v>
      </c>
      <c r="J175" s="90" t="s">
        <v>62</v>
      </c>
      <c r="K175" s="69" t="s">
        <v>63</v>
      </c>
      <c r="L175" s="69" t="s">
        <v>63</v>
      </c>
    </row>
    <row r="176" spans="1:12" x14ac:dyDescent="0.4">
      <c r="A176" s="69" t="s">
        <v>393</v>
      </c>
      <c r="B176" s="87" t="str">
        <f>IF(ISNONTEXT(VLOOKUP(A176,'Student names'!$B$7:$C$15000,2,0)),"",VLOOKUP(A176,'Student names'!$B$7:$C$15000,2,0))</f>
        <v>Rachel Morgan</v>
      </c>
      <c r="C176" s="69">
        <v>17</v>
      </c>
      <c r="D176" s="69" t="s">
        <v>69</v>
      </c>
      <c r="E176" s="69" t="s">
        <v>70</v>
      </c>
      <c r="F176" s="69">
        <v>2.2000000000000002</v>
      </c>
      <c r="G176" s="69" t="s">
        <v>137</v>
      </c>
      <c r="H176" s="69" t="s">
        <v>61</v>
      </c>
      <c r="I176" s="69" t="s">
        <v>61</v>
      </c>
      <c r="J176" s="90" t="s">
        <v>62</v>
      </c>
      <c r="K176" s="69" t="s">
        <v>63</v>
      </c>
      <c r="L176" s="69" t="s">
        <v>63</v>
      </c>
    </row>
    <row r="177" spans="1:12" x14ac:dyDescent="0.4">
      <c r="A177" s="69" t="s">
        <v>393</v>
      </c>
      <c r="B177" s="87" t="str">
        <f>IF(ISNONTEXT(VLOOKUP(A177,'Student names'!$B$7:$C$15000,2,0)),"",VLOOKUP(A177,'Student names'!$B$7:$C$15000,2,0))</f>
        <v>Rachel Morgan</v>
      </c>
      <c r="C177" s="69">
        <v>17</v>
      </c>
      <c r="D177" s="69" t="s">
        <v>69</v>
      </c>
      <c r="E177" s="69" t="s">
        <v>70</v>
      </c>
      <c r="F177" s="69">
        <v>2.2000000000000002</v>
      </c>
      <c r="G177" s="69" t="s">
        <v>137</v>
      </c>
      <c r="H177" s="69" t="s">
        <v>61</v>
      </c>
      <c r="I177" s="69" t="s">
        <v>61</v>
      </c>
      <c r="J177" s="90" t="s">
        <v>62</v>
      </c>
      <c r="K177" s="69" t="s">
        <v>63</v>
      </c>
      <c r="L177" s="69" t="s">
        <v>63</v>
      </c>
    </row>
    <row r="178" spans="1:12" x14ac:dyDescent="0.4">
      <c r="A178" s="69" t="s">
        <v>393</v>
      </c>
      <c r="B178" s="87" t="str">
        <f>IF(ISNONTEXT(VLOOKUP(A178,'Student names'!$B$7:$C$15000,2,0)),"",VLOOKUP(A178,'Student names'!$B$7:$C$15000,2,0))</f>
        <v>Rachel Morgan</v>
      </c>
      <c r="C178" s="69">
        <v>17</v>
      </c>
      <c r="D178" s="69" t="s">
        <v>69</v>
      </c>
      <c r="E178" s="69" t="s">
        <v>70</v>
      </c>
      <c r="F178" s="69">
        <v>2.2000000000000002</v>
      </c>
      <c r="G178" s="69" t="s">
        <v>137</v>
      </c>
      <c r="H178" s="69" t="s">
        <v>61</v>
      </c>
      <c r="I178" s="69" t="s">
        <v>61</v>
      </c>
      <c r="J178" s="90" t="s">
        <v>62</v>
      </c>
      <c r="K178" s="69" t="s">
        <v>63</v>
      </c>
      <c r="L178" s="69" t="s">
        <v>63</v>
      </c>
    </row>
    <row r="179" spans="1:12" x14ac:dyDescent="0.4">
      <c r="A179" s="69" t="s">
        <v>393</v>
      </c>
      <c r="B179" s="87" t="str">
        <f>IF(ISNONTEXT(VLOOKUP(A179,'Student names'!$B$7:$C$15000,2,0)),"",VLOOKUP(A179,'Student names'!$B$7:$C$15000,2,0))</f>
        <v>Rachel Morgan</v>
      </c>
      <c r="C179" s="69">
        <v>17</v>
      </c>
      <c r="D179" s="69" t="s">
        <v>76</v>
      </c>
      <c r="E179" s="69" t="s">
        <v>77</v>
      </c>
      <c r="F179" s="69">
        <v>2.2000000000000002</v>
      </c>
      <c r="G179" s="69" t="s">
        <v>98</v>
      </c>
      <c r="H179" s="69" t="s">
        <v>73</v>
      </c>
      <c r="I179" s="69" t="s">
        <v>132</v>
      </c>
      <c r="J179" s="90" t="s">
        <v>75</v>
      </c>
      <c r="K179" s="69" t="s">
        <v>63</v>
      </c>
      <c r="L179" s="69" t="s">
        <v>63</v>
      </c>
    </row>
    <row r="180" spans="1:12" x14ac:dyDescent="0.4">
      <c r="A180" s="69" t="s">
        <v>393</v>
      </c>
      <c r="B180" s="87" t="str">
        <f>IF(ISNONTEXT(VLOOKUP(A180,'Student names'!$B$7:$C$15000,2,0)),"",VLOOKUP(A180,'Student names'!$B$7:$C$15000,2,0))</f>
        <v>Rachel Morgan</v>
      </c>
      <c r="C180" s="69">
        <v>17</v>
      </c>
      <c r="D180" s="69" t="s">
        <v>76</v>
      </c>
      <c r="E180" s="69" t="s">
        <v>77</v>
      </c>
      <c r="F180" s="69">
        <v>2.2000000000000002</v>
      </c>
      <c r="G180" s="69" t="s">
        <v>98</v>
      </c>
      <c r="H180" s="69" t="s">
        <v>73</v>
      </c>
      <c r="I180" s="69" t="s">
        <v>132</v>
      </c>
      <c r="J180" s="90" t="s">
        <v>75</v>
      </c>
      <c r="K180" s="69" t="s">
        <v>63</v>
      </c>
      <c r="L180" s="69" t="s">
        <v>63</v>
      </c>
    </row>
    <row r="181" spans="1:12" x14ac:dyDescent="0.4">
      <c r="A181" s="69" t="s">
        <v>393</v>
      </c>
      <c r="B181" s="87" t="str">
        <f>IF(ISNONTEXT(VLOOKUP(A181,'Student names'!$B$7:$C$15000,2,0)),"",VLOOKUP(A181,'Student names'!$B$7:$C$15000,2,0))</f>
        <v>Rachel Morgan</v>
      </c>
      <c r="C181" s="69">
        <v>17</v>
      </c>
      <c r="D181" s="69" t="s">
        <v>76</v>
      </c>
      <c r="E181" s="69" t="s">
        <v>77</v>
      </c>
      <c r="F181" s="69">
        <v>2.2000000000000002</v>
      </c>
      <c r="G181" s="69" t="s">
        <v>98</v>
      </c>
      <c r="H181" s="69" t="s">
        <v>73</v>
      </c>
      <c r="I181" s="69" t="s">
        <v>132</v>
      </c>
      <c r="J181" s="90" t="s">
        <v>75</v>
      </c>
      <c r="K181" s="69" t="s">
        <v>63</v>
      </c>
      <c r="L181" s="69" t="s">
        <v>63</v>
      </c>
    </row>
    <row r="182" spans="1:12" x14ac:dyDescent="0.4">
      <c r="A182" s="69" t="s">
        <v>393</v>
      </c>
      <c r="B182" s="87" t="str">
        <f>IF(ISNONTEXT(VLOOKUP(A182,'Student names'!$B$7:$C$15000,2,0)),"",VLOOKUP(A182,'Student names'!$B$7:$C$15000,2,0))</f>
        <v>Rachel Morgan</v>
      </c>
      <c r="C182" s="69">
        <v>17</v>
      </c>
      <c r="D182" s="69" t="s">
        <v>138</v>
      </c>
      <c r="E182" s="69" t="s">
        <v>139</v>
      </c>
      <c r="F182" s="69">
        <v>11.1</v>
      </c>
      <c r="G182" s="69" t="s">
        <v>60</v>
      </c>
      <c r="H182" s="69" t="s">
        <v>61</v>
      </c>
      <c r="I182" s="69" t="s">
        <v>61</v>
      </c>
      <c r="J182" s="90" t="s">
        <v>62</v>
      </c>
      <c r="K182" s="69" t="s">
        <v>63</v>
      </c>
      <c r="L182" s="69" t="s">
        <v>63</v>
      </c>
    </row>
    <row r="183" spans="1:12" x14ac:dyDescent="0.4">
      <c r="A183" s="69" t="s">
        <v>393</v>
      </c>
      <c r="B183" s="87" t="str">
        <f>IF(ISNONTEXT(VLOOKUP(A183,'Student names'!$B$7:$C$15000,2,0)),"",VLOOKUP(A183,'Student names'!$B$7:$C$15000,2,0))</f>
        <v>Rachel Morgan</v>
      </c>
      <c r="C183" s="69">
        <v>17</v>
      </c>
      <c r="D183" s="69" t="s">
        <v>138</v>
      </c>
      <c r="E183" s="69" t="s">
        <v>139</v>
      </c>
      <c r="F183" s="69">
        <v>11.1</v>
      </c>
      <c r="G183" s="69" t="s">
        <v>60</v>
      </c>
      <c r="H183" s="69" t="s">
        <v>61</v>
      </c>
      <c r="I183" s="69" t="s">
        <v>61</v>
      </c>
      <c r="J183" s="90" t="s">
        <v>62</v>
      </c>
      <c r="K183" s="69" t="s">
        <v>63</v>
      </c>
      <c r="L183" s="69" t="s">
        <v>63</v>
      </c>
    </row>
    <row r="184" spans="1:12" x14ac:dyDescent="0.4">
      <c r="A184" s="69" t="s">
        <v>393</v>
      </c>
      <c r="B184" s="87" t="str">
        <f>IF(ISNONTEXT(VLOOKUP(A184,'Student names'!$B$7:$C$15000,2,0)),"",VLOOKUP(A184,'Student names'!$B$7:$C$15000,2,0))</f>
        <v>Rachel Morgan</v>
      </c>
      <c r="C184" s="69">
        <v>17</v>
      </c>
      <c r="D184" s="69" t="s">
        <v>138</v>
      </c>
      <c r="E184" s="69" t="s">
        <v>139</v>
      </c>
      <c r="F184" s="69">
        <v>11.1</v>
      </c>
      <c r="G184" s="69" t="s">
        <v>60</v>
      </c>
      <c r="H184" s="69" t="s">
        <v>61</v>
      </c>
      <c r="I184" s="69" t="s">
        <v>61</v>
      </c>
      <c r="J184" s="90" t="s">
        <v>62</v>
      </c>
      <c r="K184" s="69" t="s">
        <v>63</v>
      </c>
      <c r="L184" s="69" t="s">
        <v>63</v>
      </c>
    </row>
    <row r="185" spans="1:12" x14ac:dyDescent="0.4">
      <c r="A185" s="69" t="s">
        <v>393</v>
      </c>
      <c r="B185" s="87" t="str">
        <f>IF(ISNONTEXT(VLOOKUP(A185,'Student names'!$B$7:$C$15000,2,0)),"",VLOOKUP(A185,'Student names'!$B$7:$C$15000,2,0))</f>
        <v>Rachel Morgan</v>
      </c>
      <c r="C185" s="69">
        <v>17</v>
      </c>
      <c r="D185" s="69" t="s">
        <v>82</v>
      </c>
      <c r="E185" s="69" t="s">
        <v>83</v>
      </c>
      <c r="F185" s="69">
        <v>2.1</v>
      </c>
      <c r="G185" s="69" t="s">
        <v>60</v>
      </c>
      <c r="H185" s="69" t="s">
        <v>61</v>
      </c>
      <c r="I185" s="69" t="s">
        <v>61</v>
      </c>
      <c r="J185" s="90" t="s">
        <v>62</v>
      </c>
      <c r="K185" s="69" t="s">
        <v>63</v>
      </c>
      <c r="L185" s="69" t="s">
        <v>63</v>
      </c>
    </row>
    <row r="186" spans="1:12" x14ac:dyDescent="0.4">
      <c r="A186" s="69" t="s">
        <v>393</v>
      </c>
      <c r="B186" s="87" t="str">
        <f>IF(ISNONTEXT(VLOOKUP(A186,'Student names'!$B$7:$C$15000,2,0)),"",VLOOKUP(A186,'Student names'!$B$7:$C$15000,2,0))</f>
        <v>Rachel Morgan</v>
      </c>
      <c r="C186" s="69">
        <v>17</v>
      </c>
      <c r="D186" s="69" t="s">
        <v>82</v>
      </c>
      <c r="E186" s="69" t="s">
        <v>83</v>
      </c>
      <c r="F186" s="69">
        <v>2.1</v>
      </c>
      <c r="G186" s="69" t="s">
        <v>60</v>
      </c>
      <c r="H186" s="69" t="s">
        <v>61</v>
      </c>
      <c r="I186" s="69" t="s">
        <v>61</v>
      </c>
      <c r="J186" s="90" t="s">
        <v>62</v>
      </c>
      <c r="K186" s="69" t="s">
        <v>63</v>
      </c>
      <c r="L186" s="69" t="s">
        <v>63</v>
      </c>
    </row>
    <row r="187" spans="1:12" x14ac:dyDescent="0.4">
      <c r="A187" s="69" t="s">
        <v>393</v>
      </c>
      <c r="B187" s="87" t="str">
        <f>IF(ISNONTEXT(VLOOKUP(A187,'Student names'!$B$7:$C$15000,2,0)),"",VLOOKUP(A187,'Student names'!$B$7:$C$15000,2,0))</f>
        <v>Rachel Morgan</v>
      </c>
      <c r="C187" s="69">
        <v>17</v>
      </c>
      <c r="D187" s="69" t="s">
        <v>82</v>
      </c>
      <c r="E187" s="69" t="s">
        <v>83</v>
      </c>
      <c r="F187" s="69">
        <v>2.1</v>
      </c>
      <c r="G187" s="69" t="s">
        <v>60</v>
      </c>
      <c r="H187" s="69" t="s">
        <v>61</v>
      </c>
      <c r="I187" s="69" t="s">
        <v>61</v>
      </c>
      <c r="J187" s="90" t="s">
        <v>62</v>
      </c>
      <c r="K187" s="69" t="s">
        <v>63</v>
      </c>
      <c r="L187" s="69" t="s">
        <v>63</v>
      </c>
    </row>
    <row r="188" spans="1:12" x14ac:dyDescent="0.4">
      <c r="A188" s="69" t="s">
        <v>393</v>
      </c>
      <c r="B188" s="87" t="str">
        <f>IF(ISNONTEXT(VLOOKUP(A188,'Student names'!$B$7:$C$15000,2,0)),"",VLOOKUP(A188,'Student names'!$B$7:$C$15000,2,0))</f>
        <v>Rachel Morgan</v>
      </c>
      <c r="C188" s="69">
        <v>17</v>
      </c>
      <c r="D188" s="69" t="s">
        <v>96</v>
      </c>
      <c r="E188" s="69" t="s">
        <v>97</v>
      </c>
      <c r="F188" s="69">
        <v>6.1</v>
      </c>
      <c r="G188" s="69" t="s">
        <v>98</v>
      </c>
      <c r="H188" s="69" t="s">
        <v>61</v>
      </c>
      <c r="I188" s="69" t="s">
        <v>61</v>
      </c>
      <c r="J188" s="90" t="s">
        <v>62</v>
      </c>
      <c r="K188" s="69" t="s">
        <v>63</v>
      </c>
      <c r="L188" s="69" t="s">
        <v>63</v>
      </c>
    </row>
    <row r="189" spans="1:12" x14ac:dyDescent="0.4">
      <c r="A189" s="69" t="s">
        <v>393</v>
      </c>
      <c r="B189" s="87" t="str">
        <f>IF(ISNONTEXT(VLOOKUP(A189,'Student names'!$B$7:$C$15000,2,0)),"",VLOOKUP(A189,'Student names'!$B$7:$C$15000,2,0))</f>
        <v>Rachel Morgan</v>
      </c>
      <c r="C189" s="69">
        <v>17</v>
      </c>
      <c r="D189" s="69" t="s">
        <v>96</v>
      </c>
      <c r="E189" s="69" t="s">
        <v>97</v>
      </c>
      <c r="F189" s="69">
        <v>6.1</v>
      </c>
      <c r="G189" s="69" t="s">
        <v>98</v>
      </c>
      <c r="H189" s="69" t="s">
        <v>61</v>
      </c>
      <c r="I189" s="69" t="s">
        <v>61</v>
      </c>
      <c r="J189" s="90" t="s">
        <v>62</v>
      </c>
      <c r="K189" s="69" t="s">
        <v>63</v>
      </c>
      <c r="L189" s="69" t="s">
        <v>63</v>
      </c>
    </row>
    <row r="190" spans="1:12" x14ac:dyDescent="0.4">
      <c r="A190" s="69" t="s">
        <v>393</v>
      </c>
      <c r="B190" s="87" t="str">
        <f>IF(ISNONTEXT(VLOOKUP(A190,'Student names'!$B$7:$C$15000,2,0)),"",VLOOKUP(A190,'Student names'!$B$7:$C$15000,2,0))</f>
        <v>Rachel Morgan</v>
      </c>
      <c r="C190" s="69">
        <v>17</v>
      </c>
      <c r="D190" s="69" t="s">
        <v>96</v>
      </c>
      <c r="E190" s="69" t="s">
        <v>97</v>
      </c>
      <c r="F190" s="69">
        <v>6.1</v>
      </c>
      <c r="G190" s="69" t="s">
        <v>98</v>
      </c>
      <c r="H190" s="69" t="s">
        <v>61</v>
      </c>
      <c r="I190" s="69" t="s">
        <v>61</v>
      </c>
      <c r="J190" s="90" t="s">
        <v>62</v>
      </c>
      <c r="K190" s="69" t="s">
        <v>63</v>
      </c>
      <c r="L190" s="69" t="s">
        <v>63</v>
      </c>
    </row>
    <row r="191" spans="1:12" x14ac:dyDescent="0.4">
      <c r="A191" s="69" t="s">
        <v>394</v>
      </c>
      <c r="B191" s="87" t="str">
        <f>IF(ISNONTEXT(VLOOKUP(A191,'Student names'!$B$7:$C$15000,2,0)),"",VLOOKUP(A191,'Student names'!$B$7:$C$15000,2,0))</f>
        <v>Adrian Davidson</v>
      </c>
      <c r="C191" s="69">
        <v>16</v>
      </c>
      <c r="D191" s="69" t="s">
        <v>99</v>
      </c>
      <c r="E191" s="69" t="s">
        <v>100</v>
      </c>
      <c r="F191" s="69">
        <v>11.3</v>
      </c>
      <c r="G191" s="69" t="s">
        <v>60</v>
      </c>
      <c r="H191" s="69" t="s">
        <v>73</v>
      </c>
      <c r="I191" s="69" t="s">
        <v>73</v>
      </c>
      <c r="J191" s="90" t="s">
        <v>62</v>
      </c>
      <c r="K191" s="69" t="s">
        <v>63</v>
      </c>
      <c r="L191" s="69" t="s">
        <v>63</v>
      </c>
    </row>
    <row r="192" spans="1:12" x14ac:dyDescent="0.4">
      <c r="A192" s="69" t="s">
        <v>394</v>
      </c>
      <c r="B192" s="87" t="str">
        <f>IF(ISNONTEXT(VLOOKUP(A192,'Student names'!$B$7:$C$15000,2,0)),"",VLOOKUP(A192,'Student names'!$B$7:$C$15000,2,0))</f>
        <v>Adrian Davidson</v>
      </c>
      <c r="C192" s="69">
        <v>16</v>
      </c>
      <c r="D192" s="69" t="s">
        <v>112</v>
      </c>
      <c r="E192" s="69" t="s">
        <v>113</v>
      </c>
      <c r="F192" s="69">
        <v>15.3</v>
      </c>
      <c r="G192" s="69" t="s">
        <v>60</v>
      </c>
      <c r="H192" s="69" t="s">
        <v>126</v>
      </c>
      <c r="I192" s="69" t="s">
        <v>61</v>
      </c>
      <c r="J192" s="90" t="s">
        <v>75</v>
      </c>
      <c r="K192" s="69" t="s">
        <v>88</v>
      </c>
      <c r="L192" s="69" t="s">
        <v>88</v>
      </c>
    </row>
    <row r="193" spans="1:12" x14ac:dyDescent="0.4">
      <c r="A193" s="69" t="s">
        <v>394</v>
      </c>
      <c r="B193" s="87" t="str">
        <f>IF(ISNONTEXT(VLOOKUP(A193,'Student names'!$B$7:$C$15000,2,0)),"",VLOOKUP(A193,'Student names'!$B$7:$C$15000,2,0))</f>
        <v>Adrian Davidson</v>
      </c>
      <c r="C193" s="69">
        <v>16</v>
      </c>
      <c r="D193" s="69" t="s">
        <v>140</v>
      </c>
      <c r="E193" s="69" t="s">
        <v>141</v>
      </c>
      <c r="F193" s="69">
        <v>2.2000000000000002</v>
      </c>
      <c r="G193" s="69" t="s">
        <v>60</v>
      </c>
      <c r="H193" s="69" t="s">
        <v>73</v>
      </c>
      <c r="I193" s="69" t="s">
        <v>142</v>
      </c>
      <c r="J193" s="90" t="s">
        <v>75</v>
      </c>
      <c r="K193" s="69" t="s">
        <v>63</v>
      </c>
      <c r="L193" s="69" t="s">
        <v>63</v>
      </c>
    </row>
    <row r="194" spans="1:12" x14ac:dyDescent="0.4">
      <c r="A194" s="69" t="s">
        <v>394</v>
      </c>
      <c r="B194" s="87" t="str">
        <f>IF(ISNONTEXT(VLOOKUP(A194,'Student names'!$B$7:$C$15000,2,0)),"",VLOOKUP(A194,'Student names'!$B$7:$C$15000,2,0))</f>
        <v>Adrian Davidson</v>
      </c>
      <c r="C194" s="69">
        <v>16</v>
      </c>
      <c r="D194" s="69" t="s">
        <v>105</v>
      </c>
      <c r="E194" s="69" t="s">
        <v>106</v>
      </c>
      <c r="F194" s="69">
        <v>12.1</v>
      </c>
      <c r="G194" s="69" t="s">
        <v>60</v>
      </c>
      <c r="H194" s="69" t="s">
        <v>103</v>
      </c>
      <c r="I194" s="69" t="s">
        <v>143</v>
      </c>
      <c r="J194" s="90" t="s">
        <v>119</v>
      </c>
      <c r="K194" s="69" t="s">
        <v>63</v>
      </c>
      <c r="L194" s="69" t="s">
        <v>63</v>
      </c>
    </row>
    <row r="195" spans="1:12" x14ac:dyDescent="0.4">
      <c r="A195" s="69" t="s">
        <v>394</v>
      </c>
      <c r="B195" s="87" t="str">
        <f>IF(ISNONTEXT(VLOOKUP(A195,'Student names'!$B$7:$C$15000,2,0)),"",VLOOKUP(A195,'Student names'!$B$7:$C$15000,2,0))</f>
        <v>Adrian Davidson</v>
      </c>
      <c r="C195" s="69">
        <v>16</v>
      </c>
      <c r="D195" s="69" t="s">
        <v>107</v>
      </c>
      <c r="E195" s="69" t="s">
        <v>108</v>
      </c>
      <c r="F195" s="69">
        <v>12.1</v>
      </c>
      <c r="G195" s="69" t="s">
        <v>60</v>
      </c>
      <c r="H195" s="69" t="s">
        <v>61</v>
      </c>
      <c r="I195" s="69" t="s">
        <v>61</v>
      </c>
      <c r="J195" s="90" t="s">
        <v>62</v>
      </c>
      <c r="K195" s="69" t="s">
        <v>63</v>
      </c>
      <c r="L195" s="69" t="s">
        <v>63</v>
      </c>
    </row>
    <row r="196" spans="1:12" x14ac:dyDescent="0.4">
      <c r="A196" s="69" t="s">
        <v>395</v>
      </c>
      <c r="B196" s="87" t="str">
        <f>IF(ISNONTEXT(VLOOKUP(A196,'Student names'!$B$7:$C$15000,2,0)),"",VLOOKUP(A196,'Student names'!$B$7:$C$15000,2,0))</f>
        <v>Madeleine Dyer</v>
      </c>
      <c r="C196" s="69">
        <v>16</v>
      </c>
      <c r="D196" s="69" t="s">
        <v>67</v>
      </c>
      <c r="E196" s="69" t="s">
        <v>68</v>
      </c>
      <c r="F196" s="69">
        <v>2.1</v>
      </c>
      <c r="G196" s="69" t="s">
        <v>60</v>
      </c>
      <c r="H196" s="69" t="s">
        <v>61</v>
      </c>
      <c r="I196" s="69" t="s">
        <v>61</v>
      </c>
      <c r="J196" s="90" t="s">
        <v>62</v>
      </c>
      <c r="K196" s="69" t="s">
        <v>63</v>
      </c>
      <c r="L196" s="69" t="s">
        <v>63</v>
      </c>
    </row>
    <row r="197" spans="1:12" x14ac:dyDescent="0.4">
      <c r="A197" s="69" t="s">
        <v>395</v>
      </c>
      <c r="B197" s="87" t="str">
        <f>IF(ISNONTEXT(VLOOKUP(A197,'Student names'!$B$7:$C$15000,2,0)),"",VLOOKUP(A197,'Student names'!$B$7:$C$15000,2,0))</f>
        <v>Madeleine Dyer</v>
      </c>
      <c r="C197" s="69">
        <v>16</v>
      </c>
      <c r="D197" s="69" t="s">
        <v>67</v>
      </c>
      <c r="E197" s="69" t="s">
        <v>68</v>
      </c>
      <c r="F197" s="69">
        <v>2.1</v>
      </c>
      <c r="G197" s="69" t="s">
        <v>60</v>
      </c>
      <c r="H197" s="69" t="s">
        <v>61</v>
      </c>
      <c r="I197" s="69" t="s">
        <v>61</v>
      </c>
      <c r="J197" s="90" t="s">
        <v>62</v>
      </c>
      <c r="K197" s="69" t="s">
        <v>63</v>
      </c>
      <c r="L197" s="69" t="s">
        <v>63</v>
      </c>
    </row>
    <row r="198" spans="1:12" x14ac:dyDescent="0.4">
      <c r="A198" s="69" t="s">
        <v>395</v>
      </c>
      <c r="B198" s="87" t="str">
        <f>IF(ISNONTEXT(VLOOKUP(A198,'Student names'!$B$7:$C$15000,2,0)),"",VLOOKUP(A198,'Student names'!$B$7:$C$15000,2,0))</f>
        <v>Madeleine Dyer</v>
      </c>
      <c r="C198" s="69">
        <v>16</v>
      </c>
      <c r="D198" s="69" t="s">
        <v>67</v>
      </c>
      <c r="E198" s="69" t="s">
        <v>68</v>
      </c>
      <c r="F198" s="69">
        <v>2.1</v>
      </c>
      <c r="G198" s="69" t="s">
        <v>60</v>
      </c>
      <c r="H198" s="69" t="s">
        <v>61</v>
      </c>
      <c r="I198" s="69" t="s">
        <v>61</v>
      </c>
      <c r="J198" s="90" t="s">
        <v>62</v>
      </c>
      <c r="K198" s="69" t="s">
        <v>63</v>
      </c>
      <c r="L198" s="69" t="s">
        <v>63</v>
      </c>
    </row>
    <row r="199" spans="1:12" x14ac:dyDescent="0.4">
      <c r="A199" s="69" t="s">
        <v>395</v>
      </c>
      <c r="B199" s="87" t="str">
        <f>IF(ISNONTEXT(VLOOKUP(A199,'Student names'!$B$7:$C$15000,2,0)),"",VLOOKUP(A199,'Student names'!$B$7:$C$15000,2,0))</f>
        <v>Madeleine Dyer</v>
      </c>
      <c r="C199" s="69">
        <v>16</v>
      </c>
      <c r="D199" s="69" t="s">
        <v>101</v>
      </c>
      <c r="E199" s="69" t="s">
        <v>102</v>
      </c>
      <c r="F199" s="69">
        <v>10.1</v>
      </c>
      <c r="G199" s="69" t="s">
        <v>60</v>
      </c>
      <c r="H199" s="69" t="s">
        <v>103</v>
      </c>
      <c r="J199" s="90" t="s">
        <v>104</v>
      </c>
      <c r="K199" s="69" t="s">
        <v>63</v>
      </c>
      <c r="L199" s="69" t="s">
        <v>63</v>
      </c>
    </row>
    <row r="200" spans="1:12" x14ac:dyDescent="0.4">
      <c r="A200" s="69" t="s">
        <v>395</v>
      </c>
      <c r="B200" s="87" t="str">
        <f>IF(ISNONTEXT(VLOOKUP(A200,'Student names'!$B$7:$C$15000,2,0)),"",VLOOKUP(A200,'Student names'!$B$7:$C$15000,2,0))</f>
        <v>Madeleine Dyer</v>
      </c>
      <c r="C200" s="69">
        <v>16</v>
      </c>
      <c r="D200" s="69" t="s">
        <v>101</v>
      </c>
      <c r="E200" s="69" t="s">
        <v>102</v>
      </c>
      <c r="F200" s="69">
        <v>10.1</v>
      </c>
      <c r="G200" s="69" t="s">
        <v>60</v>
      </c>
      <c r="H200" s="69" t="s">
        <v>103</v>
      </c>
      <c r="J200" s="90" t="s">
        <v>104</v>
      </c>
      <c r="K200" s="69" t="s">
        <v>63</v>
      </c>
      <c r="L200" s="69" t="s">
        <v>63</v>
      </c>
    </row>
    <row r="201" spans="1:12" x14ac:dyDescent="0.4">
      <c r="A201" s="69" t="s">
        <v>395</v>
      </c>
      <c r="B201" s="87" t="str">
        <f>IF(ISNONTEXT(VLOOKUP(A201,'Student names'!$B$7:$C$15000,2,0)),"",VLOOKUP(A201,'Student names'!$B$7:$C$15000,2,0))</f>
        <v>Madeleine Dyer</v>
      </c>
      <c r="C201" s="69">
        <v>16</v>
      </c>
      <c r="D201" s="69" t="s">
        <v>101</v>
      </c>
      <c r="E201" s="69" t="s">
        <v>102</v>
      </c>
      <c r="F201" s="69">
        <v>10.1</v>
      </c>
      <c r="G201" s="69" t="s">
        <v>60</v>
      </c>
      <c r="H201" s="69" t="s">
        <v>103</v>
      </c>
      <c r="J201" s="90" t="s">
        <v>104</v>
      </c>
      <c r="K201" s="69" t="s">
        <v>63</v>
      </c>
      <c r="L201" s="69" t="s">
        <v>63</v>
      </c>
    </row>
    <row r="202" spans="1:12" x14ac:dyDescent="0.4">
      <c r="A202" s="69" t="s">
        <v>395</v>
      </c>
      <c r="B202" s="87" t="str">
        <f>IF(ISNONTEXT(VLOOKUP(A202,'Student names'!$B$7:$C$15000,2,0)),"",VLOOKUP(A202,'Student names'!$B$7:$C$15000,2,0))</f>
        <v>Madeleine Dyer</v>
      </c>
      <c r="C202" s="69">
        <v>16</v>
      </c>
      <c r="D202" s="69" t="s">
        <v>144</v>
      </c>
      <c r="E202" s="69" t="s">
        <v>145</v>
      </c>
      <c r="F202" s="69">
        <v>2.1</v>
      </c>
      <c r="G202" s="69" t="s">
        <v>60</v>
      </c>
      <c r="H202" s="69" t="s">
        <v>103</v>
      </c>
      <c r="J202" s="90" t="s">
        <v>104</v>
      </c>
      <c r="K202" s="69" t="s">
        <v>63</v>
      </c>
      <c r="L202" s="69" t="s">
        <v>63</v>
      </c>
    </row>
    <row r="203" spans="1:12" x14ac:dyDescent="0.4">
      <c r="A203" s="69" t="s">
        <v>395</v>
      </c>
      <c r="B203" s="87" t="str">
        <f>IF(ISNONTEXT(VLOOKUP(A203,'Student names'!$B$7:$C$15000,2,0)),"",VLOOKUP(A203,'Student names'!$B$7:$C$15000,2,0))</f>
        <v>Madeleine Dyer</v>
      </c>
      <c r="C203" s="69">
        <v>16</v>
      </c>
      <c r="D203" s="69" t="s">
        <v>144</v>
      </c>
      <c r="E203" s="69" t="s">
        <v>145</v>
      </c>
      <c r="F203" s="69">
        <v>2.1</v>
      </c>
      <c r="G203" s="69" t="s">
        <v>60</v>
      </c>
      <c r="H203" s="69" t="s">
        <v>103</v>
      </c>
      <c r="J203" s="90" t="s">
        <v>104</v>
      </c>
      <c r="K203" s="69" t="s">
        <v>63</v>
      </c>
      <c r="L203" s="69" t="s">
        <v>63</v>
      </c>
    </row>
    <row r="204" spans="1:12" x14ac:dyDescent="0.4">
      <c r="A204" s="69" t="s">
        <v>395</v>
      </c>
      <c r="B204" s="87" t="str">
        <f>IF(ISNONTEXT(VLOOKUP(A204,'Student names'!$B$7:$C$15000,2,0)),"",VLOOKUP(A204,'Student names'!$B$7:$C$15000,2,0))</f>
        <v>Madeleine Dyer</v>
      </c>
      <c r="C204" s="69">
        <v>16</v>
      </c>
      <c r="D204" s="69" t="s">
        <v>144</v>
      </c>
      <c r="E204" s="69" t="s">
        <v>145</v>
      </c>
      <c r="F204" s="69">
        <v>2.1</v>
      </c>
      <c r="G204" s="69" t="s">
        <v>60</v>
      </c>
      <c r="H204" s="69" t="s">
        <v>103</v>
      </c>
      <c r="J204" s="90" t="s">
        <v>104</v>
      </c>
      <c r="K204" s="69" t="s">
        <v>63</v>
      </c>
      <c r="L204" s="69" t="s">
        <v>63</v>
      </c>
    </row>
    <row r="205" spans="1:12" x14ac:dyDescent="0.4">
      <c r="A205" s="69" t="s">
        <v>396</v>
      </c>
      <c r="B205" s="87" t="str">
        <f>IF(ISNONTEXT(VLOOKUP(A205,'Student names'!$B$7:$C$15000,2,0)),"",VLOOKUP(A205,'Student names'!$B$7:$C$15000,2,0))</f>
        <v>Wanda Watson</v>
      </c>
      <c r="C205" s="69">
        <v>17</v>
      </c>
      <c r="D205" s="69" t="s">
        <v>109</v>
      </c>
      <c r="E205" s="69" t="s">
        <v>110</v>
      </c>
      <c r="F205" s="69">
        <v>11.3</v>
      </c>
      <c r="G205" s="69" t="s">
        <v>60</v>
      </c>
      <c r="H205" s="69" t="s">
        <v>73</v>
      </c>
      <c r="I205" s="69" t="s">
        <v>73</v>
      </c>
      <c r="J205" s="90" t="s">
        <v>62</v>
      </c>
      <c r="K205" s="69" t="s">
        <v>63</v>
      </c>
      <c r="L205" s="69" t="s">
        <v>63</v>
      </c>
    </row>
    <row r="206" spans="1:12" x14ac:dyDescent="0.4">
      <c r="A206" s="69" t="s">
        <v>396</v>
      </c>
      <c r="B206" s="87" t="str">
        <f>IF(ISNONTEXT(VLOOKUP(A206,'Student names'!$B$7:$C$15000,2,0)),"",VLOOKUP(A206,'Student names'!$B$7:$C$15000,2,0))</f>
        <v>Wanda Watson</v>
      </c>
      <c r="C206" s="69">
        <v>17</v>
      </c>
      <c r="D206" s="69" t="s">
        <v>109</v>
      </c>
      <c r="E206" s="69" t="s">
        <v>110</v>
      </c>
      <c r="F206" s="69">
        <v>11.3</v>
      </c>
      <c r="G206" s="69" t="s">
        <v>60</v>
      </c>
      <c r="H206" s="69" t="s">
        <v>73</v>
      </c>
      <c r="I206" s="69" t="s">
        <v>73</v>
      </c>
      <c r="J206" s="90" t="s">
        <v>62</v>
      </c>
      <c r="K206" s="69" t="s">
        <v>63</v>
      </c>
      <c r="L206" s="69" t="s">
        <v>63</v>
      </c>
    </row>
    <row r="207" spans="1:12" x14ac:dyDescent="0.4">
      <c r="A207" s="69" t="s">
        <v>396</v>
      </c>
      <c r="B207" s="87" t="str">
        <f>IF(ISNONTEXT(VLOOKUP(A207,'Student names'!$B$7:$C$15000,2,0)),"",VLOOKUP(A207,'Student names'!$B$7:$C$15000,2,0))</f>
        <v>Wanda Watson</v>
      </c>
      <c r="C207" s="69">
        <v>17</v>
      </c>
      <c r="D207" s="69" t="s">
        <v>109</v>
      </c>
      <c r="E207" s="69" t="s">
        <v>110</v>
      </c>
      <c r="F207" s="69">
        <v>11.3</v>
      </c>
      <c r="G207" s="69" t="s">
        <v>60</v>
      </c>
      <c r="H207" s="69" t="s">
        <v>73</v>
      </c>
      <c r="I207" s="69" t="s">
        <v>73</v>
      </c>
      <c r="J207" s="90" t="s">
        <v>62</v>
      </c>
      <c r="K207" s="69" t="s">
        <v>63</v>
      </c>
      <c r="L207" s="69" t="s">
        <v>63</v>
      </c>
    </row>
    <row r="208" spans="1:12" x14ac:dyDescent="0.4">
      <c r="A208" s="69" t="s">
        <v>396</v>
      </c>
      <c r="B208" s="87" t="str">
        <f>IF(ISNONTEXT(VLOOKUP(A208,'Student names'!$B$7:$C$15000,2,0)),"",VLOOKUP(A208,'Student names'!$B$7:$C$15000,2,0))</f>
        <v>Wanda Watson</v>
      </c>
      <c r="C208" s="69">
        <v>17</v>
      </c>
      <c r="D208" s="69" t="s">
        <v>111</v>
      </c>
      <c r="E208" s="69" t="s">
        <v>102</v>
      </c>
      <c r="F208" s="69">
        <v>10.1</v>
      </c>
      <c r="G208" s="69" t="s">
        <v>60</v>
      </c>
      <c r="H208" s="69" t="s">
        <v>61</v>
      </c>
      <c r="I208" s="69" t="s">
        <v>61</v>
      </c>
      <c r="J208" s="90" t="s">
        <v>62</v>
      </c>
      <c r="K208" s="69" t="s">
        <v>63</v>
      </c>
      <c r="L208" s="69" t="s">
        <v>63</v>
      </c>
    </row>
    <row r="209" spans="1:12" x14ac:dyDescent="0.4">
      <c r="A209" s="69" t="s">
        <v>396</v>
      </c>
      <c r="B209" s="87" t="str">
        <f>IF(ISNONTEXT(VLOOKUP(A209,'Student names'!$B$7:$C$15000,2,0)),"",VLOOKUP(A209,'Student names'!$B$7:$C$15000,2,0))</f>
        <v>Wanda Watson</v>
      </c>
      <c r="C209" s="69">
        <v>17</v>
      </c>
      <c r="D209" s="69" t="s">
        <v>111</v>
      </c>
      <c r="E209" s="69" t="s">
        <v>102</v>
      </c>
      <c r="F209" s="69">
        <v>10.1</v>
      </c>
      <c r="G209" s="69" t="s">
        <v>60</v>
      </c>
      <c r="H209" s="69" t="s">
        <v>61</v>
      </c>
      <c r="I209" s="69" t="s">
        <v>61</v>
      </c>
      <c r="J209" s="90" t="s">
        <v>62</v>
      </c>
      <c r="K209" s="69" t="s">
        <v>63</v>
      </c>
      <c r="L209" s="69" t="s">
        <v>63</v>
      </c>
    </row>
    <row r="210" spans="1:12" x14ac:dyDescent="0.4">
      <c r="A210" s="69" t="s">
        <v>396</v>
      </c>
      <c r="B210" s="87" t="str">
        <f>IF(ISNONTEXT(VLOOKUP(A210,'Student names'!$B$7:$C$15000,2,0)),"",VLOOKUP(A210,'Student names'!$B$7:$C$15000,2,0))</f>
        <v>Wanda Watson</v>
      </c>
      <c r="C210" s="69">
        <v>17</v>
      </c>
      <c r="D210" s="69" t="s">
        <v>111</v>
      </c>
      <c r="E210" s="69" t="s">
        <v>102</v>
      </c>
      <c r="F210" s="69">
        <v>10.1</v>
      </c>
      <c r="G210" s="69" t="s">
        <v>60</v>
      </c>
      <c r="H210" s="69" t="s">
        <v>61</v>
      </c>
      <c r="I210" s="69" t="s">
        <v>61</v>
      </c>
      <c r="J210" s="90" t="s">
        <v>62</v>
      </c>
      <c r="K210" s="69" t="s">
        <v>63</v>
      </c>
      <c r="L210" s="69" t="s">
        <v>63</v>
      </c>
    </row>
    <row r="211" spans="1:12" x14ac:dyDescent="0.4">
      <c r="A211" s="69" t="s">
        <v>396</v>
      </c>
      <c r="B211" s="87" t="str">
        <f>IF(ISNONTEXT(VLOOKUP(A211,'Student names'!$B$7:$C$15000,2,0)),"",VLOOKUP(A211,'Student names'!$B$7:$C$15000,2,0))</f>
        <v>Wanda Watson</v>
      </c>
      <c r="C211" s="69">
        <v>17</v>
      </c>
      <c r="D211" s="69" t="s">
        <v>80</v>
      </c>
      <c r="E211" s="69" t="s">
        <v>81</v>
      </c>
      <c r="F211" s="69">
        <v>2.1</v>
      </c>
      <c r="G211" s="69" t="s">
        <v>60</v>
      </c>
      <c r="H211" s="69" t="s">
        <v>73</v>
      </c>
      <c r="I211" s="69" t="s">
        <v>73</v>
      </c>
      <c r="J211" s="90" t="s">
        <v>62</v>
      </c>
      <c r="K211" s="69" t="s">
        <v>63</v>
      </c>
      <c r="L211" s="69" t="s">
        <v>63</v>
      </c>
    </row>
    <row r="212" spans="1:12" x14ac:dyDescent="0.4">
      <c r="A212" s="69" t="s">
        <v>396</v>
      </c>
      <c r="B212" s="87" t="str">
        <f>IF(ISNONTEXT(VLOOKUP(A212,'Student names'!$B$7:$C$15000,2,0)),"",VLOOKUP(A212,'Student names'!$B$7:$C$15000,2,0))</f>
        <v>Wanda Watson</v>
      </c>
      <c r="C212" s="69">
        <v>17</v>
      </c>
      <c r="D212" s="69" t="s">
        <v>80</v>
      </c>
      <c r="E212" s="69" t="s">
        <v>81</v>
      </c>
      <c r="F212" s="69">
        <v>2.1</v>
      </c>
      <c r="G212" s="69" t="s">
        <v>60</v>
      </c>
      <c r="H212" s="69" t="s">
        <v>73</v>
      </c>
      <c r="I212" s="69" t="s">
        <v>73</v>
      </c>
      <c r="J212" s="90" t="s">
        <v>62</v>
      </c>
      <c r="K212" s="69" t="s">
        <v>63</v>
      </c>
      <c r="L212" s="69" t="s">
        <v>63</v>
      </c>
    </row>
    <row r="213" spans="1:12" x14ac:dyDescent="0.4">
      <c r="A213" s="69" t="s">
        <v>396</v>
      </c>
      <c r="B213" s="87" t="str">
        <f>IF(ISNONTEXT(VLOOKUP(A213,'Student names'!$B$7:$C$15000,2,0)),"",VLOOKUP(A213,'Student names'!$B$7:$C$15000,2,0))</f>
        <v>Wanda Watson</v>
      </c>
      <c r="C213" s="69">
        <v>17</v>
      </c>
      <c r="D213" s="69" t="s">
        <v>80</v>
      </c>
      <c r="E213" s="69" t="s">
        <v>81</v>
      </c>
      <c r="F213" s="69">
        <v>2.1</v>
      </c>
      <c r="G213" s="69" t="s">
        <v>60</v>
      </c>
      <c r="H213" s="69" t="s">
        <v>73</v>
      </c>
      <c r="I213" s="69" t="s">
        <v>73</v>
      </c>
      <c r="J213" s="90" t="s">
        <v>62</v>
      </c>
      <c r="K213" s="69" t="s">
        <v>63</v>
      </c>
      <c r="L213" s="69" t="s">
        <v>63</v>
      </c>
    </row>
    <row r="214" spans="1:12" x14ac:dyDescent="0.4">
      <c r="A214" s="69" t="s">
        <v>397</v>
      </c>
      <c r="B214" s="87" t="str">
        <f>IF(ISNONTEXT(VLOOKUP(A214,'Student names'!$B$7:$C$15000,2,0)),"",VLOOKUP(A214,'Student names'!$B$7:$C$15000,2,0))</f>
        <v>Joanne Greene</v>
      </c>
      <c r="C214" s="69">
        <v>17</v>
      </c>
      <c r="D214" s="69" t="s">
        <v>69</v>
      </c>
      <c r="E214" s="69" t="s">
        <v>70</v>
      </c>
      <c r="F214" s="69">
        <v>2.2000000000000002</v>
      </c>
      <c r="G214" s="69" t="s">
        <v>60</v>
      </c>
      <c r="H214" s="69" t="s">
        <v>61</v>
      </c>
      <c r="I214" s="69" t="s">
        <v>61</v>
      </c>
      <c r="J214" s="90" t="s">
        <v>62</v>
      </c>
      <c r="K214" s="69" t="s">
        <v>63</v>
      </c>
      <c r="L214" s="69" t="s">
        <v>63</v>
      </c>
    </row>
    <row r="215" spans="1:12" x14ac:dyDescent="0.4">
      <c r="A215" s="69" t="s">
        <v>397</v>
      </c>
      <c r="B215" s="87" t="str">
        <f>IF(ISNONTEXT(VLOOKUP(A215,'Student names'!$B$7:$C$15000,2,0)),"",VLOOKUP(A215,'Student names'!$B$7:$C$15000,2,0))</f>
        <v>Joanne Greene</v>
      </c>
      <c r="C215" s="69">
        <v>17</v>
      </c>
      <c r="D215" s="69" t="s">
        <v>86</v>
      </c>
      <c r="E215" s="69" t="s">
        <v>87</v>
      </c>
      <c r="F215" s="69">
        <v>15.3</v>
      </c>
      <c r="G215" s="69" t="s">
        <v>60</v>
      </c>
      <c r="H215" s="69" t="s">
        <v>73</v>
      </c>
      <c r="I215" s="69" t="s">
        <v>73</v>
      </c>
      <c r="J215" s="90" t="s">
        <v>62</v>
      </c>
      <c r="K215" s="69" t="s">
        <v>88</v>
      </c>
      <c r="L215" s="69" t="s">
        <v>88</v>
      </c>
    </row>
    <row r="216" spans="1:12" x14ac:dyDescent="0.4">
      <c r="A216" s="69" t="s">
        <v>397</v>
      </c>
      <c r="B216" s="87" t="str">
        <f>IF(ISNONTEXT(VLOOKUP(A216,'Student names'!$B$7:$C$15000,2,0)),"",VLOOKUP(A216,'Student names'!$B$7:$C$15000,2,0))</f>
        <v>Joanne Greene</v>
      </c>
      <c r="C216" s="69">
        <v>17</v>
      </c>
      <c r="D216" s="69" t="s">
        <v>96</v>
      </c>
      <c r="E216" s="69" t="s">
        <v>97</v>
      </c>
      <c r="F216" s="69">
        <v>6.1</v>
      </c>
      <c r="G216" s="69" t="s">
        <v>60</v>
      </c>
      <c r="H216" s="69" t="s">
        <v>61</v>
      </c>
      <c r="I216" s="69" t="s">
        <v>61</v>
      </c>
      <c r="J216" s="90" t="s">
        <v>62</v>
      </c>
      <c r="K216" s="69" t="s">
        <v>63</v>
      </c>
      <c r="L216" s="69" t="s">
        <v>63</v>
      </c>
    </row>
    <row r="217" spans="1:12" x14ac:dyDescent="0.4">
      <c r="A217" s="69" t="s">
        <v>398</v>
      </c>
      <c r="B217" s="87" t="str">
        <f>IF(ISNONTEXT(VLOOKUP(A217,'Student names'!$B$7:$C$15000,2,0)),"",VLOOKUP(A217,'Student names'!$B$7:$C$15000,2,0))</f>
        <v>Stewart Hemmings</v>
      </c>
      <c r="C217" s="69">
        <v>16</v>
      </c>
      <c r="D217" s="69" t="s">
        <v>127</v>
      </c>
      <c r="E217" s="69" t="s">
        <v>128</v>
      </c>
      <c r="F217" s="69">
        <v>10.4</v>
      </c>
      <c r="G217" s="69" t="s">
        <v>129</v>
      </c>
      <c r="H217" s="69" t="s">
        <v>61</v>
      </c>
      <c r="I217" s="69" t="s">
        <v>61</v>
      </c>
      <c r="J217" s="90" t="s">
        <v>62</v>
      </c>
      <c r="K217" s="69" t="s">
        <v>63</v>
      </c>
      <c r="L217" s="69" t="s">
        <v>63</v>
      </c>
    </row>
    <row r="218" spans="1:12" x14ac:dyDescent="0.4">
      <c r="A218" s="69" t="s">
        <v>398</v>
      </c>
      <c r="B218" s="87" t="str">
        <f>IF(ISNONTEXT(VLOOKUP(A218,'Student names'!$B$7:$C$15000,2,0)),"",VLOOKUP(A218,'Student names'!$B$7:$C$15000,2,0))</f>
        <v>Stewart Hemmings</v>
      </c>
      <c r="C218" s="69">
        <v>16</v>
      </c>
      <c r="D218" s="69" t="s">
        <v>127</v>
      </c>
      <c r="E218" s="69" t="s">
        <v>128</v>
      </c>
      <c r="F218" s="69">
        <v>10.4</v>
      </c>
      <c r="G218" s="69" t="s">
        <v>129</v>
      </c>
      <c r="H218" s="69" t="s">
        <v>61</v>
      </c>
      <c r="I218" s="69" t="s">
        <v>61</v>
      </c>
      <c r="J218" s="90" t="s">
        <v>62</v>
      </c>
      <c r="K218" s="69" t="s">
        <v>63</v>
      </c>
      <c r="L218" s="69" t="s">
        <v>63</v>
      </c>
    </row>
    <row r="219" spans="1:12" x14ac:dyDescent="0.4">
      <c r="A219" s="69" t="s">
        <v>398</v>
      </c>
      <c r="B219" s="87" t="str">
        <f>IF(ISNONTEXT(VLOOKUP(A219,'Student names'!$B$7:$C$15000,2,0)),"",VLOOKUP(A219,'Student names'!$B$7:$C$15000,2,0))</f>
        <v>Stewart Hemmings</v>
      </c>
      <c r="C219" s="69">
        <v>16</v>
      </c>
      <c r="D219" s="69" t="s">
        <v>127</v>
      </c>
      <c r="E219" s="69" t="s">
        <v>128</v>
      </c>
      <c r="F219" s="69">
        <v>10.4</v>
      </c>
      <c r="G219" s="69" t="s">
        <v>129</v>
      </c>
      <c r="H219" s="69" t="s">
        <v>61</v>
      </c>
      <c r="I219" s="69" t="s">
        <v>61</v>
      </c>
      <c r="J219" s="90" t="s">
        <v>62</v>
      </c>
      <c r="K219" s="69" t="s">
        <v>63</v>
      </c>
      <c r="L219" s="69" t="s">
        <v>63</v>
      </c>
    </row>
    <row r="220" spans="1:12" x14ac:dyDescent="0.4">
      <c r="A220" s="69" t="s">
        <v>398</v>
      </c>
      <c r="B220" s="87" t="str">
        <f>IF(ISNONTEXT(VLOOKUP(A220,'Student names'!$B$7:$C$15000,2,0)),"",VLOOKUP(A220,'Student names'!$B$7:$C$15000,2,0))</f>
        <v>Stewart Hemmings</v>
      </c>
      <c r="C220" s="69">
        <v>16</v>
      </c>
      <c r="D220" s="69" t="s">
        <v>127</v>
      </c>
      <c r="E220" s="69" t="s">
        <v>128</v>
      </c>
      <c r="F220" s="69">
        <v>10.4</v>
      </c>
      <c r="G220" s="69" t="s">
        <v>129</v>
      </c>
      <c r="H220" s="69" t="s">
        <v>61</v>
      </c>
      <c r="I220" s="69" t="s">
        <v>61</v>
      </c>
      <c r="J220" s="90" t="s">
        <v>62</v>
      </c>
      <c r="K220" s="69" t="s">
        <v>63</v>
      </c>
      <c r="L220" s="69" t="s">
        <v>63</v>
      </c>
    </row>
    <row r="221" spans="1:12" x14ac:dyDescent="0.4">
      <c r="A221" s="69" t="s">
        <v>398</v>
      </c>
      <c r="B221" s="87" t="str">
        <f>IF(ISNONTEXT(VLOOKUP(A221,'Student names'!$B$7:$C$15000,2,0)),"",VLOOKUP(A221,'Student names'!$B$7:$C$15000,2,0))</f>
        <v>Stewart Hemmings</v>
      </c>
      <c r="C221" s="69">
        <v>16</v>
      </c>
      <c r="D221" s="69" t="s">
        <v>127</v>
      </c>
      <c r="E221" s="69" t="s">
        <v>128</v>
      </c>
      <c r="F221" s="69">
        <v>10.4</v>
      </c>
      <c r="G221" s="69" t="s">
        <v>129</v>
      </c>
      <c r="H221" s="69" t="s">
        <v>61</v>
      </c>
      <c r="I221" s="69" t="s">
        <v>61</v>
      </c>
      <c r="J221" s="90" t="s">
        <v>62</v>
      </c>
      <c r="K221" s="69" t="s">
        <v>63</v>
      </c>
      <c r="L221" s="69" t="s">
        <v>63</v>
      </c>
    </row>
    <row r="222" spans="1:12" x14ac:dyDescent="0.4">
      <c r="A222" s="69" t="s">
        <v>398</v>
      </c>
      <c r="B222" s="87" t="str">
        <f>IF(ISNONTEXT(VLOOKUP(A222,'Student names'!$B$7:$C$15000,2,0)),"",VLOOKUP(A222,'Student names'!$B$7:$C$15000,2,0))</f>
        <v>Stewart Hemmings</v>
      </c>
      <c r="C222" s="69">
        <v>16</v>
      </c>
      <c r="D222" s="69" t="s">
        <v>146</v>
      </c>
      <c r="E222" s="69" t="s">
        <v>147</v>
      </c>
      <c r="F222" s="69">
        <v>9.1999999999999993</v>
      </c>
      <c r="G222" s="69" t="s">
        <v>148</v>
      </c>
      <c r="H222" s="69" t="s">
        <v>61</v>
      </c>
      <c r="I222" s="69" t="s">
        <v>61</v>
      </c>
      <c r="J222" s="90" t="s">
        <v>62</v>
      </c>
      <c r="K222" s="69" t="s">
        <v>63</v>
      </c>
      <c r="L222" s="69" t="s">
        <v>63</v>
      </c>
    </row>
    <row r="223" spans="1:12" x14ac:dyDescent="0.4">
      <c r="A223" s="69" t="s">
        <v>398</v>
      </c>
      <c r="B223" s="87" t="str">
        <f>IF(ISNONTEXT(VLOOKUP(A223,'Student names'!$B$7:$C$15000,2,0)),"",VLOOKUP(A223,'Student names'!$B$7:$C$15000,2,0))</f>
        <v>Stewart Hemmings</v>
      </c>
      <c r="C223" s="69">
        <v>16</v>
      </c>
      <c r="D223" s="69" t="s">
        <v>146</v>
      </c>
      <c r="E223" s="69" t="s">
        <v>147</v>
      </c>
      <c r="F223" s="69">
        <v>9.1999999999999993</v>
      </c>
      <c r="G223" s="69" t="s">
        <v>148</v>
      </c>
      <c r="H223" s="69" t="s">
        <v>61</v>
      </c>
      <c r="I223" s="69" t="s">
        <v>61</v>
      </c>
      <c r="J223" s="90" t="s">
        <v>62</v>
      </c>
      <c r="K223" s="69" t="s">
        <v>63</v>
      </c>
      <c r="L223" s="69" t="s">
        <v>63</v>
      </c>
    </row>
    <row r="224" spans="1:12" x14ac:dyDescent="0.4">
      <c r="A224" s="69" t="s">
        <v>398</v>
      </c>
      <c r="B224" s="87" t="str">
        <f>IF(ISNONTEXT(VLOOKUP(A224,'Student names'!$B$7:$C$15000,2,0)),"",VLOOKUP(A224,'Student names'!$B$7:$C$15000,2,0))</f>
        <v>Stewart Hemmings</v>
      </c>
      <c r="C224" s="69">
        <v>16</v>
      </c>
      <c r="D224" s="69" t="s">
        <v>146</v>
      </c>
      <c r="E224" s="69" t="s">
        <v>147</v>
      </c>
      <c r="F224" s="69">
        <v>9.1999999999999993</v>
      </c>
      <c r="G224" s="69" t="s">
        <v>148</v>
      </c>
      <c r="H224" s="69" t="s">
        <v>61</v>
      </c>
      <c r="I224" s="69" t="s">
        <v>61</v>
      </c>
      <c r="J224" s="90" t="s">
        <v>62</v>
      </c>
      <c r="K224" s="69" t="s">
        <v>63</v>
      </c>
      <c r="L224" s="69" t="s">
        <v>63</v>
      </c>
    </row>
    <row r="225" spans="1:12" x14ac:dyDescent="0.4">
      <c r="A225" s="69" t="s">
        <v>398</v>
      </c>
      <c r="B225" s="87" t="str">
        <f>IF(ISNONTEXT(VLOOKUP(A225,'Student names'!$B$7:$C$15000,2,0)),"",VLOOKUP(A225,'Student names'!$B$7:$C$15000,2,0))</f>
        <v>Stewart Hemmings</v>
      </c>
      <c r="C225" s="69">
        <v>16</v>
      </c>
      <c r="D225" s="69" t="s">
        <v>146</v>
      </c>
      <c r="E225" s="69" t="s">
        <v>147</v>
      </c>
      <c r="F225" s="69">
        <v>9.1999999999999993</v>
      </c>
      <c r="G225" s="69" t="s">
        <v>148</v>
      </c>
      <c r="H225" s="69" t="s">
        <v>61</v>
      </c>
      <c r="I225" s="69" t="s">
        <v>61</v>
      </c>
      <c r="J225" s="90" t="s">
        <v>62</v>
      </c>
      <c r="K225" s="69" t="s">
        <v>63</v>
      </c>
      <c r="L225" s="69" t="s">
        <v>63</v>
      </c>
    </row>
    <row r="226" spans="1:12" x14ac:dyDescent="0.4">
      <c r="A226" s="69" t="s">
        <v>398</v>
      </c>
      <c r="B226" s="87" t="str">
        <f>IF(ISNONTEXT(VLOOKUP(A226,'Student names'!$B$7:$C$15000,2,0)),"",VLOOKUP(A226,'Student names'!$B$7:$C$15000,2,0))</f>
        <v>Stewart Hemmings</v>
      </c>
      <c r="C226" s="69">
        <v>16</v>
      </c>
      <c r="D226" s="69" t="s">
        <v>146</v>
      </c>
      <c r="E226" s="69" t="s">
        <v>147</v>
      </c>
      <c r="F226" s="69">
        <v>9.1999999999999993</v>
      </c>
      <c r="G226" s="69" t="s">
        <v>148</v>
      </c>
      <c r="H226" s="69" t="s">
        <v>61</v>
      </c>
      <c r="I226" s="69" t="s">
        <v>61</v>
      </c>
      <c r="J226" s="90" t="s">
        <v>62</v>
      </c>
      <c r="K226" s="69" t="s">
        <v>63</v>
      </c>
      <c r="L226" s="69" t="s">
        <v>63</v>
      </c>
    </row>
    <row r="227" spans="1:12" x14ac:dyDescent="0.4">
      <c r="A227" s="69" t="s">
        <v>398</v>
      </c>
      <c r="B227" s="87" t="str">
        <f>IF(ISNONTEXT(VLOOKUP(A227,'Student names'!$B$7:$C$15000,2,0)),"",VLOOKUP(A227,'Student names'!$B$7:$C$15000,2,0))</f>
        <v>Stewart Hemmings</v>
      </c>
      <c r="C227" s="69">
        <v>16</v>
      </c>
      <c r="D227" s="69" t="s">
        <v>130</v>
      </c>
      <c r="E227" s="69" t="s">
        <v>131</v>
      </c>
      <c r="F227" s="69">
        <v>10.3</v>
      </c>
      <c r="G227" s="69" t="s">
        <v>98</v>
      </c>
      <c r="H227" s="69" t="s">
        <v>73</v>
      </c>
      <c r="I227" s="69" t="s">
        <v>73</v>
      </c>
      <c r="J227" s="90" t="s">
        <v>62</v>
      </c>
      <c r="K227" s="69" t="s">
        <v>63</v>
      </c>
      <c r="L227" s="69" t="s">
        <v>63</v>
      </c>
    </row>
    <row r="228" spans="1:12" x14ac:dyDescent="0.4">
      <c r="A228" s="69" t="s">
        <v>398</v>
      </c>
      <c r="B228" s="87" t="str">
        <f>IF(ISNONTEXT(VLOOKUP(A228,'Student names'!$B$7:$C$15000,2,0)),"",VLOOKUP(A228,'Student names'!$B$7:$C$15000,2,0))</f>
        <v>Stewart Hemmings</v>
      </c>
      <c r="C228" s="69">
        <v>16</v>
      </c>
      <c r="D228" s="69" t="s">
        <v>130</v>
      </c>
      <c r="E228" s="69" t="s">
        <v>131</v>
      </c>
      <c r="F228" s="69">
        <v>10.3</v>
      </c>
      <c r="G228" s="69" t="s">
        <v>98</v>
      </c>
      <c r="H228" s="69" t="s">
        <v>73</v>
      </c>
      <c r="I228" s="69" t="s">
        <v>73</v>
      </c>
      <c r="J228" s="90" t="s">
        <v>62</v>
      </c>
      <c r="K228" s="69" t="s">
        <v>63</v>
      </c>
      <c r="L228" s="69" t="s">
        <v>63</v>
      </c>
    </row>
    <row r="229" spans="1:12" x14ac:dyDescent="0.4">
      <c r="A229" s="69" t="s">
        <v>398</v>
      </c>
      <c r="B229" s="87" t="str">
        <f>IF(ISNONTEXT(VLOOKUP(A229,'Student names'!$B$7:$C$15000,2,0)),"",VLOOKUP(A229,'Student names'!$B$7:$C$15000,2,0))</f>
        <v>Stewart Hemmings</v>
      </c>
      <c r="C229" s="69">
        <v>16</v>
      </c>
      <c r="D229" s="69" t="s">
        <v>130</v>
      </c>
      <c r="E229" s="69" t="s">
        <v>131</v>
      </c>
      <c r="F229" s="69">
        <v>10.3</v>
      </c>
      <c r="G229" s="69" t="s">
        <v>98</v>
      </c>
      <c r="H229" s="69" t="s">
        <v>73</v>
      </c>
      <c r="I229" s="69" t="s">
        <v>73</v>
      </c>
      <c r="J229" s="90" t="s">
        <v>62</v>
      </c>
      <c r="K229" s="69" t="s">
        <v>63</v>
      </c>
      <c r="L229" s="69" t="s">
        <v>63</v>
      </c>
    </row>
    <row r="230" spans="1:12" x14ac:dyDescent="0.4">
      <c r="A230" s="69" t="s">
        <v>398</v>
      </c>
      <c r="B230" s="87" t="str">
        <f>IF(ISNONTEXT(VLOOKUP(A230,'Student names'!$B$7:$C$15000,2,0)),"",VLOOKUP(A230,'Student names'!$B$7:$C$15000,2,0))</f>
        <v>Stewart Hemmings</v>
      </c>
      <c r="C230" s="69">
        <v>16</v>
      </c>
      <c r="D230" s="69" t="s">
        <v>130</v>
      </c>
      <c r="E230" s="69" t="s">
        <v>131</v>
      </c>
      <c r="F230" s="69">
        <v>10.3</v>
      </c>
      <c r="G230" s="69" t="s">
        <v>98</v>
      </c>
      <c r="H230" s="69" t="s">
        <v>73</v>
      </c>
      <c r="I230" s="69" t="s">
        <v>73</v>
      </c>
      <c r="J230" s="90" t="s">
        <v>62</v>
      </c>
      <c r="K230" s="69" t="s">
        <v>63</v>
      </c>
      <c r="L230" s="69" t="s">
        <v>63</v>
      </c>
    </row>
    <row r="231" spans="1:12" x14ac:dyDescent="0.4">
      <c r="A231" s="69" t="s">
        <v>398</v>
      </c>
      <c r="B231" s="87" t="str">
        <f>IF(ISNONTEXT(VLOOKUP(A231,'Student names'!$B$7:$C$15000,2,0)),"",VLOOKUP(A231,'Student names'!$B$7:$C$15000,2,0))</f>
        <v>Stewart Hemmings</v>
      </c>
      <c r="C231" s="69">
        <v>16</v>
      </c>
      <c r="D231" s="69" t="s">
        <v>130</v>
      </c>
      <c r="E231" s="69" t="s">
        <v>131</v>
      </c>
      <c r="F231" s="69">
        <v>10.3</v>
      </c>
      <c r="G231" s="69" t="s">
        <v>98</v>
      </c>
      <c r="H231" s="69" t="s">
        <v>73</v>
      </c>
      <c r="I231" s="69" t="s">
        <v>73</v>
      </c>
      <c r="J231" s="90" t="s">
        <v>62</v>
      </c>
      <c r="K231" s="69" t="s">
        <v>63</v>
      </c>
      <c r="L231" s="69" t="s">
        <v>63</v>
      </c>
    </row>
    <row r="232" spans="1:12" x14ac:dyDescent="0.4">
      <c r="A232" s="69" t="s">
        <v>398</v>
      </c>
      <c r="B232" s="87" t="str">
        <f>IF(ISNONTEXT(VLOOKUP(A232,'Student names'!$B$7:$C$15000,2,0)),"",VLOOKUP(A232,'Student names'!$B$7:$C$15000,2,0))</f>
        <v>Stewart Hemmings</v>
      </c>
      <c r="C232" s="69">
        <v>16</v>
      </c>
      <c r="D232" s="69" t="s">
        <v>121</v>
      </c>
      <c r="E232" s="69" t="s">
        <v>122</v>
      </c>
      <c r="F232" s="69">
        <v>11.2</v>
      </c>
      <c r="G232" s="69" t="s">
        <v>60</v>
      </c>
      <c r="H232" s="69" t="s">
        <v>126</v>
      </c>
      <c r="I232" s="69" t="s">
        <v>149</v>
      </c>
      <c r="J232" s="90" t="s">
        <v>75</v>
      </c>
      <c r="K232" s="69" t="s">
        <v>63</v>
      </c>
      <c r="L232" s="69" t="s">
        <v>63</v>
      </c>
    </row>
    <row r="233" spans="1:12" x14ac:dyDescent="0.4">
      <c r="A233" s="69" t="s">
        <v>398</v>
      </c>
      <c r="B233" s="87" t="str">
        <f>IF(ISNONTEXT(VLOOKUP(A233,'Student names'!$B$7:$C$15000,2,0)),"",VLOOKUP(A233,'Student names'!$B$7:$C$15000,2,0))</f>
        <v>Stewart Hemmings</v>
      </c>
      <c r="C233" s="69">
        <v>16</v>
      </c>
      <c r="D233" s="69" t="s">
        <v>121</v>
      </c>
      <c r="E233" s="69" t="s">
        <v>122</v>
      </c>
      <c r="F233" s="69">
        <v>11.2</v>
      </c>
      <c r="G233" s="69" t="s">
        <v>60</v>
      </c>
      <c r="H233" s="69" t="s">
        <v>126</v>
      </c>
      <c r="I233" s="69" t="s">
        <v>149</v>
      </c>
      <c r="J233" s="90" t="s">
        <v>75</v>
      </c>
      <c r="K233" s="69" t="s">
        <v>63</v>
      </c>
      <c r="L233" s="69" t="s">
        <v>63</v>
      </c>
    </row>
    <row r="234" spans="1:12" x14ac:dyDescent="0.4">
      <c r="A234" s="69" t="s">
        <v>398</v>
      </c>
      <c r="B234" s="87" t="str">
        <f>IF(ISNONTEXT(VLOOKUP(A234,'Student names'!$B$7:$C$15000,2,0)),"",VLOOKUP(A234,'Student names'!$B$7:$C$15000,2,0))</f>
        <v>Stewart Hemmings</v>
      </c>
      <c r="C234" s="69">
        <v>16</v>
      </c>
      <c r="D234" s="69" t="s">
        <v>121</v>
      </c>
      <c r="E234" s="69" t="s">
        <v>122</v>
      </c>
      <c r="F234" s="69">
        <v>11.2</v>
      </c>
      <c r="G234" s="69" t="s">
        <v>60</v>
      </c>
      <c r="H234" s="69" t="s">
        <v>126</v>
      </c>
      <c r="I234" s="69" t="s">
        <v>149</v>
      </c>
      <c r="J234" s="90" t="s">
        <v>75</v>
      </c>
      <c r="K234" s="69" t="s">
        <v>63</v>
      </c>
      <c r="L234" s="69" t="s">
        <v>63</v>
      </c>
    </row>
    <row r="235" spans="1:12" x14ac:dyDescent="0.4">
      <c r="A235" s="69" t="s">
        <v>398</v>
      </c>
      <c r="B235" s="87" t="str">
        <f>IF(ISNONTEXT(VLOOKUP(A235,'Student names'!$B$7:$C$15000,2,0)),"",VLOOKUP(A235,'Student names'!$B$7:$C$15000,2,0))</f>
        <v>Stewart Hemmings</v>
      </c>
      <c r="C235" s="69">
        <v>16</v>
      </c>
      <c r="D235" s="69" t="s">
        <v>121</v>
      </c>
      <c r="E235" s="69" t="s">
        <v>122</v>
      </c>
      <c r="F235" s="69">
        <v>11.2</v>
      </c>
      <c r="G235" s="69" t="s">
        <v>60</v>
      </c>
      <c r="H235" s="69" t="s">
        <v>126</v>
      </c>
      <c r="I235" s="69" t="s">
        <v>149</v>
      </c>
      <c r="J235" s="90" t="s">
        <v>75</v>
      </c>
      <c r="K235" s="69" t="s">
        <v>63</v>
      </c>
      <c r="L235" s="69" t="s">
        <v>63</v>
      </c>
    </row>
    <row r="236" spans="1:12" x14ac:dyDescent="0.4">
      <c r="A236" s="69" t="s">
        <v>398</v>
      </c>
      <c r="B236" s="87" t="str">
        <f>IF(ISNONTEXT(VLOOKUP(A236,'Student names'!$B$7:$C$15000,2,0)),"",VLOOKUP(A236,'Student names'!$B$7:$C$15000,2,0))</f>
        <v>Stewart Hemmings</v>
      </c>
      <c r="C236" s="69">
        <v>16</v>
      </c>
      <c r="D236" s="69" t="s">
        <v>121</v>
      </c>
      <c r="E236" s="69" t="s">
        <v>122</v>
      </c>
      <c r="F236" s="69">
        <v>11.2</v>
      </c>
      <c r="G236" s="69" t="s">
        <v>60</v>
      </c>
      <c r="H236" s="69" t="s">
        <v>126</v>
      </c>
      <c r="I236" s="69" t="s">
        <v>149</v>
      </c>
      <c r="J236" s="90" t="s">
        <v>75</v>
      </c>
      <c r="K236" s="69" t="s">
        <v>63</v>
      </c>
      <c r="L236" s="69" t="s">
        <v>63</v>
      </c>
    </row>
    <row r="237" spans="1:12" x14ac:dyDescent="0.4">
      <c r="A237" s="69" t="s">
        <v>398</v>
      </c>
      <c r="B237" s="87" t="str">
        <f>IF(ISNONTEXT(VLOOKUP(A237,'Student names'!$B$7:$C$15000,2,0)),"",VLOOKUP(A237,'Student names'!$B$7:$C$15000,2,0))</f>
        <v>Stewart Hemmings</v>
      </c>
      <c r="C237" s="69">
        <v>16</v>
      </c>
      <c r="D237" s="69" t="s">
        <v>101</v>
      </c>
      <c r="E237" s="69" t="s">
        <v>102</v>
      </c>
      <c r="F237" s="69">
        <v>10.1</v>
      </c>
      <c r="G237" s="69" t="s">
        <v>60</v>
      </c>
      <c r="H237" s="69" t="s">
        <v>103</v>
      </c>
      <c r="J237" s="90" t="s">
        <v>104</v>
      </c>
      <c r="K237" s="69" t="s">
        <v>63</v>
      </c>
      <c r="L237" s="69" t="s">
        <v>63</v>
      </c>
    </row>
    <row r="238" spans="1:12" x14ac:dyDescent="0.4">
      <c r="A238" s="69" t="s">
        <v>398</v>
      </c>
      <c r="B238" s="87" t="str">
        <f>IF(ISNONTEXT(VLOOKUP(A238,'Student names'!$B$7:$C$15000,2,0)),"",VLOOKUP(A238,'Student names'!$B$7:$C$15000,2,0))</f>
        <v>Stewart Hemmings</v>
      </c>
      <c r="C238" s="69">
        <v>16</v>
      </c>
      <c r="D238" s="69" t="s">
        <v>101</v>
      </c>
      <c r="E238" s="69" t="s">
        <v>102</v>
      </c>
      <c r="F238" s="69">
        <v>10.1</v>
      </c>
      <c r="G238" s="69" t="s">
        <v>60</v>
      </c>
      <c r="H238" s="69" t="s">
        <v>103</v>
      </c>
      <c r="J238" s="90" t="s">
        <v>104</v>
      </c>
      <c r="K238" s="69" t="s">
        <v>63</v>
      </c>
      <c r="L238" s="69" t="s">
        <v>63</v>
      </c>
    </row>
    <row r="239" spans="1:12" x14ac:dyDescent="0.4">
      <c r="A239" s="69" t="s">
        <v>398</v>
      </c>
      <c r="B239" s="87" t="str">
        <f>IF(ISNONTEXT(VLOOKUP(A239,'Student names'!$B$7:$C$15000,2,0)),"",VLOOKUP(A239,'Student names'!$B$7:$C$15000,2,0))</f>
        <v>Stewart Hemmings</v>
      </c>
      <c r="C239" s="69">
        <v>16</v>
      </c>
      <c r="D239" s="69" t="s">
        <v>101</v>
      </c>
      <c r="E239" s="69" t="s">
        <v>102</v>
      </c>
      <c r="F239" s="69">
        <v>10.1</v>
      </c>
      <c r="G239" s="69" t="s">
        <v>60</v>
      </c>
      <c r="H239" s="69" t="s">
        <v>103</v>
      </c>
      <c r="J239" s="90" t="s">
        <v>104</v>
      </c>
      <c r="K239" s="69" t="s">
        <v>63</v>
      </c>
      <c r="L239" s="69" t="s">
        <v>63</v>
      </c>
    </row>
    <row r="240" spans="1:12" x14ac:dyDescent="0.4">
      <c r="A240" s="69" t="s">
        <v>398</v>
      </c>
      <c r="B240" s="87" t="str">
        <f>IF(ISNONTEXT(VLOOKUP(A240,'Student names'!$B$7:$C$15000,2,0)),"",VLOOKUP(A240,'Student names'!$B$7:$C$15000,2,0))</f>
        <v>Stewart Hemmings</v>
      </c>
      <c r="C240" s="69">
        <v>16</v>
      </c>
      <c r="D240" s="69" t="s">
        <v>101</v>
      </c>
      <c r="E240" s="69" t="s">
        <v>102</v>
      </c>
      <c r="F240" s="69">
        <v>10.1</v>
      </c>
      <c r="G240" s="69" t="s">
        <v>60</v>
      </c>
      <c r="H240" s="69" t="s">
        <v>103</v>
      </c>
      <c r="J240" s="90" t="s">
        <v>104</v>
      </c>
      <c r="K240" s="69" t="s">
        <v>63</v>
      </c>
      <c r="L240" s="69" t="s">
        <v>63</v>
      </c>
    </row>
    <row r="241" spans="1:12" x14ac:dyDescent="0.4">
      <c r="A241" s="69" t="s">
        <v>398</v>
      </c>
      <c r="B241" s="87" t="str">
        <f>IF(ISNONTEXT(VLOOKUP(A241,'Student names'!$B$7:$C$15000,2,0)),"",VLOOKUP(A241,'Student names'!$B$7:$C$15000,2,0))</f>
        <v>Stewart Hemmings</v>
      </c>
      <c r="C241" s="69">
        <v>16</v>
      </c>
      <c r="D241" s="69" t="s">
        <v>101</v>
      </c>
      <c r="E241" s="69" t="s">
        <v>102</v>
      </c>
      <c r="F241" s="69">
        <v>10.1</v>
      </c>
      <c r="G241" s="69" t="s">
        <v>60</v>
      </c>
      <c r="H241" s="69" t="s">
        <v>103</v>
      </c>
      <c r="J241" s="90" t="s">
        <v>104</v>
      </c>
      <c r="K241" s="69" t="s">
        <v>63</v>
      </c>
      <c r="L241" s="69" t="s">
        <v>63</v>
      </c>
    </row>
    <row r="242" spans="1:12" x14ac:dyDescent="0.4">
      <c r="A242" s="69" t="s">
        <v>398</v>
      </c>
      <c r="B242" s="87" t="str">
        <f>IF(ISNONTEXT(VLOOKUP(A242,'Student names'!$B$7:$C$15000,2,0)),"",VLOOKUP(A242,'Student names'!$B$7:$C$15000,2,0))</f>
        <v>Stewart Hemmings</v>
      </c>
      <c r="C242" s="69">
        <v>16</v>
      </c>
      <c r="D242" s="69" t="s">
        <v>150</v>
      </c>
      <c r="E242" s="69" t="s">
        <v>147</v>
      </c>
      <c r="F242" s="69">
        <v>9.1999999999999993</v>
      </c>
      <c r="G242" s="69" t="s">
        <v>60</v>
      </c>
      <c r="H242" s="69" t="s">
        <v>61</v>
      </c>
      <c r="I242" s="69" t="s">
        <v>61</v>
      </c>
      <c r="J242" s="90" t="s">
        <v>62</v>
      </c>
      <c r="K242" s="69" t="s">
        <v>63</v>
      </c>
      <c r="L242" s="69" t="s">
        <v>63</v>
      </c>
    </row>
    <row r="243" spans="1:12" x14ac:dyDescent="0.4">
      <c r="A243" s="69" t="s">
        <v>398</v>
      </c>
      <c r="B243" s="87" t="str">
        <f>IF(ISNONTEXT(VLOOKUP(A243,'Student names'!$B$7:$C$15000,2,0)),"",VLOOKUP(A243,'Student names'!$B$7:$C$15000,2,0))</f>
        <v>Stewart Hemmings</v>
      </c>
      <c r="C243" s="69">
        <v>16</v>
      </c>
      <c r="D243" s="69" t="s">
        <v>150</v>
      </c>
      <c r="E243" s="69" t="s">
        <v>147</v>
      </c>
      <c r="F243" s="69">
        <v>9.1999999999999993</v>
      </c>
      <c r="G243" s="69" t="s">
        <v>60</v>
      </c>
      <c r="H243" s="69" t="s">
        <v>61</v>
      </c>
      <c r="I243" s="69" t="s">
        <v>61</v>
      </c>
      <c r="J243" s="90" t="s">
        <v>62</v>
      </c>
      <c r="K243" s="69" t="s">
        <v>63</v>
      </c>
      <c r="L243" s="69" t="s">
        <v>63</v>
      </c>
    </row>
    <row r="244" spans="1:12" x14ac:dyDescent="0.4">
      <c r="A244" s="69" t="s">
        <v>398</v>
      </c>
      <c r="B244" s="87" t="str">
        <f>IF(ISNONTEXT(VLOOKUP(A244,'Student names'!$B$7:$C$15000,2,0)),"",VLOOKUP(A244,'Student names'!$B$7:$C$15000,2,0))</f>
        <v>Stewart Hemmings</v>
      </c>
      <c r="C244" s="69">
        <v>16</v>
      </c>
      <c r="D244" s="69" t="s">
        <v>150</v>
      </c>
      <c r="E244" s="69" t="s">
        <v>147</v>
      </c>
      <c r="F244" s="69">
        <v>9.1999999999999993</v>
      </c>
      <c r="G244" s="69" t="s">
        <v>60</v>
      </c>
      <c r="H244" s="69" t="s">
        <v>61</v>
      </c>
      <c r="I244" s="69" t="s">
        <v>61</v>
      </c>
      <c r="J244" s="90" t="s">
        <v>62</v>
      </c>
      <c r="K244" s="69" t="s">
        <v>63</v>
      </c>
      <c r="L244" s="69" t="s">
        <v>63</v>
      </c>
    </row>
    <row r="245" spans="1:12" x14ac:dyDescent="0.4">
      <c r="A245" s="69" t="s">
        <v>398</v>
      </c>
      <c r="B245" s="87" t="str">
        <f>IF(ISNONTEXT(VLOOKUP(A245,'Student names'!$B$7:$C$15000,2,0)),"",VLOOKUP(A245,'Student names'!$B$7:$C$15000,2,0))</f>
        <v>Stewart Hemmings</v>
      </c>
      <c r="C245" s="69">
        <v>16</v>
      </c>
      <c r="D245" s="69" t="s">
        <v>150</v>
      </c>
      <c r="E245" s="69" t="s">
        <v>147</v>
      </c>
      <c r="F245" s="69">
        <v>9.1999999999999993</v>
      </c>
      <c r="G245" s="69" t="s">
        <v>60</v>
      </c>
      <c r="H245" s="69" t="s">
        <v>61</v>
      </c>
      <c r="I245" s="69" t="s">
        <v>61</v>
      </c>
      <c r="J245" s="90" t="s">
        <v>62</v>
      </c>
      <c r="K245" s="69" t="s">
        <v>63</v>
      </c>
      <c r="L245" s="69" t="s">
        <v>63</v>
      </c>
    </row>
    <row r="246" spans="1:12" x14ac:dyDescent="0.4">
      <c r="A246" s="69" t="s">
        <v>398</v>
      </c>
      <c r="B246" s="87" t="str">
        <f>IF(ISNONTEXT(VLOOKUP(A246,'Student names'!$B$7:$C$15000,2,0)),"",VLOOKUP(A246,'Student names'!$B$7:$C$15000,2,0))</f>
        <v>Stewart Hemmings</v>
      </c>
      <c r="C246" s="69">
        <v>16</v>
      </c>
      <c r="D246" s="69" t="s">
        <v>150</v>
      </c>
      <c r="E246" s="69" t="s">
        <v>147</v>
      </c>
      <c r="F246" s="69">
        <v>9.1999999999999993</v>
      </c>
      <c r="G246" s="69" t="s">
        <v>60</v>
      </c>
      <c r="H246" s="69" t="s">
        <v>61</v>
      </c>
      <c r="I246" s="69" t="s">
        <v>61</v>
      </c>
      <c r="J246" s="90" t="s">
        <v>62</v>
      </c>
      <c r="K246" s="69" t="s">
        <v>63</v>
      </c>
      <c r="L246" s="69" t="s">
        <v>63</v>
      </c>
    </row>
    <row r="247" spans="1:12" x14ac:dyDescent="0.4">
      <c r="A247" s="69" t="s">
        <v>399</v>
      </c>
      <c r="B247" s="87" t="str">
        <f>IF(ISNONTEXT(VLOOKUP(A247,'Student names'!$B$7:$C$15000,2,0)),"",VLOOKUP(A247,'Student names'!$B$7:$C$15000,2,0))</f>
        <v>Ava Peters</v>
      </c>
      <c r="C247" s="69">
        <v>17</v>
      </c>
      <c r="D247" s="69" t="s">
        <v>151</v>
      </c>
      <c r="E247" s="69" t="s">
        <v>152</v>
      </c>
      <c r="F247" s="69">
        <v>4.0999999999999996</v>
      </c>
      <c r="G247" s="69" t="s">
        <v>60</v>
      </c>
      <c r="H247" s="69" t="s">
        <v>73</v>
      </c>
      <c r="I247" s="69" t="s">
        <v>153</v>
      </c>
      <c r="J247" s="90" t="s">
        <v>119</v>
      </c>
      <c r="K247" s="69" t="s">
        <v>63</v>
      </c>
      <c r="L247" s="69" t="s">
        <v>63</v>
      </c>
    </row>
    <row r="248" spans="1:12" x14ac:dyDescent="0.4">
      <c r="A248" s="69" t="s">
        <v>399</v>
      </c>
      <c r="B248" s="87" t="str">
        <f>IF(ISNONTEXT(VLOOKUP(A248,'Student names'!$B$7:$C$15000,2,0)),"",VLOOKUP(A248,'Student names'!$B$7:$C$15000,2,0))</f>
        <v>Ava Peters</v>
      </c>
      <c r="C248" s="69">
        <v>17</v>
      </c>
      <c r="D248" s="69" t="s">
        <v>154</v>
      </c>
      <c r="E248" s="69" t="s">
        <v>155</v>
      </c>
      <c r="F248" s="69">
        <v>2.1</v>
      </c>
      <c r="G248" s="69" t="s">
        <v>156</v>
      </c>
      <c r="H248" s="69" t="s">
        <v>126</v>
      </c>
      <c r="I248" s="69" t="s">
        <v>153</v>
      </c>
      <c r="J248" s="90" t="s">
        <v>119</v>
      </c>
      <c r="K248" s="69" t="s">
        <v>63</v>
      </c>
      <c r="L248" s="69" t="s">
        <v>88</v>
      </c>
    </row>
    <row r="249" spans="1:12" x14ac:dyDescent="0.4">
      <c r="A249" s="69" t="s">
        <v>399</v>
      </c>
      <c r="B249" s="87" t="str">
        <f>IF(ISNONTEXT(VLOOKUP(A249,'Student names'!$B$7:$C$15000,2,0)),"",VLOOKUP(A249,'Student names'!$B$7:$C$15000,2,0))</f>
        <v>Ava Peters</v>
      </c>
      <c r="C249" s="69">
        <v>17</v>
      </c>
      <c r="D249" s="69" t="s">
        <v>96</v>
      </c>
      <c r="E249" s="69" t="s">
        <v>97</v>
      </c>
      <c r="F249" s="69">
        <v>6.1</v>
      </c>
      <c r="G249" s="69" t="s">
        <v>98</v>
      </c>
      <c r="H249" s="69" t="s">
        <v>157</v>
      </c>
      <c r="I249" s="69" t="s">
        <v>153</v>
      </c>
      <c r="J249" s="90" t="s">
        <v>75</v>
      </c>
      <c r="K249" s="69" t="s">
        <v>63</v>
      </c>
      <c r="L249" s="69" t="s">
        <v>63</v>
      </c>
    </row>
    <row r="250" spans="1:12" x14ac:dyDescent="0.4">
      <c r="A250" s="69" t="s">
        <v>400</v>
      </c>
      <c r="B250" s="87" t="str">
        <f>IF(ISNONTEXT(VLOOKUP(A250,'Student names'!$B$7:$C$15000,2,0)),"",VLOOKUP(A250,'Student names'!$B$7:$C$15000,2,0))</f>
        <v>Felicity Langdon</v>
      </c>
      <c r="C250" s="69">
        <v>17</v>
      </c>
      <c r="D250" s="69" t="s">
        <v>84</v>
      </c>
      <c r="E250" s="69" t="s">
        <v>85</v>
      </c>
      <c r="F250" s="69">
        <v>2.1</v>
      </c>
      <c r="G250" s="69" t="s">
        <v>60</v>
      </c>
      <c r="H250" s="69" t="s">
        <v>61</v>
      </c>
      <c r="I250" s="69" t="s">
        <v>61</v>
      </c>
      <c r="J250" s="90" t="s">
        <v>62</v>
      </c>
      <c r="K250" s="69" t="s">
        <v>63</v>
      </c>
      <c r="L250" s="69" t="s">
        <v>63</v>
      </c>
    </row>
    <row r="251" spans="1:12" x14ac:dyDescent="0.4">
      <c r="A251" s="69" t="s">
        <v>400</v>
      </c>
      <c r="B251" s="87" t="str">
        <f>IF(ISNONTEXT(VLOOKUP(A251,'Student names'!$B$7:$C$15000,2,0)),"",VLOOKUP(A251,'Student names'!$B$7:$C$15000,2,0))</f>
        <v>Felicity Langdon</v>
      </c>
      <c r="C251" s="69">
        <v>17</v>
      </c>
      <c r="D251" s="69" t="s">
        <v>84</v>
      </c>
      <c r="E251" s="69" t="s">
        <v>85</v>
      </c>
      <c r="F251" s="69">
        <v>2.1</v>
      </c>
      <c r="G251" s="69" t="s">
        <v>60</v>
      </c>
      <c r="H251" s="69" t="s">
        <v>61</v>
      </c>
      <c r="I251" s="69" t="s">
        <v>61</v>
      </c>
      <c r="J251" s="90" t="s">
        <v>62</v>
      </c>
      <c r="K251" s="69" t="s">
        <v>63</v>
      </c>
      <c r="L251" s="69" t="s">
        <v>63</v>
      </c>
    </row>
    <row r="252" spans="1:12" x14ac:dyDescent="0.4">
      <c r="A252" s="69" t="s">
        <v>400</v>
      </c>
      <c r="B252" s="87" t="str">
        <f>IF(ISNONTEXT(VLOOKUP(A252,'Student names'!$B$7:$C$15000,2,0)),"",VLOOKUP(A252,'Student names'!$B$7:$C$15000,2,0))</f>
        <v>Felicity Langdon</v>
      </c>
      <c r="C252" s="69">
        <v>17</v>
      </c>
      <c r="D252" s="69" t="s">
        <v>84</v>
      </c>
      <c r="E252" s="69" t="s">
        <v>85</v>
      </c>
      <c r="F252" s="69">
        <v>2.1</v>
      </c>
      <c r="G252" s="69" t="s">
        <v>60</v>
      </c>
      <c r="H252" s="69" t="s">
        <v>61</v>
      </c>
      <c r="I252" s="69" t="s">
        <v>61</v>
      </c>
      <c r="J252" s="90" t="s">
        <v>62</v>
      </c>
      <c r="K252" s="69" t="s">
        <v>63</v>
      </c>
      <c r="L252" s="69" t="s">
        <v>63</v>
      </c>
    </row>
    <row r="253" spans="1:12" x14ac:dyDescent="0.4">
      <c r="A253" s="69" t="s">
        <v>400</v>
      </c>
      <c r="B253" s="87" t="str">
        <f>IF(ISNONTEXT(VLOOKUP(A253,'Student names'!$B$7:$C$15000,2,0)),"",VLOOKUP(A253,'Student names'!$B$7:$C$15000,2,0))</f>
        <v>Felicity Langdon</v>
      </c>
      <c r="C253" s="69">
        <v>17</v>
      </c>
      <c r="D253" s="69" t="s">
        <v>80</v>
      </c>
      <c r="E253" s="69" t="s">
        <v>81</v>
      </c>
      <c r="F253" s="69">
        <v>2.1</v>
      </c>
      <c r="G253" s="69" t="s">
        <v>60</v>
      </c>
      <c r="H253" s="69" t="s">
        <v>73</v>
      </c>
      <c r="I253" s="69" t="s">
        <v>73</v>
      </c>
      <c r="J253" s="90" t="s">
        <v>62</v>
      </c>
      <c r="K253" s="69" t="s">
        <v>63</v>
      </c>
      <c r="L253" s="69" t="s">
        <v>63</v>
      </c>
    </row>
    <row r="254" spans="1:12" x14ac:dyDescent="0.4">
      <c r="A254" s="69" t="s">
        <v>400</v>
      </c>
      <c r="B254" s="87" t="str">
        <f>IF(ISNONTEXT(VLOOKUP(A254,'Student names'!$B$7:$C$15000,2,0)),"",VLOOKUP(A254,'Student names'!$B$7:$C$15000,2,0))</f>
        <v>Felicity Langdon</v>
      </c>
      <c r="C254" s="69">
        <v>17</v>
      </c>
      <c r="D254" s="69" t="s">
        <v>80</v>
      </c>
      <c r="E254" s="69" t="s">
        <v>81</v>
      </c>
      <c r="F254" s="69">
        <v>2.1</v>
      </c>
      <c r="G254" s="69" t="s">
        <v>60</v>
      </c>
      <c r="H254" s="69" t="s">
        <v>73</v>
      </c>
      <c r="I254" s="69" t="s">
        <v>73</v>
      </c>
      <c r="J254" s="90" t="s">
        <v>62</v>
      </c>
      <c r="K254" s="69" t="s">
        <v>63</v>
      </c>
      <c r="L254" s="69" t="s">
        <v>63</v>
      </c>
    </row>
    <row r="255" spans="1:12" x14ac:dyDescent="0.4">
      <c r="A255" s="69" t="s">
        <v>400</v>
      </c>
      <c r="B255" s="87" t="str">
        <f>IF(ISNONTEXT(VLOOKUP(A255,'Student names'!$B$7:$C$15000,2,0)),"",VLOOKUP(A255,'Student names'!$B$7:$C$15000,2,0))</f>
        <v>Felicity Langdon</v>
      </c>
      <c r="C255" s="69">
        <v>17</v>
      </c>
      <c r="D255" s="69" t="s">
        <v>80</v>
      </c>
      <c r="E255" s="69" t="s">
        <v>81</v>
      </c>
      <c r="F255" s="69">
        <v>2.1</v>
      </c>
      <c r="G255" s="69" t="s">
        <v>60</v>
      </c>
      <c r="H255" s="69" t="s">
        <v>73</v>
      </c>
      <c r="I255" s="69" t="s">
        <v>73</v>
      </c>
      <c r="J255" s="90" t="s">
        <v>62</v>
      </c>
      <c r="K255" s="69" t="s">
        <v>63</v>
      </c>
      <c r="L255" s="69" t="s">
        <v>63</v>
      </c>
    </row>
    <row r="256" spans="1:12" x14ac:dyDescent="0.4">
      <c r="A256" s="69" t="s">
        <v>400</v>
      </c>
      <c r="B256" s="87" t="str">
        <f>IF(ISNONTEXT(VLOOKUP(A256,'Student names'!$B$7:$C$15000,2,0)),"",VLOOKUP(A256,'Student names'!$B$7:$C$15000,2,0))</f>
        <v>Felicity Langdon</v>
      </c>
      <c r="C256" s="69">
        <v>17</v>
      </c>
      <c r="D256" s="69" t="s">
        <v>158</v>
      </c>
      <c r="E256" s="69" t="s">
        <v>159</v>
      </c>
      <c r="F256" s="69">
        <v>8.1</v>
      </c>
      <c r="G256" s="69" t="s">
        <v>60</v>
      </c>
      <c r="H256" s="69" t="s">
        <v>61</v>
      </c>
      <c r="I256" s="69" t="s">
        <v>61</v>
      </c>
      <c r="J256" s="90" t="s">
        <v>62</v>
      </c>
      <c r="K256" s="69" t="s">
        <v>63</v>
      </c>
      <c r="L256" s="69" t="s">
        <v>63</v>
      </c>
    </row>
    <row r="257" spans="1:12" x14ac:dyDescent="0.4">
      <c r="A257" s="69" t="s">
        <v>400</v>
      </c>
      <c r="B257" s="87" t="str">
        <f>IF(ISNONTEXT(VLOOKUP(A257,'Student names'!$B$7:$C$15000,2,0)),"",VLOOKUP(A257,'Student names'!$B$7:$C$15000,2,0))</f>
        <v>Felicity Langdon</v>
      </c>
      <c r="C257" s="69">
        <v>17</v>
      </c>
      <c r="D257" s="69" t="s">
        <v>158</v>
      </c>
      <c r="E257" s="69" t="s">
        <v>159</v>
      </c>
      <c r="F257" s="69">
        <v>8.1</v>
      </c>
      <c r="G257" s="69" t="s">
        <v>60</v>
      </c>
      <c r="H257" s="69" t="s">
        <v>61</v>
      </c>
      <c r="I257" s="69" t="s">
        <v>61</v>
      </c>
      <c r="J257" s="90" t="s">
        <v>62</v>
      </c>
      <c r="K257" s="69" t="s">
        <v>63</v>
      </c>
      <c r="L257" s="69" t="s">
        <v>63</v>
      </c>
    </row>
    <row r="258" spans="1:12" x14ac:dyDescent="0.4">
      <c r="A258" s="69" t="s">
        <v>400</v>
      </c>
      <c r="B258" s="87" t="str">
        <f>IF(ISNONTEXT(VLOOKUP(A258,'Student names'!$B$7:$C$15000,2,0)),"",VLOOKUP(A258,'Student names'!$B$7:$C$15000,2,0))</f>
        <v>Felicity Langdon</v>
      </c>
      <c r="C258" s="69">
        <v>17</v>
      </c>
      <c r="D258" s="69" t="s">
        <v>158</v>
      </c>
      <c r="E258" s="69" t="s">
        <v>159</v>
      </c>
      <c r="F258" s="69">
        <v>8.1</v>
      </c>
      <c r="G258" s="69" t="s">
        <v>60</v>
      </c>
      <c r="H258" s="69" t="s">
        <v>61</v>
      </c>
      <c r="I258" s="69" t="s">
        <v>61</v>
      </c>
      <c r="J258" s="90" t="s">
        <v>62</v>
      </c>
      <c r="K258" s="69" t="s">
        <v>63</v>
      </c>
      <c r="L258" s="69" t="s">
        <v>63</v>
      </c>
    </row>
    <row r="259" spans="1:12" x14ac:dyDescent="0.4">
      <c r="A259" s="69" t="s">
        <v>401</v>
      </c>
      <c r="B259" s="87" t="str">
        <f>IF(ISNONTEXT(VLOOKUP(A259,'Student names'!$B$7:$C$15000,2,0)),"",VLOOKUP(A259,'Student names'!$B$7:$C$15000,2,0))</f>
        <v>Jessica Lyman</v>
      </c>
      <c r="C259" s="69">
        <v>16</v>
      </c>
      <c r="D259" s="69" t="s">
        <v>127</v>
      </c>
      <c r="E259" s="69" t="s">
        <v>128</v>
      </c>
      <c r="F259" s="69">
        <v>10.4</v>
      </c>
      <c r="G259" s="69" t="s">
        <v>129</v>
      </c>
      <c r="H259" s="69" t="s">
        <v>61</v>
      </c>
      <c r="I259" s="69" t="s">
        <v>61</v>
      </c>
      <c r="J259" s="90" t="s">
        <v>62</v>
      </c>
      <c r="K259" s="69" t="s">
        <v>63</v>
      </c>
      <c r="L259" s="69" t="s">
        <v>63</v>
      </c>
    </row>
    <row r="260" spans="1:12" x14ac:dyDescent="0.4">
      <c r="A260" s="69" t="s">
        <v>401</v>
      </c>
      <c r="B260" s="87" t="str">
        <f>IF(ISNONTEXT(VLOOKUP(A260,'Student names'!$B$7:$C$15000,2,0)),"",VLOOKUP(A260,'Student names'!$B$7:$C$15000,2,0))</f>
        <v>Jessica Lyman</v>
      </c>
      <c r="C260" s="69">
        <v>16</v>
      </c>
      <c r="D260" s="69" t="s">
        <v>127</v>
      </c>
      <c r="E260" s="69" t="s">
        <v>128</v>
      </c>
      <c r="F260" s="69">
        <v>10.4</v>
      </c>
      <c r="G260" s="69" t="s">
        <v>129</v>
      </c>
      <c r="H260" s="69" t="s">
        <v>61</v>
      </c>
      <c r="I260" s="69" t="s">
        <v>61</v>
      </c>
      <c r="J260" s="90" t="s">
        <v>62</v>
      </c>
      <c r="K260" s="69" t="s">
        <v>63</v>
      </c>
      <c r="L260" s="69" t="s">
        <v>63</v>
      </c>
    </row>
    <row r="261" spans="1:12" x14ac:dyDescent="0.4">
      <c r="A261" s="69" t="s">
        <v>401</v>
      </c>
      <c r="B261" s="87" t="str">
        <f>IF(ISNONTEXT(VLOOKUP(A261,'Student names'!$B$7:$C$15000,2,0)),"",VLOOKUP(A261,'Student names'!$B$7:$C$15000,2,0))</f>
        <v>Jessica Lyman</v>
      </c>
      <c r="C261" s="69">
        <v>16</v>
      </c>
      <c r="D261" s="69" t="s">
        <v>99</v>
      </c>
      <c r="E261" s="69" t="s">
        <v>100</v>
      </c>
      <c r="F261" s="69">
        <v>11.3</v>
      </c>
      <c r="G261" s="69" t="s">
        <v>74</v>
      </c>
      <c r="H261" s="69" t="s">
        <v>73</v>
      </c>
      <c r="I261" s="69" t="s">
        <v>73</v>
      </c>
      <c r="J261" s="90" t="s">
        <v>62</v>
      </c>
      <c r="K261" s="69" t="s">
        <v>63</v>
      </c>
      <c r="L261" s="69" t="s">
        <v>63</v>
      </c>
    </row>
    <row r="262" spans="1:12" x14ac:dyDescent="0.4">
      <c r="A262" s="69" t="s">
        <v>401</v>
      </c>
      <c r="B262" s="87" t="str">
        <f>IF(ISNONTEXT(VLOOKUP(A262,'Student names'!$B$7:$C$15000,2,0)),"",VLOOKUP(A262,'Student names'!$B$7:$C$15000,2,0))</f>
        <v>Jessica Lyman</v>
      </c>
      <c r="C262" s="69">
        <v>16</v>
      </c>
      <c r="D262" s="69" t="s">
        <v>99</v>
      </c>
      <c r="E262" s="69" t="s">
        <v>100</v>
      </c>
      <c r="F262" s="69">
        <v>11.3</v>
      </c>
      <c r="G262" s="69" t="s">
        <v>74</v>
      </c>
      <c r="H262" s="69" t="s">
        <v>73</v>
      </c>
      <c r="I262" s="69" t="s">
        <v>73</v>
      </c>
      <c r="J262" s="90" t="s">
        <v>62</v>
      </c>
      <c r="K262" s="69" t="s">
        <v>63</v>
      </c>
      <c r="L262" s="69" t="s">
        <v>63</v>
      </c>
    </row>
    <row r="263" spans="1:12" x14ac:dyDescent="0.4">
      <c r="A263" s="69" t="s">
        <v>401</v>
      </c>
      <c r="B263" s="87" t="str">
        <f>IF(ISNONTEXT(VLOOKUP(A263,'Student names'!$B$7:$C$15000,2,0)),"",VLOOKUP(A263,'Student names'!$B$7:$C$15000,2,0))</f>
        <v>Jessica Lyman</v>
      </c>
      <c r="C263" s="69">
        <v>16</v>
      </c>
      <c r="D263" s="69" t="s">
        <v>121</v>
      </c>
      <c r="E263" s="69" t="s">
        <v>122</v>
      </c>
      <c r="F263" s="69">
        <v>11.2</v>
      </c>
      <c r="G263" s="69" t="s">
        <v>132</v>
      </c>
      <c r="H263" s="69" t="s">
        <v>126</v>
      </c>
      <c r="I263" s="69" t="s">
        <v>160</v>
      </c>
      <c r="J263" s="90" t="s">
        <v>75</v>
      </c>
      <c r="K263" s="69" t="s">
        <v>63</v>
      </c>
      <c r="L263" s="69" t="s">
        <v>63</v>
      </c>
    </row>
    <row r="264" spans="1:12" x14ac:dyDescent="0.4">
      <c r="A264" s="69" t="s">
        <v>401</v>
      </c>
      <c r="B264" s="87" t="str">
        <f>IF(ISNONTEXT(VLOOKUP(A264,'Student names'!$B$7:$C$15000,2,0)),"",VLOOKUP(A264,'Student names'!$B$7:$C$15000,2,0))</f>
        <v>Jessica Lyman</v>
      </c>
      <c r="C264" s="69">
        <v>16</v>
      </c>
      <c r="D264" s="69" t="s">
        <v>121</v>
      </c>
      <c r="E264" s="69" t="s">
        <v>122</v>
      </c>
      <c r="F264" s="69">
        <v>11.2</v>
      </c>
      <c r="G264" s="69" t="s">
        <v>132</v>
      </c>
      <c r="H264" s="69" t="s">
        <v>126</v>
      </c>
      <c r="I264" s="69" t="s">
        <v>160</v>
      </c>
      <c r="J264" s="90" t="s">
        <v>75</v>
      </c>
      <c r="K264" s="69" t="s">
        <v>63</v>
      </c>
      <c r="L264" s="69" t="s">
        <v>63</v>
      </c>
    </row>
    <row r="265" spans="1:12" x14ac:dyDescent="0.4">
      <c r="A265" s="69" t="s">
        <v>401</v>
      </c>
      <c r="B265" s="87" t="str">
        <f>IF(ISNONTEXT(VLOOKUP(A265,'Student names'!$B$7:$C$15000,2,0)),"",VLOOKUP(A265,'Student names'!$B$7:$C$15000,2,0))</f>
        <v>Jessica Lyman</v>
      </c>
      <c r="C265" s="69">
        <v>16</v>
      </c>
      <c r="D265" s="69" t="s">
        <v>101</v>
      </c>
      <c r="E265" s="69" t="s">
        <v>102</v>
      </c>
      <c r="F265" s="69">
        <v>10.1</v>
      </c>
      <c r="G265" s="69" t="s">
        <v>132</v>
      </c>
      <c r="H265" s="69" t="s">
        <v>103</v>
      </c>
      <c r="I265" s="69" t="s">
        <v>143</v>
      </c>
      <c r="J265" s="90" t="s">
        <v>119</v>
      </c>
      <c r="K265" s="69" t="s">
        <v>63</v>
      </c>
      <c r="L265" s="69" t="s">
        <v>63</v>
      </c>
    </row>
    <row r="266" spans="1:12" x14ac:dyDescent="0.4">
      <c r="A266" s="69" t="s">
        <v>401</v>
      </c>
      <c r="B266" s="87" t="str">
        <f>IF(ISNONTEXT(VLOOKUP(A266,'Student names'!$B$7:$C$15000,2,0)),"",VLOOKUP(A266,'Student names'!$B$7:$C$15000,2,0))</f>
        <v>Jessica Lyman</v>
      </c>
      <c r="C266" s="69">
        <v>16</v>
      </c>
      <c r="D266" s="69" t="s">
        <v>101</v>
      </c>
      <c r="E266" s="69" t="s">
        <v>102</v>
      </c>
      <c r="F266" s="69">
        <v>10.1</v>
      </c>
      <c r="G266" s="69" t="s">
        <v>132</v>
      </c>
      <c r="H266" s="69" t="s">
        <v>103</v>
      </c>
      <c r="I266" s="69" t="s">
        <v>143</v>
      </c>
      <c r="J266" s="90" t="s">
        <v>119</v>
      </c>
      <c r="K266" s="69" t="s">
        <v>63</v>
      </c>
      <c r="L266" s="69" t="s">
        <v>63</v>
      </c>
    </row>
    <row r="267" spans="1:12" x14ac:dyDescent="0.4">
      <c r="A267" s="69" t="s">
        <v>401</v>
      </c>
      <c r="B267" s="87" t="str">
        <f>IF(ISNONTEXT(VLOOKUP(A267,'Student names'!$B$7:$C$15000,2,0)),"",VLOOKUP(A267,'Student names'!$B$7:$C$15000,2,0))</f>
        <v>Jessica Lyman</v>
      </c>
      <c r="C267" s="69">
        <v>16</v>
      </c>
      <c r="D267" s="69" t="s">
        <v>105</v>
      </c>
      <c r="E267" s="69" t="s">
        <v>106</v>
      </c>
      <c r="F267" s="69">
        <v>12.1</v>
      </c>
      <c r="G267" s="69" t="s">
        <v>132</v>
      </c>
      <c r="H267" s="69" t="s">
        <v>126</v>
      </c>
      <c r="I267" s="69" t="s">
        <v>149</v>
      </c>
      <c r="J267" s="90" t="s">
        <v>75</v>
      </c>
      <c r="K267" s="69" t="s">
        <v>63</v>
      </c>
      <c r="L267" s="69" t="s">
        <v>63</v>
      </c>
    </row>
    <row r="268" spans="1:12" x14ac:dyDescent="0.4">
      <c r="A268" s="69" t="s">
        <v>401</v>
      </c>
      <c r="B268" s="87" t="str">
        <f>IF(ISNONTEXT(VLOOKUP(A268,'Student names'!$B$7:$C$15000,2,0)),"",VLOOKUP(A268,'Student names'!$B$7:$C$15000,2,0))</f>
        <v>Jessica Lyman</v>
      </c>
      <c r="C268" s="69">
        <v>16</v>
      </c>
      <c r="D268" s="69" t="s">
        <v>105</v>
      </c>
      <c r="E268" s="69" t="s">
        <v>106</v>
      </c>
      <c r="F268" s="69">
        <v>12.1</v>
      </c>
      <c r="G268" s="69" t="s">
        <v>132</v>
      </c>
      <c r="H268" s="69" t="s">
        <v>126</v>
      </c>
      <c r="I268" s="69" t="s">
        <v>149</v>
      </c>
      <c r="J268" s="90" t="s">
        <v>75</v>
      </c>
      <c r="K268" s="69" t="s">
        <v>63</v>
      </c>
      <c r="L268" s="69" t="s">
        <v>63</v>
      </c>
    </row>
    <row r="269" spans="1:12" x14ac:dyDescent="0.4">
      <c r="A269" s="69" t="s">
        <v>401</v>
      </c>
      <c r="B269" s="87" t="str">
        <f>IF(ISNONTEXT(VLOOKUP(A269,'Student names'!$B$7:$C$15000,2,0)),"",VLOOKUP(A269,'Student names'!$B$7:$C$15000,2,0))</f>
        <v>Jessica Lyman</v>
      </c>
      <c r="C269" s="69">
        <v>16</v>
      </c>
      <c r="D269" s="69" t="s">
        <v>107</v>
      </c>
      <c r="E269" s="69" t="s">
        <v>108</v>
      </c>
      <c r="F269" s="69">
        <v>12.1</v>
      </c>
      <c r="G269" s="69" t="s">
        <v>132</v>
      </c>
      <c r="H269" s="69" t="s">
        <v>61</v>
      </c>
      <c r="I269" s="69" t="s">
        <v>149</v>
      </c>
      <c r="J269" s="90" t="s">
        <v>75</v>
      </c>
      <c r="K269" s="69" t="s">
        <v>63</v>
      </c>
      <c r="L269" s="69" t="s">
        <v>63</v>
      </c>
    </row>
    <row r="270" spans="1:12" x14ac:dyDescent="0.4">
      <c r="A270" s="69" t="s">
        <v>401</v>
      </c>
      <c r="B270" s="87" t="str">
        <f>IF(ISNONTEXT(VLOOKUP(A270,'Student names'!$B$7:$C$15000,2,0)),"",VLOOKUP(A270,'Student names'!$B$7:$C$15000,2,0))</f>
        <v>Jessica Lyman</v>
      </c>
      <c r="C270" s="69">
        <v>16</v>
      </c>
      <c r="D270" s="69" t="s">
        <v>107</v>
      </c>
      <c r="E270" s="69" t="s">
        <v>108</v>
      </c>
      <c r="F270" s="69">
        <v>12.1</v>
      </c>
      <c r="G270" s="69" t="s">
        <v>132</v>
      </c>
      <c r="H270" s="69" t="s">
        <v>61</v>
      </c>
      <c r="I270" s="69" t="s">
        <v>149</v>
      </c>
      <c r="J270" s="90" t="s">
        <v>75</v>
      </c>
      <c r="K270" s="69" t="s">
        <v>63</v>
      </c>
      <c r="L270" s="69" t="s">
        <v>63</v>
      </c>
    </row>
    <row r="271" spans="1:12" x14ac:dyDescent="0.4">
      <c r="A271" s="69" t="s">
        <v>402</v>
      </c>
      <c r="B271" s="87" t="str">
        <f>IF(ISNONTEXT(VLOOKUP(A271,'Student names'!$B$7:$C$15000,2,0)),"",VLOOKUP(A271,'Student names'!$B$7:$C$15000,2,0))</f>
        <v>Ruth Rampling</v>
      </c>
      <c r="C271" s="69">
        <v>17</v>
      </c>
      <c r="D271" s="69" t="s">
        <v>161</v>
      </c>
      <c r="E271" s="69" t="s">
        <v>162</v>
      </c>
      <c r="F271" s="69">
        <v>1.3</v>
      </c>
      <c r="G271" s="69" t="s">
        <v>60</v>
      </c>
      <c r="H271" s="69" t="s">
        <v>73</v>
      </c>
      <c r="I271" s="69" t="s">
        <v>73</v>
      </c>
      <c r="J271" s="90" t="s">
        <v>62</v>
      </c>
      <c r="K271" s="69" t="s">
        <v>63</v>
      </c>
      <c r="L271" s="69" t="s">
        <v>63</v>
      </c>
    </row>
    <row r="272" spans="1:12" x14ac:dyDescent="0.4">
      <c r="A272" s="69" t="s">
        <v>402</v>
      </c>
      <c r="B272" s="87" t="str">
        <f>IF(ISNONTEXT(VLOOKUP(A272,'Student names'!$B$7:$C$15000,2,0)),"",VLOOKUP(A272,'Student names'!$B$7:$C$15000,2,0))</f>
        <v>Ruth Rampling</v>
      </c>
      <c r="C272" s="69">
        <v>17</v>
      </c>
      <c r="D272" s="69" t="s">
        <v>163</v>
      </c>
      <c r="E272" s="69" t="s">
        <v>122</v>
      </c>
      <c r="F272" s="69">
        <v>11.2</v>
      </c>
      <c r="G272" s="69" t="s">
        <v>60</v>
      </c>
      <c r="H272" s="69" t="s">
        <v>61</v>
      </c>
      <c r="I272" s="69" t="s">
        <v>61</v>
      </c>
      <c r="J272" s="90" t="s">
        <v>62</v>
      </c>
      <c r="K272" s="69" t="s">
        <v>63</v>
      </c>
      <c r="L272" s="69" t="s">
        <v>63</v>
      </c>
    </row>
    <row r="273" spans="1:12" x14ac:dyDescent="0.4">
      <c r="A273" s="69" t="s">
        <v>402</v>
      </c>
      <c r="B273" s="87" t="str">
        <f>IF(ISNONTEXT(VLOOKUP(A273,'Student names'!$B$7:$C$15000,2,0)),"",VLOOKUP(A273,'Student names'!$B$7:$C$15000,2,0))</f>
        <v>Ruth Rampling</v>
      </c>
      <c r="C273" s="69">
        <v>17</v>
      </c>
      <c r="D273" s="69" t="s">
        <v>112</v>
      </c>
      <c r="E273" s="69" t="s">
        <v>113</v>
      </c>
      <c r="F273" s="69">
        <v>15.3</v>
      </c>
      <c r="G273" s="69" t="s">
        <v>60</v>
      </c>
      <c r="H273" s="69" t="s">
        <v>73</v>
      </c>
      <c r="I273" s="69" t="s">
        <v>73</v>
      </c>
      <c r="J273" s="90" t="s">
        <v>62</v>
      </c>
      <c r="K273" s="69" t="s">
        <v>88</v>
      </c>
      <c r="L273" s="69" t="s">
        <v>88</v>
      </c>
    </row>
    <row r="274" spans="1:12" x14ac:dyDescent="0.4">
      <c r="A274" s="69" t="s">
        <v>403</v>
      </c>
      <c r="B274" s="87" t="str">
        <f>IF(ISNONTEXT(VLOOKUP(A274,'Student names'!$B$7:$C$15000,2,0)),"",VLOOKUP(A274,'Student names'!$B$7:$C$15000,2,0))</f>
        <v>Andrea Mitchell</v>
      </c>
      <c r="C274" s="69">
        <v>17</v>
      </c>
      <c r="D274" s="69" t="s">
        <v>112</v>
      </c>
      <c r="E274" s="69" t="s">
        <v>113</v>
      </c>
      <c r="F274" s="69">
        <v>15.3</v>
      </c>
      <c r="G274" s="69" t="s">
        <v>60</v>
      </c>
      <c r="H274" s="69" t="s">
        <v>61</v>
      </c>
      <c r="I274" s="69" t="s">
        <v>61</v>
      </c>
      <c r="J274" s="90" t="s">
        <v>62</v>
      </c>
      <c r="K274" s="69" t="s">
        <v>63</v>
      </c>
      <c r="L274" s="69" t="s">
        <v>63</v>
      </c>
    </row>
    <row r="275" spans="1:12" x14ac:dyDescent="0.4">
      <c r="A275" s="69" t="s">
        <v>403</v>
      </c>
      <c r="B275" s="87" t="str">
        <f>IF(ISNONTEXT(VLOOKUP(A275,'Student names'!$B$7:$C$15000,2,0)),"",VLOOKUP(A275,'Student names'!$B$7:$C$15000,2,0))</f>
        <v>Andrea Mitchell</v>
      </c>
      <c r="C275" s="69">
        <v>17</v>
      </c>
      <c r="D275" s="69" t="s">
        <v>164</v>
      </c>
      <c r="E275" s="69" t="s">
        <v>165</v>
      </c>
      <c r="F275" s="69">
        <v>6.1</v>
      </c>
      <c r="G275" s="69" t="s">
        <v>60</v>
      </c>
      <c r="H275" s="69" t="s">
        <v>73</v>
      </c>
      <c r="I275" s="69" t="s">
        <v>73</v>
      </c>
      <c r="J275" s="90" t="s">
        <v>62</v>
      </c>
      <c r="K275" s="69" t="s">
        <v>88</v>
      </c>
      <c r="L275" s="69" t="s">
        <v>88</v>
      </c>
    </row>
    <row r="276" spans="1:12" x14ac:dyDescent="0.4">
      <c r="A276" s="69" t="s">
        <v>404</v>
      </c>
      <c r="B276" s="87" t="str">
        <f>IF(ISNONTEXT(VLOOKUP(A276,'Student names'!$B$7:$C$15000,2,0)),"",VLOOKUP(A276,'Student names'!$B$7:$C$15000,2,0))</f>
        <v>Dorothy Hardacre</v>
      </c>
      <c r="C276" s="69">
        <v>16</v>
      </c>
      <c r="D276" s="69" t="s">
        <v>146</v>
      </c>
      <c r="E276" s="69" t="s">
        <v>147</v>
      </c>
      <c r="F276" s="69">
        <v>9.1999999999999993</v>
      </c>
      <c r="G276" s="69" t="s">
        <v>148</v>
      </c>
      <c r="H276" s="69" t="s">
        <v>61</v>
      </c>
      <c r="I276" s="69" t="s">
        <v>61</v>
      </c>
      <c r="J276" s="90" t="s">
        <v>62</v>
      </c>
      <c r="K276" s="69" t="s">
        <v>63</v>
      </c>
      <c r="L276" s="69" t="s">
        <v>63</v>
      </c>
    </row>
    <row r="277" spans="1:12" x14ac:dyDescent="0.4">
      <c r="A277" s="69" t="s">
        <v>404</v>
      </c>
      <c r="B277" s="87" t="str">
        <f>IF(ISNONTEXT(VLOOKUP(A277,'Student names'!$B$7:$C$15000,2,0)),"",VLOOKUP(A277,'Student names'!$B$7:$C$15000,2,0))</f>
        <v>Dorothy Hardacre</v>
      </c>
      <c r="C277" s="69">
        <v>16</v>
      </c>
      <c r="D277" s="69" t="s">
        <v>146</v>
      </c>
      <c r="E277" s="69" t="s">
        <v>147</v>
      </c>
      <c r="F277" s="69">
        <v>9.1999999999999993</v>
      </c>
      <c r="G277" s="69" t="s">
        <v>148</v>
      </c>
      <c r="H277" s="69" t="s">
        <v>61</v>
      </c>
      <c r="I277" s="69" t="s">
        <v>61</v>
      </c>
      <c r="J277" s="90" t="s">
        <v>62</v>
      </c>
      <c r="K277" s="69" t="s">
        <v>63</v>
      </c>
      <c r="L277" s="69" t="s">
        <v>63</v>
      </c>
    </row>
    <row r="278" spans="1:12" x14ac:dyDescent="0.4">
      <c r="A278" s="69" t="s">
        <v>404</v>
      </c>
      <c r="B278" s="87" t="str">
        <f>IF(ISNONTEXT(VLOOKUP(A278,'Student names'!$B$7:$C$15000,2,0)),"",VLOOKUP(A278,'Student names'!$B$7:$C$15000,2,0))</f>
        <v>Dorothy Hardacre</v>
      </c>
      <c r="C278" s="69">
        <v>16</v>
      </c>
      <c r="D278" s="69" t="s">
        <v>146</v>
      </c>
      <c r="E278" s="69" t="s">
        <v>147</v>
      </c>
      <c r="F278" s="69">
        <v>9.1999999999999993</v>
      </c>
      <c r="G278" s="69" t="s">
        <v>148</v>
      </c>
      <c r="H278" s="69" t="s">
        <v>61</v>
      </c>
      <c r="I278" s="69" t="s">
        <v>61</v>
      </c>
      <c r="J278" s="90" t="s">
        <v>62</v>
      </c>
      <c r="K278" s="69" t="s">
        <v>63</v>
      </c>
      <c r="L278" s="69" t="s">
        <v>63</v>
      </c>
    </row>
    <row r="279" spans="1:12" x14ac:dyDescent="0.4">
      <c r="A279" s="69" t="s">
        <v>404</v>
      </c>
      <c r="B279" s="87" t="str">
        <f>IF(ISNONTEXT(VLOOKUP(A279,'Student names'!$B$7:$C$15000,2,0)),"",VLOOKUP(A279,'Student names'!$B$7:$C$15000,2,0))</f>
        <v>Dorothy Hardacre</v>
      </c>
      <c r="C279" s="69">
        <v>16</v>
      </c>
      <c r="D279" s="69" t="s">
        <v>121</v>
      </c>
      <c r="E279" s="69" t="s">
        <v>122</v>
      </c>
      <c r="F279" s="69">
        <v>11.2</v>
      </c>
      <c r="G279" s="69" t="s">
        <v>60</v>
      </c>
      <c r="H279" s="69" t="s">
        <v>126</v>
      </c>
      <c r="I279" s="69" t="s">
        <v>149</v>
      </c>
      <c r="J279" s="90" t="s">
        <v>75</v>
      </c>
      <c r="K279" s="69" t="s">
        <v>63</v>
      </c>
      <c r="L279" s="69" t="s">
        <v>63</v>
      </c>
    </row>
    <row r="280" spans="1:12" x14ac:dyDescent="0.4">
      <c r="A280" s="69" t="s">
        <v>404</v>
      </c>
      <c r="B280" s="87" t="str">
        <f>IF(ISNONTEXT(VLOOKUP(A280,'Student names'!$B$7:$C$15000,2,0)),"",VLOOKUP(A280,'Student names'!$B$7:$C$15000,2,0))</f>
        <v>Dorothy Hardacre</v>
      </c>
      <c r="C280" s="69">
        <v>16</v>
      </c>
      <c r="D280" s="69" t="s">
        <v>121</v>
      </c>
      <c r="E280" s="69" t="s">
        <v>122</v>
      </c>
      <c r="F280" s="69">
        <v>11.2</v>
      </c>
      <c r="G280" s="69" t="s">
        <v>60</v>
      </c>
      <c r="H280" s="69" t="s">
        <v>126</v>
      </c>
      <c r="I280" s="69" t="s">
        <v>149</v>
      </c>
      <c r="J280" s="90" t="s">
        <v>75</v>
      </c>
      <c r="K280" s="69" t="s">
        <v>63</v>
      </c>
      <c r="L280" s="69" t="s">
        <v>63</v>
      </c>
    </row>
    <row r="281" spans="1:12" x14ac:dyDescent="0.4">
      <c r="A281" s="69" t="s">
        <v>404</v>
      </c>
      <c r="B281" s="87" t="str">
        <f>IF(ISNONTEXT(VLOOKUP(A281,'Student names'!$B$7:$C$15000,2,0)),"",VLOOKUP(A281,'Student names'!$B$7:$C$15000,2,0))</f>
        <v>Dorothy Hardacre</v>
      </c>
      <c r="C281" s="69">
        <v>16</v>
      </c>
      <c r="D281" s="69" t="s">
        <v>121</v>
      </c>
      <c r="E281" s="69" t="s">
        <v>122</v>
      </c>
      <c r="F281" s="69">
        <v>11.2</v>
      </c>
      <c r="G281" s="69" t="s">
        <v>60</v>
      </c>
      <c r="H281" s="69" t="s">
        <v>126</v>
      </c>
      <c r="I281" s="69" t="s">
        <v>149</v>
      </c>
      <c r="J281" s="90" t="s">
        <v>75</v>
      </c>
      <c r="K281" s="69" t="s">
        <v>63</v>
      </c>
      <c r="L281" s="69" t="s">
        <v>63</v>
      </c>
    </row>
    <row r="282" spans="1:12" x14ac:dyDescent="0.4">
      <c r="A282" s="69" t="s">
        <v>404</v>
      </c>
      <c r="B282" s="87" t="str">
        <f>IF(ISNONTEXT(VLOOKUP(A282,'Student names'!$B$7:$C$15000,2,0)),"",VLOOKUP(A282,'Student names'!$B$7:$C$15000,2,0))</f>
        <v>Dorothy Hardacre</v>
      </c>
      <c r="C282" s="69">
        <v>16</v>
      </c>
      <c r="D282" s="69" t="s">
        <v>101</v>
      </c>
      <c r="E282" s="69" t="s">
        <v>102</v>
      </c>
      <c r="F282" s="69">
        <v>10.1</v>
      </c>
      <c r="G282" s="69" t="s">
        <v>74</v>
      </c>
      <c r="H282" s="69" t="s">
        <v>103</v>
      </c>
      <c r="J282" s="90" t="s">
        <v>104</v>
      </c>
      <c r="K282" s="69" t="s">
        <v>63</v>
      </c>
      <c r="L282" s="69" t="s">
        <v>63</v>
      </c>
    </row>
    <row r="283" spans="1:12" x14ac:dyDescent="0.4">
      <c r="A283" s="69" t="s">
        <v>404</v>
      </c>
      <c r="B283" s="87" t="str">
        <f>IF(ISNONTEXT(VLOOKUP(A283,'Student names'!$B$7:$C$15000,2,0)),"",VLOOKUP(A283,'Student names'!$B$7:$C$15000,2,0))</f>
        <v>Dorothy Hardacre</v>
      </c>
      <c r="C283" s="69">
        <v>16</v>
      </c>
      <c r="D283" s="69" t="s">
        <v>101</v>
      </c>
      <c r="E283" s="69" t="s">
        <v>102</v>
      </c>
      <c r="F283" s="69">
        <v>10.1</v>
      </c>
      <c r="G283" s="69" t="s">
        <v>74</v>
      </c>
      <c r="H283" s="69" t="s">
        <v>103</v>
      </c>
      <c r="J283" s="90" t="s">
        <v>104</v>
      </c>
      <c r="K283" s="69" t="s">
        <v>63</v>
      </c>
      <c r="L283" s="69" t="s">
        <v>63</v>
      </c>
    </row>
    <row r="284" spans="1:12" x14ac:dyDescent="0.4">
      <c r="A284" s="69" t="s">
        <v>404</v>
      </c>
      <c r="B284" s="87" t="str">
        <f>IF(ISNONTEXT(VLOOKUP(A284,'Student names'!$B$7:$C$15000,2,0)),"",VLOOKUP(A284,'Student names'!$B$7:$C$15000,2,0))</f>
        <v>Dorothy Hardacre</v>
      </c>
      <c r="C284" s="69">
        <v>16</v>
      </c>
      <c r="D284" s="69" t="s">
        <v>101</v>
      </c>
      <c r="E284" s="69" t="s">
        <v>102</v>
      </c>
      <c r="F284" s="69">
        <v>10.1</v>
      </c>
      <c r="G284" s="69" t="s">
        <v>74</v>
      </c>
      <c r="H284" s="69" t="s">
        <v>103</v>
      </c>
      <c r="J284" s="90" t="s">
        <v>104</v>
      </c>
      <c r="K284" s="69" t="s">
        <v>63</v>
      </c>
      <c r="L284" s="69" t="s">
        <v>63</v>
      </c>
    </row>
    <row r="285" spans="1:12" x14ac:dyDescent="0.4">
      <c r="A285" s="69" t="s">
        <v>404</v>
      </c>
      <c r="B285" s="87" t="str">
        <f>IF(ISNONTEXT(VLOOKUP(A285,'Student names'!$B$7:$C$15000,2,0)),"",VLOOKUP(A285,'Student names'!$B$7:$C$15000,2,0))</f>
        <v>Dorothy Hardacre</v>
      </c>
      <c r="C285" s="69">
        <v>16</v>
      </c>
      <c r="D285" s="69" t="s">
        <v>144</v>
      </c>
      <c r="E285" s="69" t="s">
        <v>145</v>
      </c>
      <c r="F285" s="69">
        <v>2.1</v>
      </c>
      <c r="G285" s="69" t="s">
        <v>60</v>
      </c>
      <c r="H285" s="69" t="s">
        <v>73</v>
      </c>
      <c r="I285" s="69" t="s">
        <v>166</v>
      </c>
      <c r="J285" s="90" t="s">
        <v>75</v>
      </c>
      <c r="K285" s="69" t="s">
        <v>63</v>
      </c>
      <c r="L285" s="69" t="s">
        <v>63</v>
      </c>
    </row>
    <row r="286" spans="1:12" x14ac:dyDescent="0.4">
      <c r="A286" s="69" t="s">
        <v>404</v>
      </c>
      <c r="B286" s="87" t="str">
        <f>IF(ISNONTEXT(VLOOKUP(A286,'Student names'!$B$7:$C$15000,2,0)),"",VLOOKUP(A286,'Student names'!$B$7:$C$15000,2,0))</f>
        <v>Dorothy Hardacre</v>
      </c>
      <c r="C286" s="69">
        <v>16</v>
      </c>
      <c r="D286" s="69" t="s">
        <v>144</v>
      </c>
      <c r="E286" s="69" t="s">
        <v>145</v>
      </c>
      <c r="F286" s="69">
        <v>2.1</v>
      </c>
      <c r="G286" s="69" t="s">
        <v>60</v>
      </c>
      <c r="H286" s="69" t="s">
        <v>73</v>
      </c>
      <c r="I286" s="69" t="s">
        <v>166</v>
      </c>
      <c r="J286" s="90" t="s">
        <v>75</v>
      </c>
      <c r="K286" s="69" t="s">
        <v>63</v>
      </c>
      <c r="L286" s="69" t="s">
        <v>63</v>
      </c>
    </row>
    <row r="287" spans="1:12" x14ac:dyDescent="0.4">
      <c r="A287" s="69" t="s">
        <v>404</v>
      </c>
      <c r="B287" s="87" t="str">
        <f>IF(ISNONTEXT(VLOOKUP(A287,'Student names'!$B$7:$C$15000,2,0)),"",VLOOKUP(A287,'Student names'!$B$7:$C$15000,2,0))</f>
        <v>Dorothy Hardacre</v>
      </c>
      <c r="C287" s="69">
        <v>16</v>
      </c>
      <c r="D287" s="69" t="s">
        <v>144</v>
      </c>
      <c r="E287" s="69" t="s">
        <v>145</v>
      </c>
      <c r="F287" s="69">
        <v>2.1</v>
      </c>
      <c r="G287" s="69" t="s">
        <v>60</v>
      </c>
      <c r="H287" s="69" t="s">
        <v>73</v>
      </c>
      <c r="I287" s="69" t="s">
        <v>166</v>
      </c>
      <c r="J287" s="90" t="s">
        <v>75</v>
      </c>
      <c r="K287" s="69" t="s">
        <v>63</v>
      </c>
      <c r="L287" s="69" t="s">
        <v>63</v>
      </c>
    </row>
    <row r="288" spans="1:12" x14ac:dyDescent="0.4">
      <c r="A288" s="69" t="s">
        <v>404</v>
      </c>
      <c r="B288" s="87" t="str">
        <f>IF(ISNONTEXT(VLOOKUP(A288,'Student names'!$B$7:$C$15000,2,0)),"",VLOOKUP(A288,'Student names'!$B$7:$C$15000,2,0))</f>
        <v>Dorothy Hardacre</v>
      </c>
      <c r="C288" s="69">
        <v>16</v>
      </c>
      <c r="D288" s="69" t="s">
        <v>150</v>
      </c>
      <c r="E288" s="69" t="s">
        <v>147</v>
      </c>
      <c r="F288" s="69">
        <v>9.1999999999999993</v>
      </c>
      <c r="G288" s="69" t="s">
        <v>60</v>
      </c>
      <c r="H288" s="69" t="s">
        <v>61</v>
      </c>
      <c r="I288" s="69" t="s">
        <v>61</v>
      </c>
      <c r="J288" s="90" t="s">
        <v>62</v>
      </c>
      <c r="K288" s="69" t="s">
        <v>63</v>
      </c>
      <c r="L288" s="69" t="s">
        <v>63</v>
      </c>
    </row>
    <row r="289" spans="1:12" x14ac:dyDescent="0.4">
      <c r="A289" s="69" t="s">
        <v>404</v>
      </c>
      <c r="B289" s="87" t="str">
        <f>IF(ISNONTEXT(VLOOKUP(A289,'Student names'!$B$7:$C$15000,2,0)),"",VLOOKUP(A289,'Student names'!$B$7:$C$15000,2,0))</f>
        <v>Dorothy Hardacre</v>
      </c>
      <c r="C289" s="69">
        <v>16</v>
      </c>
      <c r="D289" s="69" t="s">
        <v>150</v>
      </c>
      <c r="E289" s="69" t="s">
        <v>147</v>
      </c>
      <c r="F289" s="69">
        <v>9.1999999999999993</v>
      </c>
      <c r="G289" s="69" t="s">
        <v>60</v>
      </c>
      <c r="H289" s="69" t="s">
        <v>61</v>
      </c>
      <c r="I289" s="69" t="s">
        <v>61</v>
      </c>
      <c r="J289" s="90" t="s">
        <v>62</v>
      </c>
      <c r="K289" s="69" t="s">
        <v>63</v>
      </c>
      <c r="L289" s="69" t="s">
        <v>63</v>
      </c>
    </row>
    <row r="290" spans="1:12" x14ac:dyDescent="0.4">
      <c r="A290" s="69" t="s">
        <v>404</v>
      </c>
      <c r="B290" s="87" t="str">
        <f>IF(ISNONTEXT(VLOOKUP(A290,'Student names'!$B$7:$C$15000,2,0)),"",VLOOKUP(A290,'Student names'!$B$7:$C$15000,2,0))</f>
        <v>Dorothy Hardacre</v>
      </c>
      <c r="C290" s="69">
        <v>16</v>
      </c>
      <c r="D290" s="69" t="s">
        <v>150</v>
      </c>
      <c r="E290" s="69" t="s">
        <v>147</v>
      </c>
      <c r="F290" s="69">
        <v>9.1999999999999993</v>
      </c>
      <c r="G290" s="69" t="s">
        <v>60</v>
      </c>
      <c r="H290" s="69" t="s">
        <v>61</v>
      </c>
      <c r="I290" s="69" t="s">
        <v>61</v>
      </c>
      <c r="J290" s="90" t="s">
        <v>62</v>
      </c>
      <c r="K290" s="69" t="s">
        <v>63</v>
      </c>
      <c r="L290" s="69" t="s">
        <v>63</v>
      </c>
    </row>
    <row r="291" spans="1:12" x14ac:dyDescent="0.4">
      <c r="A291" s="69" t="s">
        <v>405</v>
      </c>
      <c r="B291" s="87" t="str">
        <f>IF(ISNONTEXT(VLOOKUP(A291,'Student names'!$B$7:$C$15000,2,0)),"",VLOOKUP(A291,'Student names'!$B$7:$C$15000,2,0))</f>
        <v>Jacob Gray</v>
      </c>
      <c r="C291" s="69">
        <v>16</v>
      </c>
      <c r="D291" s="69" t="s">
        <v>69</v>
      </c>
      <c r="E291" s="69" t="s">
        <v>70</v>
      </c>
      <c r="F291" s="69">
        <v>2.2000000000000002</v>
      </c>
      <c r="G291" s="69" t="s">
        <v>60</v>
      </c>
      <c r="H291" s="69" t="s">
        <v>61</v>
      </c>
      <c r="I291" s="69" t="s">
        <v>61</v>
      </c>
      <c r="J291" s="90" t="s">
        <v>62</v>
      </c>
      <c r="K291" s="69" t="s">
        <v>63</v>
      </c>
      <c r="L291" s="69" t="s">
        <v>63</v>
      </c>
    </row>
    <row r="292" spans="1:12" x14ac:dyDescent="0.4">
      <c r="A292" s="69" t="s">
        <v>405</v>
      </c>
      <c r="B292" s="87" t="str">
        <f>IF(ISNONTEXT(VLOOKUP(A292,'Student names'!$B$7:$C$15000,2,0)),"",VLOOKUP(A292,'Student names'!$B$7:$C$15000,2,0))</f>
        <v>Jacob Gray</v>
      </c>
      <c r="C292" s="69">
        <v>16</v>
      </c>
      <c r="D292" s="69" t="s">
        <v>67</v>
      </c>
      <c r="E292" s="69" t="s">
        <v>68</v>
      </c>
      <c r="F292" s="69">
        <v>2.1</v>
      </c>
      <c r="G292" s="69" t="s">
        <v>60</v>
      </c>
      <c r="H292" s="69" t="s">
        <v>61</v>
      </c>
      <c r="I292" s="69" t="s">
        <v>61</v>
      </c>
      <c r="J292" s="90" t="s">
        <v>62</v>
      </c>
      <c r="K292" s="69" t="s">
        <v>63</v>
      </c>
      <c r="L292" s="69" t="s">
        <v>63</v>
      </c>
    </row>
    <row r="293" spans="1:12" x14ac:dyDescent="0.4">
      <c r="A293" s="69" t="s">
        <v>405</v>
      </c>
      <c r="B293" s="87" t="str">
        <f>IF(ISNONTEXT(VLOOKUP(A293,'Student names'!$B$7:$C$15000,2,0)),"",VLOOKUP(A293,'Student names'!$B$7:$C$15000,2,0))</f>
        <v>Jacob Gray</v>
      </c>
      <c r="C293" s="69">
        <v>16</v>
      </c>
      <c r="D293" s="69" t="s">
        <v>144</v>
      </c>
      <c r="E293" s="69" t="s">
        <v>145</v>
      </c>
      <c r="F293" s="69">
        <v>2.1</v>
      </c>
      <c r="G293" s="69" t="s">
        <v>60</v>
      </c>
      <c r="H293" s="69" t="s">
        <v>103</v>
      </c>
      <c r="J293" s="90" t="s">
        <v>104</v>
      </c>
      <c r="K293" s="69" t="s">
        <v>63</v>
      </c>
      <c r="L293" s="69" t="s">
        <v>63</v>
      </c>
    </row>
    <row r="294" spans="1:12" x14ac:dyDescent="0.4">
      <c r="A294" s="69" t="s">
        <v>405</v>
      </c>
      <c r="B294" s="87" t="str">
        <f>IF(ISNONTEXT(VLOOKUP(A294,'Student names'!$B$7:$C$15000,2,0)),"",VLOOKUP(A294,'Student names'!$B$7:$C$15000,2,0))</f>
        <v>Jacob Gray</v>
      </c>
      <c r="C294" s="69">
        <v>16</v>
      </c>
      <c r="D294" s="69" t="s">
        <v>64</v>
      </c>
      <c r="E294" s="69" t="s">
        <v>65</v>
      </c>
      <c r="F294" s="69">
        <v>2.1</v>
      </c>
      <c r="G294" s="69" t="s">
        <v>60</v>
      </c>
      <c r="H294" s="69" t="s">
        <v>61</v>
      </c>
      <c r="I294" s="69" t="s">
        <v>61</v>
      </c>
      <c r="J294" s="90" t="s">
        <v>62</v>
      </c>
      <c r="K294" s="69" t="s">
        <v>88</v>
      </c>
      <c r="L294" s="69" t="s">
        <v>88</v>
      </c>
    </row>
    <row r="295" spans="1:12" x14ac:dyDescent="0.4">
      <c r="A295" s="69" t="s">
        <v>406</v>
      </c>
      <c r="B295" s="87" t="str">
        <f>IF(ISNONTEXT(VLOOKUP(A295,'Student names'!$B$7:$C$15000,2,0)),"",VLOOKUP(A295,'Student names'!$B$7:$C$15000,2,0))</f>
        <v>Victor Murray</v>
      </c>
      <c r="C295" s="69">
        <v>16</v>
      </c>
      <c r="D295" s="69" t="s">
        <v>112</v>
      </c>
      <c r="E295" s="69" t="s">
        <v>113</v>
      </c>
      <c r="F295" s="69">
        <v>15.3</v>
      </c>
      <c r="G295" s="69" t="s">
        <v>60</v>
      </c>
      <c r="H295" s="69" t="s">
        <v>126</v>
      </c>
      <c r="I295" s="69" t="s">
        <v>61</v>
      </c>
      <c r="J295" s="90" t="s">
        <v>119</v>
      </c>
      <c r="K295" s="69" t="s">
        <v>88</v>
      </c>
      <c r="L295" s="69" t="s">
        <v>88</v>
      </c>
    </row>
    <row r="296" spans="1:12" x14ac:dyDescent="0.4">
      <c r="A296" s="69" t="s">
        <v>406</v>
      </c>
      <c r="B296" s="87" t="str">
        <f>IF(ISNONTEXT(VLOOKUP(A296,'Student names'!$B$7:$C$15000,2,0)),"",VLOOKUP(A296,'Student names'!$B$7:$C$15000,2,0))</f>
        <v>Victor Murray</v>
      </c>
      <c r="C296" s="69">
        <v>16</v>
      </c>
      <c r="D296" s="69" t="s">
        <v>71</v>
      </c>
      <c r="E296" s="69" t="s">
        <v>72</v>
      </c>
      <c r="F296" s="69">
        <v>12.1</v>
      </c>
      <c r="G296" s="69" t="s">
        <v>60</v>
      </c>
      <c r="H296" s="69" t="s">
        <v>142</v>
      </c>
      <c r="I296" s="69" t="s">
        <v>142</v>
      </c>
      <c r="J296" s="90" t="s">
        <v>62</v>
      </c>
      <c r="K296" s="69" t="s">
        <v>63</v>
      </c>
      <c r="L296" s="69" t="s">
        <v>63</v>
      </c>
    </row>
    <row r="297" spans="1:12" x14ac:dyDescent="0.4">
      <c r="A297" s="69" t="s">
        <v>406</v>
      </c>
      <c r="B297" s="87" t="str">
        <f>IF(ISNONTEXT(VLOOKUP(A297,'Student names'!$B$7:$C$15000,2,0)),"",VLOOKUP(A297,'Student names'!$B$7:$C$15000,2,0))</f>
        <v>Victor Murray</v>
      </c>
      <c r="C297" s="69">
        <v>16</v>
      </c>
      <c r="D297" s="69" t="s">
        <v>140</v>
      </c>
      <c r="E297" s="69" t="s">
        <v>141</v>
      </c>
      <c r="F297" s="69">
        <v>2.2000000000000002</v>
      </c>
      <c r="G297" s="69" t="s">
        <v>60</v>
      </c>
      <c r="H297" s="69" t="s">
        <v>142</v>
      </c>
      <c r="I297" s="69" t="s">
        <v>142</v>
      </c>
      <c r="J297" s="90" t="s">
        <v>62</v>
      </c>
      <c r="K297" s="69" t="s">
        <v>63</v>
      </c>
      <c r="L297" s="69" t="s">
        <v>63</v>
      </c>
    </row>
    <row r="298" spans="1:12" x14ac:dyDescent="0.4">
      <c r="A298" s="69" t="s">
        <v>407</v>
      </c>
      <c r="B298" s="87" t="str">
        <f>IF(ISNONTEXT(VLOOKUP(A298,'Student names'!$B$7:$C$15000,2,0)),"",VLOOKUP(A298,'Student names'!$B$7:$C$15000,2,0))</f>
        <v>Alison Morgan</v>
      </c>
      <c r="C298" s="69">
        <v>16</v>
      </c>
      <c r="D298" s="69" t="s">
        <v>99</v>
      </c>
      <c r="E298" s="69" t="s">
        <v>100</v>
      </c>
      <c r="F298" s="69">
        <v>11.3</v>
      </c>
      <c r="G298" s="69" t="s">
        <v>60</v>
      </c>
      <c r="H298" s="69" t="s">
        <v>73</v>
      </c>
      <c r="I298" s="69" t="s">
        <v>73</v>
      </c>
      <c r="J298" s="90" t="s">
        <v>62</v>
      </c>
      <c r="K298" s="69" t="s">
        <v>63</v>
      </c>
      <c r="L298" s="69" t="s">
        <v>63</v>
      </c>
    </row>
    <row r="299" spans="1:12" x14ac:dyDescent="0.4">
      <c r="A299" s="69" t="s">
        <v>407</v>
      </c>
      <c r="B299" s="87" t="str">
        <f>IF(ISNONTEXT(VLOOKUP(A299,'Student names'!$B$7:$C$15000,2,0)),"",VLOOKUP(A299,'Student names'!$B$7:$C$15000,2,0))</f>
        <v>Alison Morgan</v>
      </c>
      <c r="C299" s="69">
        <v>16</v>
      </c>
      <c r="D299" s="69" t="s">
        <v>112</v>
      </c>
      <c r="E299" s="69" t="s">
        <v>113</v>
      </c>
      <c r="F299" s="69">
        <v>15.3</v>
      </c>
      <c r="G299" s="69" t="s">
        <v>60</v>
      </c>
      <c r="H299" s="69" t="s">
        <v>126</v>
      </c>
      <c r="I299" s="69" t="s">
        <v>61</v>
      </c>
      <c r="J299" s="90" t="s">
        <v>75</v>
      </c>
      <c r="K299" s="69" t="s">
        <v>88</v>
      </c>
      <c r="L299" s="69" t="s">
        <v>88</v>
      </c>
    </row>
    <row r="300" spans="1:12" x14ac:dyDescent="0.4">
      <c r="A300" s="69" t="s">
        <v>407</v>
      </c>
      <c r="B300" s="87" t="str">
        <f>IF(ISNONTEXT(VLOOKUP(A300,'Student names'!$B$7:$C$15000,2,0)),"",VLOOKUP(A300,'Student names'!$B$7:$C$15000,2,0))</f>
        <v>Alison Morgan</v>
      </c>
      <c r="C300" s="69">
        <v>16</v>
      </c>
      <c r="D300" s="69" t="s">
        <v>96</v>
      </c>
      <c r="E300" s="69" t="s">
        <v>97</v>
      </c>
      <c r="F300" s="69">
        <v>6.1</v>
      </c>
      <c r="G300" s="69" t="s">
        <v>60</v>
      </c>
      <c r="H300" s="69" t="s">
        <v>103</v>
      </c>
      <c r="J300" s="90" t="s">
        <v>104</v>
      </c>
      <c r="K300" s="69" t="s">
        <v>63</v>
      </c>
      <c r="L300" s="69" t="s">
        <v>63</v>
      </c>
    </row>
    <row r="301" spans="1:12" x14ac:dyDescent="0.4">
      <c r="A301" s="69" t="s">
        <v>408</v>
      </c>
      <c r="B301" s="87" t="str">
        <f>IF(ISNONTEXT(VLOOKUP(A301,'Student names'!$B$7:$C$15000,2,0)),"",VLOOKUP(A301,'Student names'!$B$7:$C$15000,2,0))</f>
        <v>Alexandra Fraser</v>
      </c>
      <c r="C301" s="69">
        <v>17</v>
      </c>
      <c r="D301" s="69" t="s">
        <v>69</v>
      </c>
      <c r="E301" s="69" t="s">
        <v>70</v>
      </c>
      <c r="F301" s="69">
        <v>2.2000000000000002</v>
      </c>
      <c r="G301" s="69" t="s">
        <v>60</v>
      </c>
      <c r="H301" s="69" t="s">
        <v>61</v>
      </c>
      <c r="I301" s="69" t="s">
        <v>61</v>
      </c>
      <c r="J301" s="90" t="s">
        <v>62</v>
      </c>
      <c r="K301" s="69" t="s">
        <v>63</v>
      </c>
      <c r="L301" s="69" t="s">
        <v>63</v>
      </c>
    </row>
    <row r="302" spans="1:12" x14ac:dyDescent="0.4">
      <c r="A302" s="69" t="s">
        <v>408</v>
      </c>
      <c r="B302" s="87" t="str">
        <f>IF(ISNONTEXT(VLOOKUP(A302,'Student names'!$B$7:$C$15000,2,0)),"",VLOOKUP(A302,'Student names'!$B$7:$C$15000,2,0))</f>
        <v>Alexandra Fraser</v>
      </c>
      <c r="C302" s="69">
        <v>17</v>
      </c>
      <c r="D302" s="69" t="s">
        <v>151</v>
      </c>
      <c r="E302" s="69" t="s">
        <v>152</v>
      </c>
      <c r="F302" s="69">
        <v>4.0999999999999996</v>
      </c>
      <c r="G302" s="69" t="s">
        <v>60</v>
      </c>
      <c r="H302" s="69" t="s">
        <v>61</v>
      </c>
      <c r="I302" s="69" t="s">
        <v>61</v>
      </c>
      <c r="J302" s="90" t="s">
        <v>62</v>
      </c>
      <c r="K302" s="69" t="s">
        <v>63</v>
      </c>
      <c r="L302" s="69" t="s">
        <v>63</v>
      </c>
    </row>
    <row r="303" spans="1:12" x14ac:dyDescent="0.4">
      <c r="A303" s="69" t="s">
        <v>408</v>
      </c>
      <c r="B303" s="87" t="str">
        <f>IF(ISNONTEXT(VLOOKUP(A303,'Student names'!$B$7:$C$15000,2,0)),"",VLOOKUP(A303,'Student names'!$B$7:$C$15000,2,0))</f>
        <v>Alexandra Fraser</v>
      </c>
      <c r="C303" s="69">
        <v>17</v>
      </c>
      <c r="D303" s="69" t="s">
        <v>96</v>
      </c>
      <c r="E303" s="69" t="s">
        <v>97</v>
      </c>
      <c r="F303" s="69">
        <v>6.1</v>
      </c>
      <c r="G303" s="69" t="s">
        <v>60</v>
      </c>
      <c r="H303" s="69" t="s">
        <v>73</v>
      </c>
      <c r="I303" s="69" t="s">
        <v>73</v>
      </c>
      <c r="J303" s="90" t="s">
        <v>62</v>
      </c>
      <c r="K303" s="69" t="s">
        <v>88</v>
      </c>
      <c r="L303" s="69" t="s">
        <v>88</v>
      </c>
    </row>
    <row r="304" spans="1:12" x14ac:dyDescent="0.4">
      <c r="A304" s="69" t="s">
        <v>409</v>
      </c>
      <c r="B304" s="87" t="str">
        <f>IF(ISNONTEXT(VLOOKUP(A304,'Student names'!$B$7:$C$15000,2,0)),"",VLOOKUP(A304,'Student names'!$B$7:$C$15000,2,0))</f>
        <v>Emily Churchill</v>
      </c>
      <c r="C304" s="69">
        <v>16</v>
      </c>
      <c r="D304" s="69" t="s">
        <v>69</v>
      </c>
      <c r="E304" s="69" t="s">
        <v>70</v>
      </c>
      <c r="F304" s="69">
        <v>2.2000000000000002</v>
      </c>
      <c r="G304" s="69" t="s">
        <v>60</v>
      </c>
      <c r="H304" s="69" t="s">
        <v>61</v>
      </c>
      <c r="I304" s="69" t="s">
        <v>61</v>
      </c>
      <c r="J304" s="90" t="s">
        <v>62</v>
      </c>
      <c r="K304" s="69" t="s">
        <v>63</v>
      </c>
      <c r="L304" s="69" t="s">
        <v>63</v>
      </c>
    </row>
    <row r="305" spans="1:12" x14ac:dyDescent="0.4">
      <c r="A305" s="69" t="s">
        <v>409</v>
      </c>
      <c r="B305" s="87" t="str">
        <f>IF(ISNONTEXT(VLOOKUP(A305,'Student names'!$B$7:$C$15000,2,0)),"",VLOOKUP(A305,'Student names'!$B$7:$C$15000,2,0))</f>
        <v>Emily Churchill</v>
      </c>
      <c r="C305" s="69">
        <v>16</v>
      </c>
      <c r="D305" s="69" t="s">
        <v>69</v>
      </c>
      <c r="E305" s="69" t="s">
        <v>70</v>
      </c>
      <c r="F305" s="69">
        <v>2.2000000000000002</v>
      </c>
      <c r="G305" s="69" t="s">
        <v>60</v>
      </c>
      <c r="H305" s="69" t="s">
        <v>61</v>
      </c>
      <c r="I305" s="69" t="s">
        <v>61</v>
      </c>
      <c r="J305" s="90" t="s">
        <v>62</v>
      </c>
      <c r="K305" s="69" t="s">
        <v>63</v>
      </c>
      <c r="L305" s="69" t="s">
        <v>63</v>
      </c>
    </row>
    <row r="306" spans="1:12" x14ac:dyDescent="0.4">
      <c r="A306" s="69" t="s">
        <v>409</v>
      </c>
      <c r="B306" s="87" t="str">
        <f>IF(ISNONTEXT(VLOOKUP(A306,'Student names'!$B$7:$C$15000,2,0)),"",VLOOKUP(A306,'Student names'!$B$7:$C$15000,2,0))</f>
        <v>Emily Churchill</v>
      </c>
      <c r="C306" s="69">
        <v>16</v>
      </c>
      <c r="D306" s="69" t="s">
        <v>69</v>
      </c>
      <c r="E306" s="69" t="s">
        <v>70</v>
      </c>
      <c r="F306" s="69">
        <v>2.2000000000000002</v>
      </c>
      <c r="G306" s="69" t="s">
        <v>60</v>
      </c>
      <c r="H306" s="69" t="s">
        <v>61</v>
      </c>
      <c r="I306" s="69" t="s">
        <v>61</v>
      </c>
      <c r="J306" s="90" t="s">
        <v>62</v>
      </c>
      <c r="K306" s="69" t="s">
        <v>63</v>
      </c>
      <c r="L306" s="69" t="s">
        <v>63</v>
      </c>
    </row>
    <row r="307" spans="1:12" x14ac:dyDescent="0.4">
      <c r="A307" s="69" t="s">
        <v>409</v>
      </c>
      <c r="B307" s="87" t="str">
        <f>IF(ISNONTEXT(VLOOKUP(A307,'Student names'!$B$7:$C$15000,2,0)),"",VLOOKUP(A307,'Student names'!$B$7:$C$15000,2,0))</f>
        <v>Emily Churchill</v>
      </c>
      <c r="C307" s="69">
        <v>16</v>
      </c>
      <c r="D307" s="69" t="s">
        <v>69</v>
      </c>
      <c r="E307" s="69" t="s">
        <v>70</v>
      </c>
      <c r="F307" s="69">
        <v>2.2000000000000002</v>
      </c>
      <c r="G307" s="69" t="s">
        <v>60</v>
      </c>
      <c r="H307" s="69" t="s">
        <v>61</v>
      </c>
      <c r="I307" s="69" t="s">
        <v>61</v>
      </c>
      <c r="J307" s="90" t="s">
        <v>62</v>
      </c>
      <c r="K307" s="69" t="s">
        <v>63</v>
      </c>
      <c r="L307" s="69" t="s">
        <v>63</v>
      </c>
    </row>
    <row r="308" spans="1:12" x14ac:dyDescent="0.4">
      <c r="A308" s="69" t="s">
        <v>409</v>
      </c>
      <c r="B308" s="87" t="str">
        <f>IF(ISNONTEXT(VLOOKUP(A308,'Student names'!$B$7:$C$15000,2,0)),"",VLOOKUP(A308,'Student names'!$B$7:$C$15000,2,0))</f>
        <v>Emily Churchill</v>
      </c>
      <c r="C308" s="69">
        <v>16</v>
      </c>
      <c r="D308" s="69" t="s">
        <v>135</v>
      </c>
      <c r="E308" s="69" t="s">
        <v>136</v>
      </c>
      <c r="F308" s="69">
        <v>2.2000000000000002</v>
      </c>
      <c r="G308" s="69" t="s">
        <v>60</v>
      </c>
      <c r="H308" s="69" t="s">
        <v>61</v>
      </c>
      <c r="I308" s="69" t="s">
        <v>61</v>
      </c>
      <c r="J308" s="90" t="s">
        <v>62</v>
      </c>
      <c r="K308" s="69" t="s">
        <v>63</v>
      </c>
      <c r="L308" s="69" t="s">
        <v>63</v>
      </c>
    </row>
    <row r="309" spans="1:12" x14ac:dyDescent="0.4">
      <c r="A309" s="69" t="s">
        <v>409</v>
      </c>
      <c r="B309" s="87" t="str">
        <f>IF(ISNONTEXT(VLOOKUP(A309,'Student names'!$B$7:$C$15000,2,0)),"",VLOOKUP(A309,'Student names'!$B$7:$C$15000,2,0))</f>
        <v>Emily Churchill</v>
      </c>
      <c r="C309" s="69">
        <v>16</v>
      </c>
      <c r="D309" s="69" t="s">
        <v>135</v>
      </c>
      <c r="E309" s="69" t="s">
        <v>136</v>
      </c>
      <c r="F309" s="69">
        <v>2.2000000000000002</v>
      </c>
      <c r="G309" s="69" t="s">
        <v>60</v>
      </c>
      <c r="H309" s="69" t="s">
        <v>61</v>
      </c>
      <c r="I309" s="69" t="s">
        <v>61</v>
      </c>
      <c r="J309" s="90" t="s">
        <v>62</v>
      </c>
      <c r="K309" s="69" t="s">
        <v>63</v>
      </c>
      <c r="L309" s="69" t="s">
        <v>63</v>
      </c>
    </row>
    <row r="310" spans="1:12" x14ac:dyDescent="0.4">
      <c r="A310" s="69" t="s">
        <v>409</v>
      </c>
      <c r="B310" s="87" t="str">
        <f>IF(ISNONTEXT(VLOOKUP(A310,'Student names'!$B$7:$C$15000,2,0)),"",VLOOKUP(A310,'Student names'!$B$7:$C$15000,2,0))</f>
        <v>Emily Churchill</v>
      </c>
      <c r="C310" s="69">
        <v>16</v>
      </c>
      <c r="D310" s="69" t="s">
        <v>135</v>
      </c>
      <c r="E310" s="69" t="s">
        <v>136</v>
      </c>
      <c r="F310" s="69">
        <v>2.2000000000000002</v>
      </c>
      <c r="G310" s="69" t="s">
        <v>60</v>
      </c>
      <c r="H310" s="69" t="s">
        <v>61</v>
      </c>
      <c r="I310" s="69" t="s">
        <v>61</v>
      </c>
      <c r="J310" s="90" t="s">
        <v>62</v>
      </c>
      <c r="K310" s="69" t="s">
        <v>63</v>
      </c>
      <c r="L310" s="69" t="s">
        <v>63</v>
      </c>
    </row>
    <row r="311" spans="1:12" x14ac:dyDescent="0.4">
      <c r="A311" s="69" t="s">
        <v>409</v>
      </c>
      <c r="B311" s="87" t="str">
        <f>IF(ISNONTEXT(VLOOKUP(A311,'Student names'!$B$7:$C$15000,2,0)),"",VLOOKUP(A311,'Student names'!$B$7:$C$15000,2,0))</f>
        <v>Emily Churchill</v>
      </c>
      <c r="C311" s="69">
        <v>16</v>
      </c>
      <c r="D311" s="69" t="s">
        <v>135</v>
      </c>
      <c r="E311" s="69" t="s">
        <v>136</v>
      </c>
      <c r="F311" s="69">
        <v>2.2000000000000002</v>
      </c>
      <c r="G311" s="69" t="s">
        <v>60</v>
      </c>
      <c r="H311" s="69" t="s">
        <v>61</v>
      </c>
      <c r="I311" s="69" t="s">
        <v>61</v>
      </c>
      <c r="J311" s="90" t="s">
        <v>62</v>
      </c>
      <c r="K311" s="69" t="s">
        <v>63</v>
      </c>
      <c r="L311" s="69" t="s">
        <v>63</v>
      </c>
    </row>
    <row r="312" spans="1:12" x14ac:dyDescent="0.4">
      <c r="A312" s="69" t="s">
        <v>409</v>
      </c>
      <c r="B312" s="87" t="str">
        <f>IF(ISNONTEXT(VLOOKUP(A312,'Student names'!$B$7:$C$15000,2,0)),"",VLOOKUP(A312,'Student names'!$B$7:$C$15000,2,0))</f>
        <v>Emily Churchill</v>
      </c>
      <c r="C312" s="69">
        <v>16</v>
      </c>
      <c r="D312" s="69" t="s">
        <v>99</v>
      </c>
      <c r="E312" s="69" t="s">
        <v>100</v>
      </c>
      <c r="F312" s="69">
        <v>11.3</v>
      </c>
      <c r="G312" s="69" t="s">
        <v>60</v>
      </c>
      <c r="H312" s="69" t="s">
        <v>73</v>
      </c>
      <c r="I312" s="69" t="s">
        <v>73</v>
      </c>
      <c r="J312" s="90" t="s">
        <v>62</v>
      </c>
      <c r="K312" s="69" t="s">
        <v>63</v>
      </c>
      <c r="L312" s="69" t="s">
        <v>63</v>
      </c>
    </row>
    <row r="313" spans="1:12" x14ac:dyDescent="0.4">
      <c r="A313" s="69" t="s">
        <v>409</v>
      </c>
      <c r="B313" s="87" t="str">
        <f>IF(ISNONTEXT(VLOOKUP(A313,'Student names'!$B$7:$C$15000,2,0)),"",VLOOKUP(A313,'Student names'!$B$7:$C$15000,2,0))</f>
        <v>Emily Churchill</v>
      </c>
      <c r="C313" s="69">
        <v>16</v>
      </c>
      <c r="D313" s="69" t="s">
        <v>99</v>
      </c>
      <c r="E313" s="69" t="s">
        <v>100</v>
      </c>
      <c r="F313" s="69">
        <v>11.3</v>
      </c>
      <c r="G313" s="69" t="s">
        <v>60</v>
      </c>
      <c r="H313" s="69" t="s">
        <v>73</v>
      </c>
      <c r="I313" s="69" t="s">
        <v>73</v>
      </c>
      <c r="J313" s="90" t="s">
        <v>62</v>
      </c>
      <c r="K313" s="69" t="s">
        <v>63</v>
      </c>
      <c r="L313" s="69" t="s">
        <v>63</v>
      </c>
    </row>
    <row r="314" spans="1:12" x14ac:dyDescent="0.4">
      <c r="A314" s="69" t="s">
        <v>409</v>
      </c>
      <c r="B314" s="87" t="str">
        <f>IF(ISNONTEXT(VLOOKUP(A314,'Student names'!$B$7:$C$15000,2,0)),"",VLOOKUP(A314,'Student names'!$B$7:$C$15000,2,0))</f>
        <v>Emily Churchill</v>
      </c>
      <c r="C314" s="69">
        <v>16</v>
      </c>
      <c r="D314" s="69" t="s">
        <v>99</v>
      </c>
      <c r="E314" s="69" t="s">
        <v>100</v>
      </c>
      <c r="F314" s="69">
        <v>11.3</v>
      </c>
      <c r="G314" s="69" t="s">
        <v>60</v>
      </c>
      <c r="H314" s="69" t="s">
        <v>73</v>
      </c>
      <c r="I314" s="69" t="s">
        <v>73</v>
      </c>
      <c r="J314" s="90" t="s">
        <v>62</v>
      </c>
      <c r="K314" s="69" t="s">
        <v>63</v>
      </c>
      <c r="L314" s="69" t="s">
        <v>63</v>
      </c>
    </row>
    <row r="315" spans="1:12" x14ac:dyDescent="0.4">
      <c r="A315" s="69" t="s">
        <v>409</v>
      </c>
      <c r="B315" s="87" t="str">
        <f>IF(ISNONTEXT(VLOOKUP(A315,'Student names'!$B$7:$C$15000,2,0)),"",VLOOKUP(A315,'Student names'!$B$7:$C$15000,2,0))</f>
        <v>Emily Churchill</v>
      </c>
      <c r="C315" s="69">
        <v>16</v>
      </c>
      <c r="D315" s="69" t="s">
        <v>99</v>
      </c>
      <c r="E315" s="69" t="s">
        <v>100</v>
      </c>
      <c r="F315" s="69">
        <v>11.3</v>
      </c>
      <c r="G315" s="69" t="s">
        <v>60</v>
      </c>
      <c r="H315" s="69" t="s">
        <v>73</v>
      </c>
      <c r="I315" s="69" t="s">
        <v>73</v>
      </c>
      <c r="J315" s="90" t="s">
        <v>62</v>
      </c>
      <c r="K315" s="69" t="s">
        <v>63</v>
      </c>
      <c r="L315" s="69" t="s">
        <v>63</v>
      </c>
    </row>
    <row r="316" spans="1:12" x14ac:dyDescent="0.4">
      <c r="A316" s="69" t="s">
        <v>409</v>
      </c>
      <c r="B316" s="87" t="str">
        <f>IF(ISNONTEXT(VLOOKUP(A316,'Student names'!$B$7:$C$15000,2,0)),"",VLOOKUP(A316,'Student names'!$B$7:$C$15000,2,0))</f>
        <v>Emily Churchill</v>
      </c>
      <c r="C316" s="69">
        <v>16</v>
      </c>
      <c r="D316" s="69" t="s">
        <v>64</v>
      </c>
      <c r="E316" s="69" t="s">
        <v>65</v>
      </c>
      <c r="F316" s="69">
        <v>2.1</v>
      </c>
      <c r="G316" s="69" t="s">
        <v>60</v>
      </c>
      <c r="H316" s="69" t="s">
        <v>61</v>
      </c>
      <c r="I316" s="69" t="s">
        <v>61</v>
      </c>
      <c r="J316" s="90" t="s">
        <v>62</v>
      </c>
      <c r="K316" s="69" t="s">
        <v>63</v>
      </c>
      <c r="L316" s="69" t="s">
        <v>63</v>
      </c>
    </row>
    <row r="317" spans="1:12" x14ac:dyDescent="0.4">
      <c r="A317" s="69" t="s">
        <v>409</v>
      </c>
      <c r="B317" s="87" t="str">
        <f>IF(ISNONTEXT(VLOOKUP(A317,'Student names'!$B$7:$C$15000,2,0)),"",VLOOKUP(A317,'Student names'!$B$7:$C$15000,2,0))</f>
        <v>Emily Churchill</v>
      </c>
      <c r="C317" s="69">
        <v>16</v>
      </c>
      <c r="D317" s="69" t="s">
        <v>64</v>
      </c>
      <c r="E317" s="69" t="s">
        <v>65</v>
      </c>
      <c r="F317" s="69">
        <v>2.1</v>
      </c>
      <c r="G317" s="69" t="s">
        <v>60</v>
      </c>
      <c r="H317" s="69" t="s">
        <v>61</v>
      </c>
      <c r="I317" s="69" t="s">
        <v>61</v>
      </c>
      <c r="J317" s="90" t="s">
        <v>62</v>
      </c>
      <c r="K317" s="69" t="s">
        <v>63</v>
      </c>
      <c r="L317" s="69" t="s">
        <v>63</v>
      </c>
    </row>
    <row r="318" spans="1:12" x14ac:dyDescent="0.4">
      <c r="A318" s="69" t="s">
        <v>409</v>
      </c>
      <c r="B318" s="87" t="str">
        <f>IF(ISNONTEXT(VLOOKUP(A318,'Student names'!$B$7:$C$15000,2,0)),"",VLOOKUP(A318,'Student names'!$B$7:$C$15000,2,0))</f>
        <v>Emily Churchill</v>
      </c>
      <c r="C318" s="69">
        <v>16</v>
      </c>
      <c r="D318" s="69" t="s">
        <v>64</v>
      </c>
      <c r="E318" s="69" t="s">
        <v>65</v>
      </c>
      <c r="F318" s="69">
        <v>2.1</v>
      </c>
      <c r="G318" s="69" t="s">
        <v>60</v>
      </c>
      <c r="H318" s="69" t="s">
        <v>61</v>
      </c>
      <c r="I318" s="69" t="s">
        <v>61</v>
      </c>
      <c r="J318" s="90" t="s">
        <v>62</v>
      </c>
      <c r="K318" s="69" t="s">
        <v>63</v>
      </c>
      <c r="L318" s="69" t="s">
        <v>63</v>
      </c>
    </row>
    <row r="319" spans="1:12" x14ac:dyDescent="0.4">
      <c r="A319" s="69" t="s">
        <v>409</v>
      </c>
      <c r="B319" s="87" t="str">
        <f>IF(ISNONTEXT(VLOOKUP(A319,'Student names'!$B$7:$C$15000,2,0)),"",VLOOKUP(A319,'Student names'!$B$7:$C$15000,2,0))</f>
        <v>Emily Churchill</v>
      </c>
      <c r="C319" s="69">
        <v>16</v>
      </c>
      <c r="D319" s="69" t="s">
        <v>64</v>
      </c>
      <c r="E319" s="69" t="s">
        <v>65</v>
      </c>
      <c r="F319" s="69">
        <v>2.1</v>
      </c>
      <c r="G319" s="69" t="s">
        <v>60</v>
      </c>
      <c r="H319" s="69" t="s">
        <v>61</v>
      </c>
      <c r="I319" s="69" t="s">
        <v>61</v>
      </c>
      <c r="J319" s="90" t="s">
        <v>62</v>
      </c>
      <c r="K319" s="69" t="s">
        <v>63</v>
      </c>
      <c r="L319" s="69" t="s">
        <v>63</v>
      </c>
    </row>
    <row r="320" spans="1:12" x14ac:dyDescent="0.4">
      <c r="A320" s="69" t="s">
        <v>410</v>
      </c>
      <c r="B320" s="87" t="str">
        <f>IF(ISNONTEXT(VLOOKUP(A320,'Student names'!$B$7:$C$15000,2,0)),"",VLOOKUP(A320,'Student names'!$B$7:$C$15000,2,0))</f>
        <v>Dylan Ogden</v>
      </c>
      <c r="C320" s="69">
        <v>16</v>
      </c>
      <c r="D320" s="69" t="s">
        <v>69</v>
      </c>
      <c r="E320" s="69" t="s">
        <v>70</v>
      </c>
      <c r="F320" s="69">
        <v>2.2000000000000002</v>
      </c>
      <c r="G320" s="69" t="s">
        <v>60</v>
      </c>
      <c r="H320" s="69" t="s">
        <v>61</v>
      </c>
      <c r="I320" s="69" t="s">
        <v>61</v>
      </c>
      <c r="J320" s="90" t="s">
        <v>62</v>
      </c>
      <c r="K320" s="69" t="s">
        <v>63</v>
      </c>
      <c r="L320" s="69" t="s">
        <v>63</v>
      </c>
    </row>
    <row r="321" spans="1:12" x14ac:dyDescent="0.4">
      <c r="A321" s="69" t="s">
        <v>410</v>
      </c>
      <c r="B321" s="87" t="str">
        <f>IF(ISNONTEXT(VLOOKUP(A321,'Student names'!$B$7:$C$15000,2,0)),"",VLOOKUP(A321,'Student names'!$B$7:$C$15000,2,0))</f>
        <v>Dylan Ogden</v>
      </c>
      <c r="C321" s="69">
        <v>16</v>
      </c>
      <c r="D321" s="69" t="s">
        <v>69</v>
      </c>
      <c r="E321" s="69" t="s">
        <v>70</v>
      </c>
      <c r="F321" s="69">
        <v>2.2000000000000002</v>
      </c>
      <c r="G321" s="69" t="s">
        <v>60</v>
      </c>
      <c r="H321" s="69" t="s">
        <v>61</v>
      </c>
      <c r="I321" s="69" t="s">
        <v>61</v>
      </c>
      <c r="J321" s="90" t="s">
        <v>62</v>
      </c>
      <c r="K321" s="69" t="s">
        <v>63</v>
      </c>
      <c r="L321" s="69" t="s">
        <v>63</v>
      </c>
    </row>
    <row r="322" spans="1:12" x14ac:dyDescent="0.4">
      <c r="A322" s="69" t="s">
        <v>410</v>
      </c>
      <c r="B322" s="87" t="str">
        <f>IF(ISNONTEXT(VLOOKUP(A322,'Student names'!$B$7:$C$15000,2,0)),"",VLOOKUP(A322,'Student names'!$B$7:$C$15000,2,0))</f>
        <v>Dylan Ogden</v>
      </c>
      <c r="C322" s="69">
        <v>16</v>
      </c>
      <c r="D322" s="69" t="s">
        <v>69</v>
      </c>
      <c r="E322" s="69" t="s">
        <v>70</v>
      </c>
      <c r="F322" s="69">
        <v>2.2000000000000002</v>
      </c>
      <c r="G322" s="69" t="s">
        <v>60</v>
      </c>
      <c r="H322" s="69" t="s">
        <v>61</v>
      </c>
      <c r="I322" s="69" t="s">
        <v>61</v>
      </c>
      <c r="J322" s="90" t="s">
        <v>62</v>
      </c>
      <c r="K322" s="69" t="s">
        <v>63</v>
      </c>
      <c r="L322" s="69" t="s">
        <v>63</v>
      </c>
    </row>
    <row r="323" spans="1:12" x14ac:dyDescent="0.4">
      <c r="A323" s="69" t="s">
        <v>410</v>
      </c>
      <c r="B323" s="87" t="str">
        <f>IF(ISNONTEXT(VLOOKUP(A323,'Student names'!$B$7:$C$15000,2,0)),"",VLOOKUP(A323,'Student names'!$B$7:$C$15000,2,0))</f>
        <v>Dylan Ogden</v>
      </c>
      <c r="C323" s="69">
        <v>16</v>
      </c>
      <c r="D323" s="69" t="s">
        <v>135</v>
      </c>
      <c r="E323" s="69" t="s">
        <v>136</v>
      </c>
      <c r="F323" s="69">
        <v>2.2000000000000002</v>
      </c>
      <c r="G323" s="69" t="s">
        <v>60</v>
      </c>
      <c r="H323" s="69" t="s">
        <v>61</v>
      </c>
      <c r="I323" s="69" t="s">
        <v>61</v>
      </c>
      <c r="J323" s="90" t="s">
        <v>62</v>
      </c>
      <c r="K323" s="69" t="s">
        <v>63</v>
      </c>
      <c r="L323" s="69" t="s">
        <v>63</v>
      </c>
    </row>
    <row r="324" spans="1:12" x14ac:dyDescent="0.4">
      <c r="A324" s="69" t="s">
        <v>410</v>
      </c>
      <c r="B324" s="87" t="str">
        <f>IF(ISNONTEXT(VLOOKUP(A324,'Student names'!$B$7:$C$15000,2,0)),"",VLOOKUP(A324,'Student names'!$B$7:$C$15000,2,0))</f>
        <v>Dylan Ogden</v>
      </c>
      <c r="C324" s="69">
        <v>16</v>
      </c>
      <c r="D324" s="69" t="s">
        <v>135</v>
      </c>
      <c r="E324" s="69" t="s">
        <v>136</v>
      </c>
      <c r="F324" s="69">
        <v>2.2000000000000002</v>
      </c>
      <c r="G324" s="69" t="s">
        <v>60</v>
      </c>
      <c r="H324" s="69" t="s">
        <v>61</v>
      </c>
      <c r="I324" s="69" t="s">
        <v>61</v>
      </c>
      <c r="J324" s="90" t="s">
        <v>62</v>
      </c>
      <c r="K324" s="69" t="s">
        <v>63</v>
      </c>
      <c r="L324" s="69" t="s">
        <v>63</v>
      </c>
    </row>
    <row r="325" spans="1:12" x14ac:dyDescent="0.4">
      <c r="A325" s="69" t="s">
        <v>410</v>
      </c>
      <c r="B325" s="87" t="str">
        <f>IF(ISNONTEXT(VLOOKUP(A325,'Student names'!$B$7:$C$15000,2,0)),"",VLOOKUP(A325,'Student names'!$B$7:$C$15000,2,0))</f>
        <v>Dylan Ogden</v>
      </c>
      <c r="C325" s="69">
        <v>16</v>
      </c>
      <c r="D325" s="69" t="s">
        <v>135</v>
      </c>
      <c r="E325" s="69" t="s">
        <v>136</v>
      </c>
      <c r="F325" s="69">
        <v>2.2000000000000002</v>
      </c>
      <c r="G325" s="69" t="s">
        <v>60</v>
      </c>
      <c r="H325" s="69" t="s">
        <v>61</v>
      </c>
      <c r="I325" s="69" t="s">
        <v>61</v>
      </c>
      <c r="J325" s="90" t="s">
        <v>62</v>
      </c>
      <c r="K325" s="69" t="s">
        <v>63</v>
      </c>
      <c r="L325" s="69" t="s">
        <v>63</v>
      </c>
    </row>
    <row r="326" spans="1:12" x14ac:dyDescent="0.4">
      <c r="A326" s="69" t="s">
        <v>410</v>
      </c>
      <c r="B326" s="87" t="str">
        <f>IF(ISNONTEXT(VLOOKUP(A326,'Student names'!$B$7:$C$15000,2,0)),"",VLOOKUP(A326,'Student names'!$B$7:$C$15000,2,0))</f>
        <v>Dylan Ogden</v>
      </c>
      <c r="C326" s="69">
        <v>16</v>
      </c>
      <c r="D326" s="69" t="s">
        <v>116</v>
      </c>
      <c r="E326" s="69" t="s">
        <v>117</v>
      </c>
      <c r="F326" s="69">
        <v>2.1</v>
      </c>
      <c r="G326" s="69" t="s">
        <v>60</v>
      </c>
      <c r="H326" s="69" t="s">
        <v>103</v>
      </c>
      <c r="J326" s="90" t="s">
        <v>104</v>
      </c>
      <c r="K326" s="69" t="s">
        <v>63</v>
      </c>
      <c r="L326" s="69" t="s">
        <v>63</v>
      </c>
    </row>
    <row r="327" spans="1:12" x14ac:dyDescent="0.4">
      <c r="A327" s="69" t="s">
        <v>410</v>
      </c>
      <c r="B327" s="87" t="str">
        <f>IF(ISNONTEXT(VLOOKUP(A327,'Student names'!$B$7:$C$15000,2,0)),"",VLOOKUP(A327,'Student names'!$B$7:$C$15000,2,0))</f>
        <v>Dylan Ogden</v>
      </c>
      <c r="C327" s="69">
        <v>16</v>
      </c>
      <c r="D327" s="69" t="s">
        <v>116</v>
      </c>
      <c r="E327" s="69" t="s">
        <v>117</v>
      </c>
      <c r="F327" s="69">
        <v>2.1</v>
      </c>
      <c r="G327" s="69" t="s">
        <v>60</v>
      </c>
      <c r="H327" s="69" t="s">
        <v>103</v>
      </c>
      <c r="J327" s="90" t="s">
        <v>104</v>
      </c>
      <c r="K327" s="69" t="s">
        <v>63</v>
      </c>
      <c r="L327" s="69" t="s">
        <v>63</v>
      </c>
    </row>
    <row r="328" spans="1:12" x14ac:dyDescent="0.4">
      <c r="A328" s="69" t="s">
        <v>410</v>
      </c>
      <c r="B328" s="87" t="str">
        <f>IF(ISNONTEXT(VLOOKUP(A328,'Student names'!$B$7:$C$15000,2,0)),"",VLOOKUP(A328,'Student names'!$B$7:$C$15000,2,0))</f>
        <v>Dylan Ogden</v>
      </c>
      <c r="C328" s="69">
        <v>16</v>
      </c>
      <c r="D328" s="69" t="s">
        <v>116</v>
      </c>
      <c r="E328" s="69" t="s">
        <v>117</v>
      </c>
      <c r="F328" s="69">
        <v>2.1</v>
      </c>
      <c r="G328" s="69" t="s">
        <v>60</v>
      </c>
      <c r="H328" s="69" t="s">
        <v>103</v>
      </c>
      <c r="J328" s="90" t="s">
        <v>104</v>
      </c>
      <c r="K328" s="69" t="s">
        <v>63</v>
      </c>
      <c r="L328" s="69" t="s">
        <v>63</v>
      </c>
    </row>
    <row r="329" spans="1:12" x14ac:dyDescent="0.4">
      <c r="A329" s="69" t="s">
        <v>411</v>
      </c>
      <c r="B329" s="87" t="str">
        <f>IF(ISNONTEXT(VLOOKUP(A329,'Student names'!$B$7:$C$15000,2,0)),"",VLOOKUP(A329,'Student names'!$B$7:$C$15000,2,0))</f>
        <v>Stephen Gray</v>
      </c>
      <c r="C329" s="69">
        <v>16</v>
      </c>
      <c r="D329" s="69" t="s">
        <v>69</v>
      </c>
      <c r="E329" s="69" t="s">
        <v>70</v>
      </c>
      <c r="F329" s="69">
        <v>2.2000000000000002</v>
      </c>
      <c r="G329" s="69" t="s">
        <v>60</v>
      </c>
      <c r="H329" s="69" t="s">
        <v>61</v>
      </c>
      <c r="I329" s="69" t="s">
        <v>61</v>
      </c>
      <c r="J329" s="90" t="s">
        <v>62</v>
      </c>
      <c r="K329" s="69" t="s">
        <v>63</v>
      </c>
      <c r="L329" s="69" t="s">
        <v>63</v>
      </c>
    </row>
    <row r="330" spans="1:12" x14ac:dyDescent="0.4">
      <c r="A330" s="69" t="s">
        <v>411</v>
      </c>
      <c r="B330" s="87" t="str">
        <f>IF(ISNONTEXT(VLOOKUP(A330,'Student names'!$B$7:$C$15000,2,0)),"",VLOOKUP(A330,'Student names'!$B$7:$C$15000,2,0))</f>
        <v>Stephen Gray</v>
      </c>
      <c r="C330" s="69">
        <v>16</v>
      </c>
      <c r="D330" s="69" t="s">
        <v>69</v>
      </c>
      <c r="E330" s="69" t="s">
        <v>70</v>
      </c>
      <c r="F330" s="69">
        <v>2.2000000000000002</v>
      </c>
      <c r="G330" s="69" t="s">
        <v>60</v>
      </c>
      <c r="H330" s="69" t="s">
        <v>61</v>
      </c>
      <c r="I330" s="69" t="s">
        <v>61</v>
      </c>
      <c r="J330" s="90" t="s">
        <v>62</v>
      </c>
      <c r="K330" s="69" t="s">
        <v>63</v>
      </c>
      <c r="L330" s="69" t="s">
        <v>63</v>
      </c>
    </row>
    <row r="331" spans="1:12" x14ac:dyDescent="0.4">
      <c r="A331" s="69" t="s">
        <v>411</v>
      </c>
      <c r="B331" s="87" t="str">
        <f>IF(ISNONTEXT(VLOOKUP(A331,'Student names'!$B$7:$C$15000,2,0)),"",VLOOKUP(A331,'Student names'!$B$7:$C$15000,2,0))</f>
        <v>Stephen Gray</v>
      </c>
      <c r="C331" s="69">
        <v>16</v>
      </c>
      <c r="D331" s="69" t="s">
        <v>69</v>
      </c>
      <c r="E331" s="69" t="s">
        <v>70</v>
      </c>
      <c r="F331" s="69">
        <v>2.2000000000000002</v>
      </c>
      <c r="G331" s="69" t="s">
        <v>60</v>
      </c>
      <c r="H331" s="69" t="s">
        <v>61</v>
      </c>
      <c r="I331" s="69" t="s">
        <v>61</v>
      </c>
      <c r="J331" s="90" t="s">
        <v>62</v>
      </c>
      <c r="K331" s="69" t="s">
        <v>63</v>
      </c>
      <c r="L331" s="69" t="s">
        <v>63</v>
      </c>
    </row>
    <row r="332" spans="1:12" x14ac:dyDescent="0.4">
      <c r="A332" s="69" t="s">
        <v>411</v>
      </c>
      <c r="B332" s="87" t="str">
        <f>IF(ISNONTEXT(VLOOKUP(A332,'Student names'!$B$7:$C$15000,2,0)),"",VLOOKUP(A332,'Student names'!$B$7:$C$15000,2,0))</f>
        <v>Stephen Gray</v>
      </c>
      <c r="C332" s="69">
        <v>16</v>
      </c>
      <c r="D332" s="69" t="s">
        <v>69</v>
      </c>
      <c r="E332" s="69" t="s">
        <v>70</v>
      </c>
      <c r="F332" s="69">
        <v>2.2000000000000002</v>
      </c>
      <c r="G332" s="69" t="s">
        <v>60</v>
      </c>
      <c r="H332" s="69" t="s">
        <v>61</v>
      </c>
      <c r="I332" s="69" t="s">
        <v>61</v>
      </c>
      <c r="J332" s="90" t="s">
        <v>62</v>
      </c>
      <c r="K332" s="69" t="s">
        <v>63</v>
      </c>
      <c r="L332" s="69" t="s">
        <v>63</v>
      </c>
    </row>
    <row r="333" spans="1:12" x14ac:dyDescent="0.4">
      <c r="A333" s="69" t="s">
        <v>411</v>
      </c>
      <c r="B333" s="87" t="str">
        <f>IF(ISNONTEXT(VLOOKUP(A333,'Student names'!$B$7:$C$15000,2,0)),"",VLOOKUP(A333,'Student names'!$B$7:$C$15000,2,0))</f>
        <v>Stephen Gray</v>
      </c>
      <c r="C333" s="69">
        <v>16</v>
      </c>
      <c r="D333" s="69" t="s">
        <v>167</v>
      </c>
      <c r="E333" s="69" t="s">
        <v>168</v>
      </c>
      <c r="F333" s="69">
        <v>12.2</v>
      </c>
      <c r="G333" s="69" t="s">
        <v>98</v>
      </c>
      <c r="H333" s="69" t="s">
        <v>73</v>
      </c>
      <c r="I333" s="69" t="s">
        <v>73</v>
      </c>
      <c r="J333" s="90" t="s">
        <v>62</v>
      </c>
      <c r="K333" s="69" t="s">
        <v>63</v>
      </c>
      <c r="L333" s="69" t="s">
        <v>63</v>
      </c>
    </row>
    <row r="334" spans="1:12" x14ac:dyDescent="0.4">
      <c r="A334" s="69" t="s">
        <v>411</v>
      </c>
      <c r="B334" s="87" t="str">
        <f>IF(ISNONTEXT(VLOOKUP(A334,'Student names'!$B$7:$C$15000,2,0)),"",VLOOKUP(A334,'Student names'!$B$7:$C$15000,2,0))</f>
        <v>Stephen Gray</v>
      </c>
      <c r="C334" s="69">
        <v>16</v>
      </c>
      <c r="D334" s="69" t="s">
        <v>167</v>
      </c>
      <c r="E334" s="69" t="s">
        <v>168</v>
      </c>
      <c r="F334" s="69">
        <v>12.2</v>
      </c>
      <c r="G334" s="69" t="s">
        <v>98</v>
      </c>
      <c r="H334" s="69" t="s">
        <v>73</v>
      </c>
      <c r="I334" s="69" t="s">
        <v>73</v>
      </c>
      <c r="J334" s="90" t="s">
        <v>62</v>
      </c>
      <c r="K334" s="69" t="s">
        <v>63</v>
      </c>
      <c r="L334" s="69" t="s">
        <v>63</v>
      </c>
    </row>
    <row r="335" spans="1:12" x14ac:dyDescent="0.4">
      <c r="A335" s="69" t="s">
        <v>411</v>
      </c>
      <c r="B335" s="87" t="str">
        <f>IF(ISNONTEXT(VLOOKUP(A335,'Student names'!$B$7:$C$15000,2,0)),"",VLOOKUP(A335,'Student names'!$B$7:$C$15000,2,0))</f>
        <v>Stephen Gray</v>
      </c>
      <c r="C335" s="69">
        <v>16</v>
      </c>
      <c r="D335" s="69" t="s">
        <v>167</v>
      </c>
      <c r="E335" s="69" t="s">
        <v>168</v>
      </c>
      <c r="F335" s="69">
        <v>12.2</v>
      </c>
      <c r="G335" s="69" t="s">
        <v>98</v>
      </c>
      <c r="H335" s="69" t="s">
        <v>73</v>
      </c>
      <c r="I335" s="69" t="s">
        <v>73</v>
      </c>
      <c r="J335" s="90" t="s">
        <v>62</v>
      </c>
      <c r="K335" s="69" t="s">
        <v>63</v>
      </c>
      <c r="L335" s="69" t="s">
        <v>63</v>
      </c>
    </row>
    <row r="336" spans="1:12" x14ac:dyDescent="0.4">
      <c r="A336" s="69" t="s">
        <v>411</v>
      </c>
      <c r="B336" s="87" t="str">
        <f>IF(ISNONTEXT(VLOOKUP(A336,'Student names'!$B$7:$C$15000,2,0)),"",VLOOKUP(A336,'Student names'!$B$7:$C$15000,2,0))</f>
        <v>Stephen Gray</v>
      </c>
      <c r="C336" s="69">
        <v>16</v>
      </c>
      <c r="D336" s="69" t="s">
        <v>167</v>
      </c>
      <c r="E336" s="69" t="s">
        <v>168</v>
      </c>
      <c r="F336" s="69">
        <v>12.2</v>
      </c>
      <c r="G336" s="69" t="s">
        <v>98</v>
      </c>
      <c r="H336" s="69" t="s">
        <v>73</v>
      </c>
      <c r="I336" s="69" t="s">
        <v>73</v>
      </c>
      <c r="J336" s="90" t="s">
        <v>62</v>
      </c>
      <c r="K336" s="69" t="s">
        <v>63</v>
      </c>
      <c r="L336" s="69" t="s">
        <v>63</v>
      </c>
    </row>
    <row r="337" spans="1:12" x14ac:dyDescent="0.4">
      <c r="A337" s="69" t="s">
        <v>411</v>
      </c>
      <c r="B337" s="87" t="str">
        <f>IF(ISNONTEXT(VLOOKUP(A337,'Student names'!$B$7:$C$15000,2,0)),"",VLOOKUP(A337,'Student names'!$B$7:$C$15000,2,0))</f>
        <v>Stephen Gray</v>
      </c>
      <c r="C337" s="69">
        <v>16</v>
      </c>
      <c r="D337" s="69" t="s">
        <v>123</v>
      </c>
      <c r="E337" s="69" t="s">
        <v>124</v>
      </c>
      <c r="F337" s="69">
        <v>11.4</v>
      </c>
      <c r="G337" s="69" t="s">
        <v>60</v>
      </c>
      <c r="H337" s="69" t="s">
        <v>103</v>
      </c>
      <c r="J337" s="90" t="s">
        <v>104</v>
      </c>
      <c r="K337" s="69" t="s">
        <v>63</v>
      </c>
      <c r="L337" s="69" t="s">
        <v>63</v>
      </c>
    </row>
    <row r="338" spans="1:12" x14ac:dyDescent="0.4">
      <c r="A338" s="69" t="s">
        <v>411</v>
      </c>
      <c r="B338" s="87" t="str">
        <f>IF(ISNONTEXT(VLOOKUP(A338,'Student names'!$B$7:$C$15000,2,0)),"",VLOOKUP(A338,'Student names'!$B$7:$C$15000,2,0))</f>
        <v>Stephen Gray</v>
      </c>
      <c r="C338" s="69">
        <v>16</v>
      </c>
      <c r="D338" s="69" t="s">
        <v>123</v>
      </c>
      <c r="E338" s="69" t="s">
        <v>124</v>
      </c>
      <c r="F338" s="69">
        <v>11.4</v>
      </c>
      <c r="G338" s="69" t="s">
        <v>60</v>
      </c>
      <c r="H338" s="69" t="s">
        <v>103</v>
      </c>
      <c r="J338" s="90" t="s">
        <v>104</v>
      </c>
      <c r="K338" s="69" t="s">
        <v>63</v>
      </c>
      <c r="L338" s="69" t="s">
        <v>63</v>
      </c>
    </row>
    <row r="339" spans="1:12" x14ac:dyDescent="0.4">
      <c r="A339" s="69" t="s">
        <v>411</v>
      </c>
      <c r="B339" s="87" t="str">
        <f>IF(ISNONTEXT(VLOOKUP(A339,'Student names'!$B$7:$C$15000,2,0)),"",VLOOKUP(A339,'Student names'!$B$7:$C$15000,2,0))</f>
        <v>Stephen Gray</v>
      </c>
      <c r="C339" s="69">
        <v>16</v>
      </c>
      <c r="D339" s="69" t="s">
        <v>123</v>
      </c>
      <c r="E339" s="69" t="s">
        <v>124</v>
      </c>
      <c r="F339" s="69">
        <v>11.4</v>
      </c>
      <c r="G339" s="69" t="s">
        <v>60</v>
      </c>
      <c r="H339" s="69" t="s">
        <v>103</v>
      </c>
      <c r="J339" s="90" t="s">
        <v>104</v>
      </c>
      <c r="K339" s="69" t="s">
        <v>63</v>
      </c>
      <c r="L339" s="69" t="s">
        <v>63</v>
      </c>
    </row>
    <row r="340" spans="1:12" x14ac:dyDescent="0.4">
      <c r="A340" s="69" t="s">
        <v>411</v>
      </c>
      <c r="B340" s="87" t="str">
        <f>IF(ISNONTEXT(VLOOKUP(A340,'Student names'!$B$7:$C$15000,2,0)),"",VLOOKUP(A340,'Student names'!$B$7:$C$15000,2,0))</f>
        <v>Stephen Gray</v>
      </c>
      <c r="C340" s="69">
        <v>16</v>
      </c>
      <c r="D340" s="69" t="s">
        <v>123</v>
      </c>
      <c r="E340" s="69" t="s">
        <v>124</v>
      </c>
      <c r="F340" s="69">
        <v>11.4</v>
      </c>
      <c r="G340" s="69" t="s">
        <v>60</v>
      </c>
      <c r="H340" s="69" t="s">
        <v>103</v>
      </c>
      <c r="J340" s="90" t="s">
        <v>104</v>
      </c>
      <c r="K340" s="69" t="s">
        <v>63</v>
      </c>
      <c r="L340" s="69" t="s">
        <v>63</v>
      </c>
    </row>
    <row r="341" spans="1:12" x14ac:dyDescent="0.4">
      <c r="A341" s="69" t="s">
        <v>411</v>
      </c>
      <c r="B341" s="87" t="str">
        <f>IF(ISNONTEXT(VLOOKUP(A341,'Student names'!$B$7:$C$15000,2,0)),"",VLOOKUP(A341,'Student names'!$B$7:$C$15000,2,0))</f>
        <v>Stephen Gray</v>
      </c>
      <c r="C341" s="69">
        <v>16</v>
      </c>
      <c r="D341" s="69" t="s">
        <v>144</v>
      </c>
      <c r="E341" s="69" t="s">
        <v>145</v>
      </c>
      <c r="F341" s="69">
        <v>2.1</v>
      </c>
      <c r="G341" s="69" t="s">
        <v>60</v>
      </c>
      <c r="H341" s="69" t="s">
        <v>103</v>
      </c>
      <c r="J341" s="90" t="s">
        <v>104</v>
      </c>
      <c r="K341" s="69" t="s">
        <v>63</v>
      </c>
      <c r="L341" s="69" t="s">
        <v>63</v>
      </c>
    </row>
    <row r="342" spans="1:12" x14ac:dyDescent="0.4">
      <c r="A342" s="69" t="s">
        <v>411</v>
      </c>
      <c r="B342" s="87" t="str">
        <f>IF(ISNONTEXT(VLOOKUP(A342,'Student names'!$B$7:$C$15000,2,0)),"",VLOOKUP(A342,'Student names'!$B$7:$C$15000,2,0))</f>
        <v>Stephen Gray</v>
      </c>
      <c r="C342" s="69">
        <v>16</v>
      </c>
      <c r="D342" s="69" t="s">
        <v>144</v>
      </c>
      <c r="E342" s="69" t="s">
        <v>145</v>
      </c>
      <c r="F342" s="69">
        <v>2.1</v>
      </c>
      <c r="G342" s="69" t="s">
        <v>60</v>
      </c>
      <c r="H342" s="69" t="s">
        <v>103</v>
      </c>
      <c r="J342" s="90" t="s">
        <v>104</v>
      </c>
      <c r="K342" s="69" t="s">
        <v>63</v>
      </c>
      <c r="L342" s="69" t="s">
        <v>63</v>
      </c>
    </row>
    <row r="343" spans="1:12" x14ac:dyDescent="0.4">
      <c r="A343" s="69" t="s">
        <v>411</v>
      </c>
      <c r="B343" s="87" t="str">
        <f>IF(ISNONTEXT(VLOOKUP(A343,'Student names'!$B$7:$C$15000,2,0)),"",VLOOKUP(A343,'Student names'!$B$7:$C$15000,2,0))</f>
        <v>Stephen Gray</v>
      </c>
      <c r="C343" s="69">
        <v>16</v>
      </c>
      <c r="D343" s="69" t="s">
        <v>144</v>
      </c>
      <c r="E343" s="69" t="s">
        <v>145</v>
      </c>
      <c r="F343" s="69">
        <v>2.1</v>
      </c>
      <c r="G343" s="69" t="s">
        <v>60</v>
      </c>
      <c r="H343" s="69" t="s">
        <v>103</v>
      </c>
      <c r="J343" s="90" t="s">
        <v>104</v>
      </c>
      <c r="K343" s="69" t="s">
        <v>63</v>
      </c>
      <c r="L343" s="69" t="s">
        <v>63</v>
      </c>
    </row>
    <row r="344" spans="1:12" x14ac:dyDescent="0.4">
      <c r="A344" s="69" t="s">
        <v>411</v>
      </c>
      <c r="B344" s="87" t="str">
        <f>IF(ISNONTEXT(VLOOKUP(A344,'Student names'!$B$7:$C$15000,2,0)),"",VLOOKUP(A344,'Student names'!$B$7:$C$15000,2,0))</f>
        <v>Stephen Gray</v>
      </c>
      <c r="C344" s="69">
        <v>16</v>
      </c>
      <c r="D344" s="69" t="s">
        <v>144</v>
      </c>
      <c r="E344" s="69" t="s">
        <v>145</v>
      </c>
      <c r="F344" s="69">
        <v>2.1</v>
      </c>
      <c r="G344" s="69" t="s">
        <v>60</v>
      </c>
      <c r="H344" s="69" t="s">
        <v>103</v>
      </c>
      <c r="J344" s="90" t="s">
        <v>104</v>
      </c>
      <c r="K344" s="69" t="s">
        <v>63</v>
      </c>
      <c r="L344" s="69" t="s">
        <v>63</v>
      </c>
    </row>
    <row r="345" spans="1:12" x14ac:dyDescent="0.4">
      <c r="A345" s="69" t="s">
        <v>412</v>
      </c>
      <c r="B345" s="87" t="str">
        <f>IF(ISNONTEXT(VLOOKUP(A345,'Student names'!$B$7:$C$15000,2,0)),"",VLOOKUP(A345,'Student names'!$B$7:$C$15000,2,0))</f>
        <v>Isaac Sanderson</v>
      </c>
      <c r="C345" s="69">
        <v>17</v>
      </c>
      <c r="D345" s="69" t="s">
        <v>89</v>
      </c>
      <c r="E345" s="69" t="s">
        <v>90</v>
      </c>
      <c r="F345" s="69">
        <v>10.4</v>
      </c>
      <c r="G345" s="69" t="s">
        <v>60</v>
      </c>
      <c r="H345" s="69" t="s">
        <v>61</v>
      </c>
      <c r="I345" s="69" t="s">
        <v>61</v>
      </c>
      <c r="J345" s="90" t="s">
        <v>62</v>
      </c>
      <c r="K345" s="69" t="s">
        <v>63</v>
      </c>
      <c r="L345" s="69" t="s">
        <v>63</v>
      </c>
    </row>
    <row r="346" spans="1:12" x14ac:dyDescent="0.4">
      <c r="A346" s="69" t="s">
        <v>412</v>
      </c>
      <c r="B346" s="87" t="str">
        <f>IF(ISNONTEXT(VLOOKUP(A346,'Student names'!$B$7:$C$15000,2,0)),"",VLOOKUP(A346,'Student names'!$B$7:$C$15000,2,0))</f>
        <v>Isaac Sanderson</v>
      </c>
      <c r="C346" s="69">
        <v>17</v>
      </c>
      <c r="D346" s="69" t="s">
        <v>89</v>
      </c>
      <c r="E346" s="69" t="s">
        <v>90</v>
      </c>
      <c r="F346" s="69">
        <v>10.4</v>
      </c>
      <c r="G346" s="69" t="s">
        <v>60</v>
      </c>
      <c r="H346" s="69" t="s">
        <v>61</v>
      </c>
      <c r="I346" s="69" t="s">
        <v>61</v>
      </c>
      <c r="J346" s="90" t="s">
        <v>62</v>
      </c>
      <c r="K346" s="69" t="s">
        <v>63</v>
      </c>
      <c r="L346" s="69" t="s">
        <v>63</v>
      </c>
    </row>
    <row r="347" spans="1:12" x14ac:dyDescent="0.4">
      <c r="A347" s="69" t="s">
        <v>412</v>
      </c>
      <c r="B347" s="87" t="str">
        <f>IF(ISNONTEXT(VLOOKUP(A347,'Student names'!$B$7:$C$15000,2,0)),"",VLOOKUP(A347,'Student names'!$B$7:$C$15000,2,0))</f>
        <v>Isaac Sanderson</v>
      </c>
      <c r="C347" s="69">
        <v>17</v>
      </c>
      <c r="D347" s="69" t="s">
        <v>89</v>
      </c>
      <c r="E347" s="69" t="s">
        <v>90</v>
      </c>
      <c r="F347" s="69">
        <v>10.4</v>
      </c>
      <c r="G347" s="69" t="s">
        <v>60</v>
      </c>
      <c r="H347" s="69" t="s">
        <v>61</v>
      </c>
      <c r="I347" s="69" t="s">
        <v>61</v>
      </c>
      <c r="J347" s="90" t="s">
        <v>62</v>
      </c>
      <c r="K347" s="69" t="s">
        <v>63</v>
      </c>
      <c r="L347" s="69" t="s">
        <v>63</v>
      </c>
    </row>
    <row r="348" spans="1:12" x14ac:dyDescent="0.4">
      <c r="A348" s="69" t="s">
        <v>412</v>
      </c>
      <c r="B348" s="87" t="str">
        <f>IF(ISNONTEXT(VLOOKUP(A348,'Student names'!$B$7:$C$15000,2,0)),"",VLOOKUP(A348,'Student names'!$B$7:$C$15000,2,0))</f>
        <v>Isaac Sanderson</v>
      </c>
      <c r="C348" s="69">
        <v>17</v>
      </c>
      <c r="D348" s="69" t="s">
        <v>111</v>
      </c>
      <c r="E348" s="69" t="s">
        <v>102</v>
      </c>
      <c r="F348" s="69">
        <v>10.1</v>
      </c>
      <c r="G348" s="69" t="s">
        <v>60</v>
      </c>
      <c r="H348" s="69" t="s">
        <v>61</v>
      </c>
      <c r="I348" s="69" t="s">
        <v>61</v>
      </c>
      <c r="J348" s="90" t="s">
        <v>62</v>
      </c>
      <c r="K348" s="69" t="s">
        <v>63</v>
      </c>
      <c r="L348" s="69" t="s">
        <v>63</v>
      </c>
    </row>
    <row r="349" spans="1:12" x14ac:dyDescent="0.4">
      <c r="A349" s="69" t="s">
        <v>412</v>
      </c>
      <c r="B349" s="87" t="str">
        <f>IF(ISNONTEXT(VLOOKUP(A349,'Student names'!$B$7:$C$15000,2,0)),"",VLOOKUP(A349,'Student names'!$B$7:$C$15000,2,0))</f>
        <v>Isaac Sanderson</v>
      </c>
      <c r="C349" s="69">
        <v>17</v>
      </c>
      <c r="D349" s="69" t="s">
        <v>111</v>
      </c>
      <c r="E349" s="69" t="s">
        <v>102</v>
      </c>
      <c r="F349" s="69">
        <v>10.1</v>
      </c>
      <c r="G349" s="69" t="s">
        <v>60</v>
      </c>
      <c r="H349" s="69" t="s">
        <v>61</v>
      </c>
      <c r="I349" s="69" t="s">
        <v>61</v>
      </c>
      <c r="J349" s="90" t="s">
        <v>62</v>
      </c>
      <c r="K349" s="69" t="s">
        <v>63</v>
      </c>
      <c r="L349" s="69" t="s">
        <v>63</v>
      </c>
    </row>
    <row r="350" spans="1:12" x14ac:dyDescent="0.4">
      <c r="A350" s="69" t="s">
        <v>412</v>
      </c>
      <c r="B350" s="87" t="str">
        <f>IF(ISNONTEXT(VLOOKUP(A350,'Student names'!$B$7:$C$15000,2,0)),"",VLOOKUP(A350,'Student names'!$B$7:$C$15000,2,0))</f>
        <v>Isaac Sanderson</v>
      </c>
      <c r="C350" s="69">
        <v>17</v>
      </c>
      <c r="D350" s="69" t="s">
        <v>111</v>
      </c>
      <c r="E350" s="69" t="s">
        <v>102</v>
      </c>
      <c r="F350" s="69">
        <v>10.1</v>
      </c>
      <c r="G350" s="69" t="s">
        <v>60</v>
      </c>
      <c r="H350" s="69" t="s">
        <v>61</v>
      </c>
      <c r="I350" s="69" t="s">
        <v>61</v>
      </c>
      <c r="J350" s="90" t="s">
        <v>62</v>
      </c>
      <c r="K350" s="69" t="s">
        <v>63</v>
      </c>
      <c r="L350" s="69" t="s">
        <v>63</v>
      </c>
    </row>
    <row r="351" spans="1:12" x14ac:dyDescent="0.4">
      <c r="A351" s="69" t="s">
        <v>412</v>
      </c>
      <c r="B351" s="87" t="str">
        <f>IF(ISNONTEXT(VLOOKUP(A351,'Student names'!$B$7:$C$15000,2,0)),"",VLOOKUP(A351,'Student names'!$B$7:$C$15000,2,0))</f>
        <v>Isaac Sanderson</v>
      </c>
      <c r="C351" s="69">
        <v>17</v>
      </c>
      <c r="D351" s="69" t="s">
        <v>120</v>
      </c>
      <c r="E351" s="69" t="s">
        <v>106</v>
      </c>
      <c r="F351" s="69">
        <v>12.1</v>
      </c>
      <c r="G351" s="69" t="s">
        <v>60</v>
      </c>
      <c r="H351" s="69" t="s">
        <v>61</v>
      </c>
      <c r="I351" s="69" t="s">
        <v>61</v>
      </c>
      <c r="J351" s="90" t="s">
        <v>62</v>
      </c>
      <c r="K351" s="69" t="s">
        <v>63</v>
      </c>
      <c r="L351" s="69" t="s">
        <v>63</v>
      </c>
    </row>
    <row r="352" spans="1:12" x14ac:dyDescent="0.4">
      <c r="A352" s="69" t="s">
        <v>412</v>
      </c>
      <c r="B352" s="87" t="str">
        <f>IF(ISNONTEXT(VLOOKUP(A352,'Student names'!$B$7:$C$15000,2,0)),"",VLOOKUP(A352,'Student names'!$B$7:$C$15000,2,0))</f>
        <v>Isaac Sanderson</v>
      </c>
      <c r="C352" s="69">
        <v>17</v>
      </c>
      <c r="D352" s="69" t="s">
        <v>120</v>
      </c>
      <c r="E352" s="69" t="s">
        <v>106</v>
      </c>
      <c r="F352" s="69">
        <v>12.1</v>
      </c>
      <c r="G352" s="69" t="s">
        <v>60</v>
      </c>
      <c r="H352" s="69" t="s">
        <v>61</v>
      </c>
      <c r="I352" s="69" t="s">
        <v>61</v>
      </c>
      <c r="J352" s="90" t="s">
        <v>62</v>
      </c>
      <c r="K352" s="69" t="s">
        <v>63</v>
      </c>
      <c r="L352" s="69" t="s">
        <v>63</v>
      </c>
    </row>
    <row r="353" spans="1:12" x14ac:dyDescent="0.4">
      <c r="A353" s="69" t="s">
        <v>412</v>
      </c>
      <c r="B353" s="87" t="str">
        <f>IF(ISNONTEXT(VLOOKUP(A353,'Student names'!$B$7:$C$15000,2,0)),"",VLOOKUP(A353,'Student names'!$B$7:$C$15000,2,0))</f>
        <v>Isaac Sanderson</v>
      </c>
      <c r="C353" s="69">
        <v>17</v>
      </c>
      <c r="D353" s="69" t="s">
        <v>120</v>
      </c>
      <c r="E353" s="69" t="s">
        <v>106</v>
      </c>
      <c r="F353" s="69">
        <v>12.1</v>
      </c>
      <c r="G353" s="69" t="s">
        <v>60</v>
      </c>
      <c r="H353" s="69" t="s">
        <v>61</v>
      </c>
      <c r="I353" s="69" t="s">
        <v>61</v>
      </c>
      <c r="J353" s="90" t="s">
        <v>62</v>
      </c>
      <c r="K353" s="69" t="s">
        <v>63</v>
      </c>
      <c r="L353" s="69" t="s">
        <v>63</v>
      </c>
    </row>
    <row r="354" spans="1:12" x14ac:dyDescent="0.4">
      <c r="A354" s="69" t="s">
        <v>413</v>
      </c>
      <c r="B354" s="87" t="str">
        <f>IF(ISNONTEXT(VLOOKUP(A354,'Student names'!$B$7:$C$15000,2,0)),"",VLOOKUP(A354,'Student names'!$B$7:$C$15000,2,0))</f>
        <v>Julian Grant</v>
      </c>
      <c r="C354" s="69">
        <v>17</v>
      </c>
      <c r="D354" s="69" t="s">
        <v>76</v>
      </c>
      <c r="E354" s="69" t="s">
        <v>77</v>
      </c>
      <c r="F354" s="69">
        <v>2.2000000000000002</v>
      </c>
      <c r="G354" s="69" t="s">
        <v>60</v>
      </c>
      <c r="H354" s="69" t="s">
        <v>73</v>
      </c>
      <c r="I354" s="69" t="s">
        <v>73</v>
      </c>
      <c r="J354" s="90" t="s">
        <v>62</v>
      </c>
      <c r="K354" s="69" t="s">
        <v>63</v>
      </c>
      <c r="L354" s="69" t="s">
        <v>63</v>
      </c>
    </row>
    <row r="355" spans="1:12" x14ac:dyDescent="0.4">
      <c r="A355" s="69" t="s">
        <v>413</v>
      </c>
      <c r="B355" s="87" t="str">
        <f>IF(ISNONTEXT(VLOOKUP(A355,'Student names'!$B$7:$C$15000,2,0)),"",VLOOKUP(A355,'Student names'!$B$7:$C$15000,2,0))</f>
        <v>Julian Grant</v>
      </c>
      <c r="C355" s="69">
        <v>17</v>
      </c>
      <c r="D355" s="69" t="s">
        <v>76</v>
      </c>
      <c r="E355" s="69" t="s">
        <v>77</v>
      </c>
      <c r="F355" s="69">
        <v>2.2000000000000002</v>
      </c>
      <c r="G355" s="69" t="s">
        <v>60</v>
      </c>
      <c r="H355" s="69" t="s">
        <v>73</v>
      </c>
      <c r="I355" s="69" t="s">
        <v>73</v>
      </c>
      <c r="J355" s="90" t="s">
        <v>62</v>
      </c>
      <c r="K355" s="69" t="s">
        <v>63</v>
      </c>
      <c r="L355" s="69" t="s">
        <v>63</v>
      </c>
    </row>
    <row r="356" spans="1:12" x14ac:dyDescent="0.4">
      <c r="A356" s="69" t="s">
        <v>413</v>
      </c>
      <c r="B356" s="87" t="str">
        <f>IF(ISNONTEXT(VLOOKUP(A356,'Student names'!$B$7:$C$15000,2,0)),"",VLOOKUP(A356,'Student names'!$B$7:$C$15000,2,0))</f>
        <v>Julian Grant</v>
      </c>
      <c r="C356" s="69">
        <v>17</v>
      </c>
      <c r="D356" s="69" t="s">
        <v>76</v>
      </c>
      <c r="E356" s="69" t="s">
        <v>77</v>
      </c>
      <c r="F356" s="69">
        <v>2.2000000000000002</v>
      </c>
      <c r="G356" s="69" t="s">
        <v>60</v>
      </c>
      <c r="H356" s="69" t="s">
        <v>73</v>
      </c>
      <c r="I356" s="69" t="s">
        <v>73</v>
      </c>
      <c r="J356" s="90" t="s">
        <v>62</v>
      </c>
      <c r="K356" s="69" t="s">
        <v>63</v>
      </c>
      <c r="L356" s="69" t="s">
        <v>63</v>
      </c>
    </row>
    <row r="357" spans="1:12" x14ac:dyDescent="0.4">
      <c r="A357" s="69" t="s">
        <v>413</v>
      </c>
      <c r="B357" s="87" t="str">
        <f>IF(ISNONTEXT(VLOOKUP(A357,'Student names'!$B$7:$C$15000,2,0)),"",VLOOKUP(A357,'Student names'!$B$7:$C$15000,2,0))</f>
        <v>Julian Grant</v>
      </c>
      <c r="C357" s="69">
        <v>17</v>
      </c>
      <c r="D357" s="69" t="s">
        <v>151</v>
      </c>
      <c r="E357" s="69" t="s">
        <v>152</v>
      </c>
      <c r="F357" s="69">
        <v>4.0999999999999996</v>
      </c>
      <c r="G357" s="69" t="s">
        <v>60</v>
      </c>
      <c r="H357" s="69" t="s">
        <v>61</v>
      </c>
      <c r="I357" s="69" t="s">
        <v>61</v>
      </c>
      <c r="J357" s="90" t="s">
        <v>62</v>
      </c>
      <c r="K357" s="69" t="s">
        <v>63</v>
      </c>
      <c r="L357" s="69" t="s">
        <v>63</v>
      </c>
    </row>
    <row r="358" spans="1:12" x14ac:dyDescent="0.4">
      <c r="A358" s="69" t="s">
        <v>413</v>
      </c>
      <c r="B358" s="87" t="str">
        <f>IF(ISNONTEXT(VLOOKUP(A358,'Student names'!$B$7:$C$15000,2,0)),"",VLOOKUP(A358,'Student names'!$B$7:$C$15000,2,0))</f>
        <v>Julian Grant</v>
      </c>
      <c r="C358" s="69">
        <v>17</v>
      </c>
      <c r="D358" s="69" t="s">
        <v>151</v>
      </c>
      <c r="E358" s="69" t="s">
        <v>152</v>
      </c>
      <c r="F358" s="69">
        <v>4.0999999999999996</v>
      </c>
      <c r="G358" s="69" t="s">
        <v>60</v>
      </c>
      <c r="H358" s="69" t="s">
        <v>61</v>
      </c>
      <c r="I358" s="69" t="s">
        <v>61</v>
      </c>
      <c r="J358" s="90" t="s">
        <v>62</v>
      </c>
      <c r="K358" s="69" t="s">
        <v>63</v>
      </c>
      <c r="L358" s="69" t="s">
        <v>63</v>
      </c>
    </row>
    <row r="359" spans="1:12" x14ac:dyDescent="0.4">
      <c r="A359" s="69" t="s">
        <v>413</v>
      </c>
      <c r="B359" s="87" t="str">
        <f>IF(ISNONTEXT(VLOOKUP(A359,'Student names'!$B$7:$C$15000,2,0)),"",VLOOKUP(A359,'Student names'!$B$7:$C$15000,2,0))</f>
        <v>Julian Grant</v>
      </c>
      <c r="C359" s="69">
        <v>17</v>
      </c>
      <c r="D359" s="69" t="s">
        <v>151</v>
      </c>
      <c r="E359" s="69" t="s">
        <v>152</v>
      </c>
      <c r="F359" s="69">
        <v>4.0999999999999996</v>
      </c>
      <c r="G359" s="69" t="s">
        <v>60</v>
      </c>
      <c r="H359" s="69" t="s">
        <v>61</v>
      </c>
      <c r="I359" s="69" t="s">
        <v>61</v>
      </c>
      <c r="J359" s="90" t="s">
        <v>62</v>
      </c>
      <c r="K359" s="69" t="s">
        <v>63</v>
      </c>
      <c r="L359" s="69" t="s">
        <v>63</v>
      </c>
    </row>
    <row r="360" spans="1:12" x14ac:dyDescent="0.4">
      <c r="A360" s="69" t="s">
        <v>413</v>
      </c>
      <c r="B360" s="87" t="str">
        <f>IF(ISNONTEXT(VLOOKUP(A360,'Student names'!$B$7:$C$15000,2,0)),"",VLOOKUP(A360,'Student names'!$B$7:$C$15000,2,0))</f>
        <v>Julian Grant</v>
      </c>
      <c r="C360" s="69">
        <v>17</v>
      </c>
      <c r="D360" s="69" t="s">
        <v>82</v>
      </c>
      <c r="E360" s="69" t="s">
        <v>83</v>
      </c>
      <c r="F360" s="69">
        <v>2.1</v>
      </c>
      <c r="G360" s="69" t="s">
        <v>60</v>
      </c>
      <c r="H360" s="69" t="s">
        <v>61</v>
      </c>
      <c r="I360" s="69" t="s">
        <v>61</v>
      </c>
      <c r="J360" s="90" t="s">
        <v>62</v>
      </c>
      <c r="K360" s="69" t="s">
        <v>63</v>
      </c>
      <c r="L360" s="69" t="s">
        <v>63</v>
      </c>
    </row>
    <row r="361" spans="1:12" x14ac:dyDescent="0.4">
      <c r="A361" s="69" t="s">
        <v>413</v>
      </c>
      <c r="B361" s="87" t="str">
        <f>IF(ISNONTEXT(VLOOKUP(A361,'Student names'!$B$7:$C$15000,2,0)),"",VLOOKUP(A361,'Student names'!$B$7:$C$15000,2,0))</f>
        <v>Julian Grant</v>
      </c>
      <c r="C361" s="69">
        <v>17</v>
      </c>
      <c r="D361" s="69" t="s">
        <v>82</v>
      </c>
      <c r="E361" s="69" t="s">
        <v>83</v>
      </c>
      <c r="F361" s="69">
        <v>2.1</v>
      </c>
      <c r="G361" s="69" t="s">
        <v>60</v>
      </c>
      <c r="H361" s="69" t="s">
        <v>61</v>
      </c>
      <c r="I361" s="69" t="s">
        <v>61</v>
      </c>
      <c r="J361" s="90" t="s">
        <v>62</v>
      </c>
      <c r="K361" s="69" t="s">
        <v>63</v>
      </c>
      <c r="L361" s="69" t="s">
        <v>63</v>
      </c>
    </row>
    <row r="362" spans="1:12" x14ac:dyDescent="0.4">
      <c r="A362" s="69" t="s">
        <v>413</v>
      </c>
      <c r="B362" s="87" t="str">
        <f>IF(ISNONTEXT(VLOOKUP(A362,'Student names'!$B$7:$C$15000,2,0)),"",VLOOKUP(A362,'Student names'!$B$7:$C$15000,2,0))</f>
        <v>Julian Grant</v>
      </c>
      <c r="C362" s="69">
        <v>17</v>
      </c>
      <c r="D362" s="69" t="s">
        <v>82</v>
      </c>
      <c r="E362" s="69" t="s">
        <v>83</v>
      </c>
      <c r="F362" s="69">
        <v>2.1</v>
      </c>
      <c r="G362" s="69" t="s">
        <v>60</v>
      </c>
      <c r="H362" s="69" t="s">
        <v>61</v>
      </c>
      <c r="I362" s="69" t="s">
        <v>61</v>
      </c>
      <c r="J362" s="90" t="s">
        <v>62</v>
      </c>
      <c r="K362" s="69" t="s">
        <v>63</v>
      </c>
      <c r="L362" s="69" t="s">
        <v>63</v>
      </c>
    </row>
    <row r="363" spans="1:12" x14ac:dyDescent="0.4">
      <c r="A363" s="69" t="s">
        <v>414</v>
      </c>
      <c r="B363" s="87" t="str">
        <f>IF(ISNONTEXT(VLOOKUP(A363,'Student names'!$B$7:$C$15000,2,0)),"",VLOOKUP(A363,'Student names'!$B$7:$C$15000,2,0))</f>
        <v>Jason Forsyth</v>
      </c>
      <c r="C363" s="69">
        <v>16</v>
      </c>
      <c r="D363" s="69" t="s">
        <v>146</v>
      </c>
      <c r="E363" s="69" t="s">
        <v>147</v>
      </c>
      <c r="F363" s="69">
        <v>9.1999999999999993</v>
      </c>
      <c r="G363" s="69" t="s">
        <v>148</v>
      </c>
      <c r="H363" s="69" t="s">
        <v>61</v>
      </c>
      <c r="I363" s="69" t="s">
        <v>61</v>
      </c>
      <c r="J363" s="90" t="s">
        <v>62</v>
      </c>
      <c r="K363" s="69" t="s">
        <v>63</v>
      </c>
      <c r="L363" s="69" t="s">
        <v>63</v>
      </c>
    </row>
    <row r="364" spans="1:12" x14ac:dyDescent="0.4">
      <c r="A364" s="69" t="s">
        <v>414</v>
      </c>
      <c r="B364" s="87" t="str">
        <f>IF(ISNONTEXT(VLOOKUP(A364,'Student names'!$B$7:$C$15000,2,0)),"",VLOOKUP(A364,'Student names'!$B$7:$C$15000,2,0))</f>
        <v>Jason Forsyth</v>
      </c>
      <c r="C364" s="69">
        <v>16</v>
      </c>
      <c r="D364" s="69" t="s">
        <v>146</v>
      </c>
      <c r="E364" s="69" t="s">
        <v>147</v>
      </c>
      <c r="F364" s="69">
        <v>9.1999999999999993</v>
      </c>
      <c r="G364" s="69" t="s">
        <v>148</v>
      </c>
      <c r="H364" s="69" t="s">
        <v>61</v>
      </c>
      <c r="I364" s="69" t="s">
        <v>61</v>
      </c>
      <c r="J364" s="90" t="s">
        <v>62</v>
      </c>
      <c r="K364" s="69" t="s">
        <v>63</v>
      </c>
      <c r="L364" s="69" t="s">
        <v>63</v>
      </c>
    </row>
    <row r="365" spans="1:12" x14ac:dyDescent="0.4">
      <c r="A365" s="69" t="s">
        <v>414</v>
      </c>
      <c r="B365" s="87" t="str">
        <f>IF(ISNONTEXT(VLOOKUP(A365,'Student names'!$B$7:$C$15000,2,0)),"",VLOOKUP(A365,'Student names'!$B$7:$C$15000,2,0))</f>
        <v>Jason Forsyth</v>
      </c>
      <c r="C365" s="69">
        <v>16</v>
      </c>
      <c r="D365" s="69" t="s">
        <v>146</v>
      </c>
      <c r="E365" s="69" t="s">
        <v>147</v>
      </c>
      <c r="F365" s="69">
        <v>9.1999999999999993</v>
      </c>
      <c r="G365" s="69" t="s">
        <v>148</v>
      </c>
      <c r="H365" s="69" t="s">
        <v>61</v>
      </c>
      <c r="I365" s="69" t="s">
        <v>61</v>
      </c>
      <c r="J365" s="90" t="s">
        <v>62</v>
      </c>
      <c r="K365" s="69" t="s">
        <v>63</v>
      </c>
      <c r="L365" s="69" t="s">
        <v>63</v>
      </c>
    </row>
    <row r="366" spans="1:12" x14ac:dyDescent="0.4">
      <c r="A366" s="69" t="s">
        <v>414</v>
      </c>
      <c r="B366" s="87" t="str">
        <f>IF(ISNONTEXT(VLOOKUP(A366,'Student names'!$B$7:$C$15000,2,0)),"",VLOOKUP(A366,'Student names'!$B$7:$C$15000,2,0))</f>
        <v>Jason Forsyth</v>
      </c>
      <c r="C366" s="69">
        <v>16</v>
      </c>
      <c r="D366" s="69" t="s">
        <v>146</v>
      </c>
      <c r="E366" s="69" t="s">
        <v>147</v>
      </c>
      <c r="F366" s="69">
        <v>9.1999999999999993</v>
      </c>
      <c r="G366" s="69" t="s">
        <v>148</v>
      </c>
      <c r="H366" s="69" t="s">
        <v>61</v>
      </c>
      <c r="I366" s="69" t="s">
        <v>61</v>
      </c>
      <c r="J366" s="90" t="s">
        <v>62</v>
      </c>
      <c r="K366" s="69" t="s">
        <v>63</v>
      </c>
      <c r="L366" s="69" t="s">
        <v>63</v>
      </c>
    </row>
    <row r="367" spans="1:12" x14ac:dyDescent="0.4">
      <c r="A367" s="69" t="s">
        <v>414</v>
      </c>
      <c r="B367" s="87" t="str">
        <f>IF(ISNONTEXT(VLOOKUP(A367,'Student names'!$B$7:$C$15000,2,0)),"",VLOOKUP(A367,'Student names'!$B$7:$C$15000,2,0))</f>
        <v>Jason Forsyth</v>
      </c>
      <c r="C367" s="69">
        <v>16</v>
      </c>
      <c r="D367" s="69" t="s">
        <v>146</v>
      </c>
      <c r="E367" s="69" t="s">
        <v>147</v>
      </c>
      <c r="F367" s="69">
        <v>9.1999999999999993</v>
      </c>
      <c r="G367" s="69" t="s">
        <v>148</v>
      </c>
      <c r="H367" s="69" t="s">
        <v>61</v>
      </c>
      <c r="I367" s="69" t="s">
        <v>61</v>
      </c>
      <c r="J367" s="90" t="s">
        <v>62</v>
      </c>
      <c r="K367" s="69" t="s">
        <v>63</v>
      </c>
      <c r="L367" s="69" t="s">
        <v>63</v>
      </c>
    </row>
    <row r="368" spans="1:12" x14ac:dyDescent="0.4">
      <c r="A368" s="69" t="s">
        <v>414</v>
      </c>
      <c r="B368" s="87" t="str">
        <f>IF(ISNONTEXT(VLOOKUP(A368,'Student names'!$B$7:$C$15000,2,0)),"",VLOOKUP(A368,'Student names'!$B$7:$C$15000,2,0))</f>
        <v>Jason Forsyth</v>
      </c>
      <c r="C368" s="69">
        <v>16</v>
      </c>
      <c r="D368" s="69" t="s">
        <v>101</v>
      </c>
      <c r="E368" s="69" t="s">
        <v>102</v>
      </c>
      <c r="F368" s="69">
        <v>10.1</v>
      </c>
      <c r="G368" s="69" t="s">
        <v>132</v>
      </c>
      <c r="H368" s="69" t="s">
        <v>103</v>
      </c>
      <c r="J368" s="90" t="s">
        <v>104</v>
      </c>
      <c r="K368" s="69" t="s">
        <v>63</v>
      </c>
      <c r="L368" s="69" t="s">
        <v>63</v>
      </c>
    </row>
    <row r="369" spans="1:12" x14ac:dyDescent="0.4">
      <c r="A369" s="69" t="s">
        <v>414</v>
      </c>
      <c r="B369" s="87" t="str">
        <f>IF(ISNONTEXT(VLOOKUP(A369,'Student names'!$B$7:$C$15000,2,0)),"",VLOOKUP(A369,'Student names'!$B$7:$C$15000,2,0))</f>
        <v>Jason Forsyth</v>
      </c>
      <c r="C369" s="69">
        <v>16</v>
      </c>
      <c r="D369" s="69" t="s">
        <v>101</v>
      </c>
      <c r="E369" s="69" t="s">
        <v>102</v>
      </c>
      <c r="F369" s="69">
        <v>10.1</v>
      </c>
      <c r="G369" s="69" t="s">
        <v>132</v>
      </c>
      <c r="H369" s="69" t="s">
        <v>103</v>
      </c>
      <c r="J369" s="90" t="s">
        <v>104</v>
      </c>
      <c r="K369" s="69" t="s">
        <v>63</v>
      </c>
      <c r="L369" s="69" t="s">
        <v>63</v>
      </c>
    </row>
    <row r="370" spans="1:12" x14ac:dyDescent="0.4">
      <c r="A370" s="69" t="s">
        <v>414</v>
      </c>
      <c r="B370" s="87" t="str">
        <f>IF(ISNONTEXT(VLOOKUP(A370,'Student names'!$B$7:$C$15000,2,0)),"",VLOOKUP(A370,'Student names'!$B$7:$C$15000,2,0))</f>
        <v>Jason Forsyth</v>
      </c>
      <c r="C370" s="69">
        <v>16</v>
      </c>
      <c r="D370" s="69" t="s">
        <v>101</v>
      </c>
      <c r="E370" s="69" t="s">
        <v>102</v>
      </c>
      <c r="F370" s="69">
        <v>10.1</v>
      </c>
      <c r="G370" s="69" t="s">
        <v>132</v>
      </c>
      <c r="H370" s="69" t="s">
        <v>103</v>
      </c>
      <c r="J370" s="90" t="s">
        <v>104</v>
      </c>
      <c r="K370" s="69" t="s">
        <v>63</v>
      </c>
      <c r="L370" s="69" t="s">
        <v>63</v>
      </c>
    </row>
    <row r="371" spans="1:12" x14ac:dyDescent="0.4">
      <c r="A371" s="69" t="s">
        <v>414</v>
      </c>
      <c r="B371" s="87" t="str">
        <f>IF(ISNONTEXT(VLOOKUP(A371,'Student names'!$B$7:$C$15000,2,0)),"",VLOOKUP(A371,'Student names'!$B$7:$C$15000,2,0))</f>
        <v>Jason Forsyth</v>
      </c>
      <c r="C371" s="69">
        <v>16</v>
      </c>
      <c r="D371" s="69" t="s">
        <v>101</v>
      </c>
      <c r="E371" s="69" t="s">
        <v>102</v>
      </c>
      <c r="F371" s="69">
        <v>10.1</v>
      </c>
      <c r="G371" s="69" t="s">
        <v>132</v>
      </c>
      <c r="H371" s="69" t="s">
        <v>103</v>
      </c>
      <c r="J371" s="90" t="s">
        <v>104</v>
      </c>
      <c r="K371" s="69" t="s">
        <v>63</v>
      </c>
      <c r="L371" s="69" t="s">
        <v>63</v>
      </c>
    </row>
    <row r="372" spans="1:12" x14ac:dyDescent="0.4">
      <c r="A372" s="69" t="s">
        <v>414</v>
      </c>
      <c r="B372" s="87" t="str">
        <f>IF(ISNONTEXT(VLOOKUP(A372,'Student names'!$B$7:$C$15000,2,0)),"",VLOOKUP(A372,'Student names'!$B$7:$C$15000,2,0))</f>
        <v>Jason Forsyth</v>
      </c>
      <c r="C372" s="69">
        <v>16</v>
      </c>
      <c r="D372" s="69" t="s">
        <v>101</v>
      </c>
      <c r="E372" s="69" t="s">
        <v>102</v>
      </c>
      <c r="F372" s="69">
        <v>10.1</v>
      </c>
      <c r="G372" s="69" t="s">
        <v>132</v>
      </c>
      <c r="H372" s="69" t="s">
        <v>103</v>
      </c>
      <c r="J372" s="90" t="s">
        <v>104</v>
      </c>
      <c r="K372" s="69" t="s">
        <v>63</v>
      </c>
      <c r="L372" s="69" t="s">
        <v>63</v>
      </c>
    </row>
    <row r="373" spans="1:12" x14ac:dyDescent="0.4">
      <c r="A373" s="69" t="s">
        <v>414</v>
      </c>
      <c r="B373" s="87" t="str">
        <f>IF(ISNONTEXT(VLOOKUP(A373,'Student names'!$B$7:$C$15000,2,0)),"",VLOOKUP(A373,'Student names'!$B$7:$C$15000,2,0))</f>
        <v>Jason Forsyth</v>
      </c>
      <c r="C373" s="69">
        <v>16</v>
      </c>
      <c r="D373" s="69" t="s">
        <v>150</v>
      </c>
      <c r="E373" s="69" t="s">
        <v>147</v>
      </c>
      <c r="F373" s="69">
        <v>9.1999999999999993</v>
      </c>
      <c r="G373" s="69" t="s">
        <v>60</v>
      </c>
      <c r="H373" s="69" t="s">
        <v>61</v>
      </c>
      <c r="I373" s="69" t="s">
        <v>61</v>
      </c>
      <c r="J373" s="90" t="s">
        <v>62</v>
      </c>
      <c r="K373" s="69" t="s">
        <v>63</v>
      </c>
      <c r="L373" s="69" t="s">
        <v>63</v>
      </c>
    </row>
    <row r="374" spans="1:12" x14ac:dyDescent="0.4">
      <c r="A374" s="69" t="s">
        <v>414</v>
      </c>
      <c r="B374" s="87" t="str">
        <f>IF(ISNONTEXT(VLOOKUP(A374,'Student names'!$B$7:$C$15000,2,0)),"",VLOOKUP(A374,'Student names'!$B$7:$C$15000,2,0))</f>
        <v>Jason Forsyth</v>
      </c>
      <c r="C374" s="69">
        <v>16</v>
      </c>
      <c r="D374" s="69" t="s">
        <v>150</v>
      </c>
      <c r="E374" s="69" t="s">
        <v>147</v>
      </c>
      <c r="F374" s="69">
        <v>9.1999999999999993</v>
      </c>
      <c r="G374" s="69" t="s">
        <v>60</v>
      </c>
      <c r="H374" s="69" t="s">
        <v>61</v>
      </c>
      <c r="I374" s="69" t="s">
        <v>61</v>
      </c>
      <c r="J374" s="90" t="s">
        <v>62</v>
      </c>
      <c r="K374" s="69" t="s">
        <v>63</v>
      </c>
      <c r="L374" s="69" t="s">
        <v>63</v>
      </c>
    </row>
    <row r="375" spans="1:12" x14ac:dyDescent="0.4">
      <c r="A375" s="69" t="s">
        <v>414</v>
      </c>
      <c r="B375" s="87" t="str">
        <f>IF(ISNONTEXT(VLOOKUP(A375,'Student names'!$B$7:$C$15000,2,0)),"",VLOOKUP(A375,'Student names'!$B$7:$C$15000,2,0))</f>
        <v>Jason Forsyth</v>
      </c>
      <c r="C375" s="69">
        <v>16</v>
      </c>
      <c r="D375" s="69" t="s">
        <v>150</v>
      </c>
      <c r="E375" s="69" t="s">
        <v>147</v>
      </c>
      <c r="F375" s="69">
        <v>9.1999999999999993</v>
      </c>
      <c r="G375" s="69" t="s">
        <v>60</v>
      </c>
      <c r="H375" s="69" t="s">
        <v>61</v>
      </c>
      <c r="I375" s="69" t="s">
        <v>61</v>
      </c>
      <c r="J375" s="90" t="s">
        <v>62</v>
      </c>
      <c r="K375" s="69" t="s">
        <v>63</v>
      </c>
      <c r="L375" s="69" t="s">
        <v>63</v>
      </c>
    </row>
    <row r="376" spans="1:12" x14ac:dyDescent="0.4">
      <c r="A376" s="69" t="s">
        <v>414</v>
      </c>
      <c r="B376" s="87" t="str">
        <f>IF(ISNONTEXT(VLOOKUP(A376,'Student names'!$B$7:$C$15000,2,0)),"",VLOOKUP(A376,'Student names'!$B$7:$C$15000,2,0))</f>
        <v>Jason Forsyth</v>
      </c>
      <c r="C376" s="69">
        <v>16</v>
      </c>
      <c r="D376" s="69" t="s">
        <v>150</v>
      </c>
      <c r="E376" s="69" t="s">
        <v>147</v>
      </c>
      <c r="F376" s="69">
        <v>9.1999999999999993</v>
      </c>
      <c r="G376" s="69" t="s">
        <v>60</v>
      </c>
      <c r="H376" s="69" t="s">
        <v>61</v>
      </c>
      <c r="I376" s="69" t="s">
        <v>61</v>
      </c>
      <c r="J376" s="90" t="s">
        <v>62</v>
      </c>
      <c r="K376" s="69" t="s">
        <v>63</v>
      </c>
      <c r="L376" s="69" t="s">
        <v>63</v>
      </c>
    </row>
    <row r="377" spans="1:12" x14ac:dyDescent="0.4">
      <c r="A377" s="69" t="s">
        <v>414</v>
      </c>
      <c r="B377" s="87" t="str">
        <f>IF(ISNONTEXT(VLOOKUP(A377,'Student names'!$B$7:$C$15000,2,0)),"",VLOOKUP(A377,'Student names'!$B$7:$C$15000,2,0))</f>
        <v>Jason Forsyth</v>
      </c>
      <c r="C377" s="69">
        <v>16</v>
      </c>
      <c r="D377" s="69" t="s">
        <v>150</v>
      </c>
      <c r="E377" s="69" t="s">
        <v>147</v>
      </c>
      <c r="F377" s="69">
        <v>9.1999999999999993</v>
      </c>
      <c r="G377" s="69" t="s">
        <v>60</v>
      </c>
      <c r="H377" s="69" t="s">
        <v>61</v>
      </c>
      <c r="I377" s="69" t="s">
        <v>61</v>
      </c>
      <c r="J377" s="90" t="s">
        <v>62</v>
      </c>
      <c r="K377" s="69" t="s">
        <v>63</v>
      </c>
      <c r="L377" s="69" t="s">
        <v>63</v>
      </c>
    </row>
    <row r="378" spans="1:12" x14ac:dyDescent="0.4">
      <c r="A378" s="69" t="s">
        <v>414</v>
      </c>
      <c r="B378" s="87" t="str">
        <f>IF(ISNONTEXT(VLOOKUP(A378,'Student names'!$B$7:$C$15000,2,0)),"",VLOOKUP(A378,'Student names'!$B$7:$C$15000,2,0))</f>
        <v>Jason Forsyth</v>
      </c>
      <c r="C378" s="69">
        <v>16</v>
      </c>
      <c r="D378" s="69" t="s">
        <v>105</v>
      </c>
      <c r="E378" s="69" t="s">
        <v>106</v>
      </c>
      <c r="F378" s="69">
        <v>12.1</v>
      </c>
      <c r="G378" s="69" t="s">
        <v>60</v>
      </c>
      <c r="H378" s="69" t="s">
        <v>103</v>
      </c>
      <c r="J378" s="90" t="s">
        <v>104</v>
      </c>
      <c r="K378" s="69" t="s">
        <v>63</v>
      </c>
      <c r="L378" s="69" t="s">
        <v>63</v>
      </c>
    </row>
    <row r="379" spans="1:12" x14ac:dyDescent="0.4">
      <c r="A379" s="69" t="s">
        <v>414</v>
      </c>
      <c r="B379" s="87" t="str">
        <f>IF(ISNONTEXT(VLOOKUP(A379,'Student names'!$B$7:$C$15000,2,0)),"",VLOOKUP(A379,'Student names'!$B$7:$C$15000,2,0))</f>
        <v>Jason Forsyth</v>
      </c>
      <c r="C379" s="69">
        <v>16</v>
      </c>
      <c r="D379" s="69" t="s">
        <v>105</v>
      </c>
      <c r="E379" s="69" t="s">
        <v>106</v>
      </c>
      <c r="F379" s="69">
        <v>12.1</v>
      </c>
      <c r="G379" s="69" t="s">
        <v>60</v>
      </c>
      <c r="H379" s="69" t="s">
        <v>103</v>
      </c>
      <c r="J379" s="90" t="s">
        <v>104</v>
      </c>
      <c r="K379" s="69" t="s">
        <v>63</v>
      </c>
      <c r="L379" s="69" t="s">
        <v>63</v>
      </c>
    </row>
    <row r="380" spans="1:12" x14ac:dyDescent="0.4">
      <c r="A380" s="69" t="s">
        <v>414</v>
      </c>
      <c r="B380" s="87" t="str">
        <f>IF(ISNONTEXT(VLOOKUP(A380,'Student names'!$B$7:$C$15000,2,0)),"",VLOOKUP(A380,'Student names'!$B$7:$C$15000,2,0))</f>
        <v>Jason Forsyth</v>
      </c>
      <c r="C380" s="69">
        <v>16</v>
      </c>
      <c r="D380" s="69" t="s">
        <v>105</v>
      </c>
      <c r="E380" s="69" t="s">
        <v>106</v>
      </c>
      <c r="F380" s="69">
        <v>12.1</v>
      </c>
      <c r="G380" s="69" t="s">
        <v>60</v>
      </c>
      <c r="H380" s="69" t="s">
        <v>103</v>
      </c>
      <c r="J380" s="90" t="s">
        <v>104</v>
      </c>
      <c r="K380" s="69" t="s">
        <v>63</v>
      </c>
      <c r="L380" s="69" t="s">
        <v>63</v>
      </c>
    </row>
    <row r="381" spans="1:12" x14ac:dyDescent="0.4">
      <c r="A381" s="69" t="s">
        <v>414</v>
      </c>
      <c r="B381" s="87" t="str">
        <f>IF(ISNONTEXT(VLOOKUP(A381,'Student names'!$B$7:$C$15000,2,0)),"",VLOOKUP(A381,'Student names'!$B$7:$C$15000,2,0))</f>
        <v>Jason Forsyth</v>
      </c>
      <c r="C381" s="69">
        <v>16</v>
      </c>
      <c r="D381" s="69" t="s">
        <v>105</v>
      </c>
      <c r="E381" s="69" t="s">
        <v>106</v>
      </c>
      <c r="F381" s="69">
        <v>12.1</v>
      </c>
      <c r="G381" s="69" t="s">
        <v>60</v>
      </c>
      <c r="H381" s="69" t="s">
        <v>103</v>
      </c>
      <c r="J381" s="90" t="s">
        <v>104</v>
      </c>
      <c r="K381" s="69" t="s">
        <v>63</v>
      </c>
      <c r="L381" s="69" t="s">
        <v>63</v>
      </c>
    </row>
    <row r="382" spans="1:12" x14ac:dyDescent="0.4">
      <c r="A382" s="69" t="s">
        <v>414</v>
      </c>
      <c r="B382" s="87" t="str">
        <f>IF(ISNONTEXT(VLOOKUP(A382,'Student names'!$B$7:$C$15000,2,0)),"",VLOOKUP(A382,'Student names'!$B$7:$C$15000,2,0))</f>
        <v>Jason Forsyth</v>
      </c>
      <c r="C382" s="69">
        <v>16</v>
      </c>
      <c r="D382" s="69" t="s">
        <v>105</v>
      </c>
      <c r="E382" s="69" t="s">
        <v>106</v>
      </c>
      <c r="F382" s="69">
        <v>12.1</v>
      </c>
      <c r="G382" s="69" t="s">
        <v>60</v>
      </c>
      <c r="H382" s="69" t="s">
        <v>103</v>
      </c>
      <c r="J382" s="90" t="s">
        <v>104</v>
      </c>
      <c r="K382" s="69" t="s">
        <v>63</v>
      </c>
      <c r="L382" s="69" t="s">
        <v>63</v>
      </c>
    </row>
    <row r="383" spans="1:12" x14ac:dyDescent="0.4">
      <c r="A383" s="69" t="s">
        <v>414</v>
      </c>
      <c r="B383" s="87" t="str">
        <f>IF(ISNONTEXT(VLOOKUP(A383,'Student names'!$B$7:$C$15000,2,0)),"",VLOOKUP(A383,'Student names'!$B$7:$C$15000,2,0))</f>
        <v>Jason Forsyth</v>
      </c>
      <c r="C383" s="69">
        <v>16</v>
      </c>
      <c r="D383" s="69" t="s">
        <v>107</v>
      </c>
      <c r="E383" s="69" t="s">
        <v>108</v>
      </c>
      <c r="F383" s="69">
        <v>12.1</v>
      </c>
      <c r="G383" s="69" t="s">
        <v>60</v>
      </c>
      <c r="H383" s="69" t="s">
        <v>61</v>
      </c>
      <c r="I383" s="69" t="s">
        <v>61</v>
      </c>
      <c r="J383" s="90" t="s">
        <v>62</v>
      </c>
      <c r="K383" s="69" t="s">
        <v>63</v>
      </c>
      <c r="L383" s="69" t="s">
        <v>63</v>
      </c>
    </row>
    <row r="384" spans="1:12" x14ac:dyDescent="0.4">
      <c r="A384" s="69" t="s">
        <v>414</v>
      </c>
      <c r="B384" s="87" t="str">
        <f>IF(ISNONTEXT(VLOOKUP(A384,'Student names'!$B$7:$C$15000,2,0)),"",VLOOKUP(A384,'Student names'!$B$7:$C$15000,2,0))</f>
        <v>Jason Forsyth</v>
      </c>
      <c r="C384" s="69">
        <v>16</v>
      </c>
      <c r="D384" s="69" t="s">
        <v>107</v>
      </c>
      <c r="E384" s="69" t="s">
        <v>108</v>
      </c>
      <c r="F384" s="69">
        <v>12.1</v>
      </c>
      <c r="G384" s="69" t="s">
        <v>60</v>
      </c>
      <c r="H384" s="69" t="s">
        <v>61</v>
      </c>
      <c r="I384" s="69" t="s">
        <v>61</v>
      </c>
      <c r="J384" s="90" t="s">
        <v>62</v>
      </c>
      <c r="K384" s="69" t="s">
        <v>63</v>
      </c>
      <c r="L384" s="69" t="s">
        <v>63</v>
      </c>
    </row>
    <row r="385" spans="1:12" x14ac:dyDescent="0.4">
      <c r="A385" s="69" t="s">
        <v>414</v>
      </c>
      <c r="B385" s="87" t="str">
        <f>IF(ISNONTEXT(VLOOKUP(A385,'Student names'!$B$7:$C$15000,2,0)),"",VLOOKUP(A385,'Student names'!$B$7:$C$15000,2,0))</f>
        <v>Jason Forsyth</v>
      </c>
      <c r="C385" s="69">
        <v>16</v>
      </c>
      <c r="D385" s="69" t="s">
        <v>107</v>
      </c>
      <c r="E385" s="69" t="s">
        <v>108</v>
      </c>
      <c r="F385" s="69">
        <v>12.1</v>
      </c>
      <c r="G385" s="69" t="s">
        <v>60</v>
      </c>
      <c r="H385" s="69" t="s">
        <v>61</v>
      </c>
      <c r="I385" s="69" t="s">
        <v>61</v>
      </c>
      <c r="J385" s="90" t="s">
        <v>62</v>
      </c>
      <c r="K385" s="69" t="s">
        <v>63</v>
      </c>
      <c r="L385" s="69" t="s">
        <v>63</v>
      </c>
    </row>
    <row r="386" spans="1:12" x14ac:dyDescent="0.4">
      <c r="A386" s="69" t="s">
        <v>414</v>
      </c>
      <c r="B386" s="87" t="str">
        <f>IF(ISNONTEXT(VLOOKUP(A386,'Student names'!$B$7:$C$15000,2,0)),"",VLOOKUP(A386,'Student names'!$B$7:$C$15000,2,0))</f>
        <v>Jason Forsyth</v>
      </c>
      <c r="C386" s="69">
        <v>16</v>
      </c>
      <c r="D386" s="69" t="s">
        <v>107</v>
      </c>
      <c r="E386" s="69" t="s">
        <v>108</v>
      </c>
      <c r="F386" s="69">
        <v>12.1</v>
      </c>
      <c r="G386" s="69" t="s">
        <v>60</v>
      </c>
      <c r="H386" s="69" t="s">
        <v>61</v>
      </c>
      <c r="I386" s="69" t="s">
        <v>61</v>
      </c>
      <c r="J386" s="90" t="s">
        <v>62</v>
      </c>
      <c r="K386" s="69" t="s">
        <v>63</v>
      </c>
      <c r="L386" s="69" t="s">
        <v>63</v>
      </c>
    </row>
    <row r="387" spans="1:12" x14ac:dyDescent="0.4">
      <c r="A387" s="69" t="s">
        <v>414</v>
      </c>
      <c r="B387" s="87" t="str">
        <f>IF(ISNONTEXT(VLOOKUP(A387,'Student names'!$B$7:$C$15000,2,0)),"",VLOOKUP(A387,'Student names'!$B$7:$C$15000,2,0))</f>
        <v>Jason Forsyth</v>
      </c>
      <c r="C387" s="69">
        <v>16</v>
      </c>
      <c r="D387" s="69" t="s">
        <v>107</v>
      </c>
      <c r="E387" s="69" t="s">
        <v>108</v>
      </c>
      <c r="F387" s="69">
        <v>12.1</v>
      </c>
      <c r="G387" s="69" t="s">
        <v>60</v>
      </c>
      <c r="H387" s="69" t="s">
        <v>61</v>
      </c>
      <c r="I387" s="69" t="s">
        <v>61</v>
      </c>
      <c r="J387" s="90" t="s">
        <v>62</v>
      </c>
      <c r="K387" s="69" t="s">
        <v>63</v>
      </c>
      <c r="L387" s="69" t="s">
        <v>63</v>
      </c>
    </row>
    <row r="388" spans="1:12" x14ac:dyDescent="0.4">
      <c r="A388" s="69" t="s">
        <v>415</v>
      </c>
      <c r="B388" s="87" t="str">
        <f>IF(ISNONTEXT(VLOOKUP(A388,'Student names'!$B$7:$C$15000,2,0)),"",VLOOKUP(A388,'Student names'!$B$7:$C$15000,2,0))</f>
        <v>Stephen Stewart</v>
      </c>
      <c r="C388" s="69">
        <v>18</v>
      </c>
      <c r="D388" s="69" t="s">
        <v>163</v>
      </c>
      <c r="E388" s="69" t="s">
        <v>122</v>
      </c>
      <c r="F388" s="69">
        <v>11.2</v>
      </c>
      <c r="G388" s="69" t="s">
        <v>60</v>
      </c>
      <c r="H388" s="69" t="s">
        <v>73</v>
      </c>
      <c r="I388" s="69" t="s">
        <v>169</v>
      </c>
      <c r="J388" s="90" t="s">
        <v>119</v>
      </c>
      <c r="K388" s="69" t="s">
        <v>63</v>
      </c>
      <c r="L388" s="69" t="s">
        <v>63</v>
      </c>
    </row>
    <row r="389" spans="1:12" x14ac:dyDescent="0.4">
      <c r="A389" s="69" t="s">
        <v>415</v>
      </c>
      <c r="B389" s="87" t="str">
        <f>IF(ISNONTEXT(VLOOKUP(A389,'Student names'!$B$7:$C$15000,2,0)),"",VLOOKUP(A389,'Student names'!$B$7:$C$15000,2,0))</f>
        <v>Stephen Stewart</v>
      </c>
      <c r="C389" s="69">
        <v>18</v>
      </c>
      <c r="D389" s="69" t="s">
        <v>84</v>
      </c>
      <c r="E389" s="69" t="s">
        <v>85</v>
      </c>
      <c r="F389" s="69">
        <v>2.1</v>
      </c>
      <c r="G389" s="69" t="s">
        <v>60</v>
      </c>
      <c r="H389" s="69" t="s">
        <v>61</v>
      </c>
      <c r="I389" s="69" t="s">
        <v>61</v>
      </c>
      <c r="J389" s="90" t="s">
        <v>62</v>
      </c>
      <c r="K389" s="69" t="s">
        <v>88</v>
      </c>
      <c r="L389" s="69" t="s">
        <v>88</v>
      </c>
    </row>
    <row r="390" spans="1:12" x14ac:dyDescent="0.4">
      <c r="A390" s="69" t="s">
        <v>415</v>
      </c>
      <c r="B390" s="87" t="str">
        <f>IF(ISNONTEXT(VLOOKUP(A390,'Student names'!$B$7:$C$15000,2,0)),"",VLOOKUP(A390,'Student names'!$B$7:$C$15000,2,0))</f>
        <v>Stephen Stewart</v>
      </c>
      <c r="C390" s="69">
        <v>18</v>
      </c>
      <c r="D390" s="69" t="s">
        <v>93</v>
      </c>
      <c r="E390" s="69" t="s">
        <v>94</v>
      </c>
      <c r="F390" s="69">
        <v>12.1</v>
      </c>
      <c r="G390" s="69" t="s">
        <v>60</v>
      </c>
      <c r="H390" s="69" t="s">
        <v>61</v>
      </c>
      <c r="I390" s="69" t="s">
        <v>61</v>
      </c>
      <c r="J390" s="90" t="s">
        <v>62</v>
      </c>
      <c r="K390" s="69" t="s">
        <v>63</v>
      </c>
      <c r="L390" s="69" t="s">
        <v>63</v>
      </c>
    </row>
    <row r="391" spans="1:12" x14ac:dyDescent="0.4">
      <c r="A391" s="69" t="s">
        <v>416</v>
      </c>
      <c r="B391" s="87" t="str">
        <f>IF(ISNONTEXT(VLOOKUP(A391,'Student names'!$B$7:$C$15000,2,0)),"",VLOOKUP(A391,'Student names'!$B$7:$C$15000,2,0))</f>
        <v>Claire Coleman</v>
      </c>
      <c r="C391" s="69">
        <v>17</v>
      </c>
      <c r="D391" s="69" t="s">
        <v>76</v>
      </c>
      <c r="E391" s="69" t="s">
        <v>77</v>
      </c>
      <c r="F391" s="69">
        <v>2.2000000000000002</v>
      </c>
      <c r="G391" s="69" t="s">
        <v>60</v>
      </c>
      <c r="H391" s="69" t="s">
        <v>73</v>
      </c>
      <c r="I391" s="69" t="s">
        <v>73</v>
      </c>
      <c r="J391" s="90" t="s">
        <v>62</v>
      </c>
      <c r="K391" s="69" t="s">
        <v>63</v>
      </c>
      <c r="L391" s="69" t="s">
        <v>63</v>
      </c>
    </row>
    <row r="392" spans="1:12" x14ac:dyDescent="0.4">
      <c r="A392" s="69" t="s">
        <v>416</v>
      </c>
      <c r="B392" s="87" t="str">
        <f>IF(ISNONTEXT(VLOOKUP(A392,'Student names'!$B$7:$C$15000,2,0)),"",VLOOKUP(A392,'Student names'!$B$7:$C$15000,2,0))</f>
        <v>Claire Coleman</v>
      </c>
      <c r="C392" s="69">
        <v>17</v>
      </c>
      <c r="D392" s="69" t="s">
        <v>170</v>
      </c>
      <c r="E392" s="69" t="s">
        <v>171</v>
      </c>
      <c r="F392" s="69">
        <v>2.2000000000000002</v>
      </c>
      <c r="G392" s="69" t="s">
        <v>60</v>
      </c>
      <c r="H392" s="69" t="s">
        <v>61</v>
      </c>
      <c r="I392" s="69" t="s">
        <v>61</v>
      </c>
      <c r="J392" s="90" t="s">
        <v>62</v>
      </c>
      <c r="K392" s="69" t="s">
        <v>63</v>
      </c>
      <c r="L392" s="69" t="s">
        <v>63</v>
      </c>
    </row>
    <row r="393" spans="1:12" x14ac:dyDescent="0.4">
      <c r="A393" s="69" t="s">
        <v>416</v>
      </c>
      <c r="B393" s="87" t="str">
        <f>IF(ISNONTEXT(VLOOKUP(A393,'Student names'!$B$7:$C$15000,2,0)),"",VLOOKUP(A393,'Student names'!$B$7:$C$15000,2,0))</f>
        <v>Claire Coleman</v>
      </c>
      <c r="C393" s="69">
        <v>17</v>
      </c>
      <c r="D393" s="69" t="s">
        <v>82</v>
      </c>
      <c r="E393" s="69" t="s">
        <v>83</v>
      </c>
      <c r="F393" s="69">
        <v>2.1</v>
      </c>
      <c r="G393" s="69" t="s">
        <v>60</v>
      </c>
      <c r="H393" s="69" t="s">
        <v>73</v>
      </c>
      <c r="I393" s="69" t="s">
        <v>132</v>
      </c>
      <c r="J393" s="90" t="s">
        <v>75</v>
      </c>
      <c r="K393" s="69" t="s">
        <v>63</v>
      </c>
      <c r="L393" s="69" t="s">
        <v>63</v>
      </c>
    </row>
    <row r="394" spans="1:12" x14ac:dyDescent="0.4">
      <c r="A394" s="69" t="s">
        <v>416</v>
      </c>
      <c r="B394" s="87" t="str">
        <f>IF(ISNONTEXT(VLOOKUP(A394,'Student names'!$B$7:$C$15000,2,0)),"",VLOOKUP(A394,'Student names'!$B$7:$C$15000,2,0))</f>
        <v>Claire Coleman</v>
      </c>
      <c r="C394" s="69">
        <v>17</v>
      </c>
      <c r="D394" s="69" t="s">
        <v>96</v>
      </c>
      <c r="E394" s="69" t="s">
        <v>97</v>
      </c>
      <c r="F394" s="69">
        <v>6.1</v>
      </c>
      <c r="G394" s="69" t="s">
        <v>98</v>
      </c>
      <c r="H394" s="69" t="s">
        <v>61</v>
      </c>
      <c r="I394" s="69" t="s">
        <v>61</v>
      </c>
      <c r="J394" s="90" t="s">
        <v>62</v>
      </c>
      <c r="K394" s="69" t="s">
        <v>88</v>
      </c>
      <c r="L394" s="69" t="s">
        <v>88</v>
      </c>
    </row>
    <row r="395" spans="1:12" x14ac:dyDescent="0.4">
      <c r="A395" s="69" t="s">
        <v>417</v>
      </c>
      <c r="B395" s="87" t="str">
        <f>IF(ISNONTEXT(VLOOKUP(A395,'Student names'!$B$7:$C$15000,2,0)),"",VLOOKUP(A395,'Student names'!$B$7:$C$15000,2,0))</f>
        <v>Penelope Morgan</v>
      </c>
      <c r="C395" s="69">
        <v>16</v>
      </c>
      <c r="D395" s="69" t="s">
        <v>133</v>
      </c>
      <c r="E395" s="69" t="s">
        <v>134</v>
      </c>
      <c r="F395" s="69">
        <v>11.1</v>
      </c>
      <c r="G395" s="69" t="s">
        <v>60</v>
      </c>
      <c r="H395" s="69" t="s">
        <v>61</v>
      </c>
      <c r="I395" s="69" t="s">
        <v>61</v>
      </c>
      <c r="J395" s="90" t="s">
        <v>62</v>
      </c>
      <c r="K395" s="69" t="s">
        <v>63</v>
      </c>
      <c r="L395" s="69" t="s">
        <v>63</v>
      </c>
    </row>
    <row r="396" spans="1:12" x14ac:dyDescent="0.4">
      <c r="A396" s="69" t="s">
        <v>417</v>
      </c>
      <c r="B396" s="87" t="str">
        <f>IF(ISNONTEXT(VLOOKUP(A396,'Student names'!$B$7:$C$15000,2,0)),"",VLOOKUP(A396,'Student names'!$B$7:$C$15000,2,0))</f>
        <v>Penelope Morgan</v>
      </c>
      <c r="C396" s="69">
        <v>16</v>
      </c>
      <c r="D396" s="69" t="s">
        <v>133</v>
      </c>
      <c r="E396" s="69" t="s">
        <v>134</v>
      </c>
      <c r="F396" s="69">
        <v>11.1</v>
      </c>
      <c r="G396" s="69" t="s">
        <v>60</v>
      </c>
      <c r="H396" s="69" t="s">
        <v>61</v>
      </c>
      <c r="I396" s="69" t="s">
        <v>61</v>
      </c>
      <c r="J396" s="90" t="s">
        <v>62</v>
      </c>
      <c r="K396" s="69" t="s">
        <v>63</v>
      </c>
      <c r="L396" s="69" t="s">
        <v>63</v>
      </c>
    </row>
    <row r="397" spans="1:12" x14ac:dyDescent="0.4">
      <c r="A397" s="69" t="s">
        <v>417</v>
      </c>
      <c r="B397" s="87" t="str">
        <f>IF(ISNONTEXT(VLOOKUP(A397,'Student names'!$B$7:$C$15000,2,0)),"",VLOOKUP(A397,'Student names'!$B$7:$C$15000,2,0))</f>
        <v>Penelope Morgan</v>
      </c>
      <c r="C397" s="69">
        <v>16</v>
      </c>
      <c r="D397" s="69" t="s">
        <v>133</v>
      </c>
      <c r="E397" s="69" t="s">
        <v>134</v>
      </c>
      <c r="F397" s="69">
        <v>11.1</v>
      </c>
      <c r="G397" s="69" t="s">
        <v>60</v>
      </c>
      <c r="H397" s="69" t="s">
        <v>61</v>
      </c>
      <c r="I397" s="69" t="s">
        <v>61</v>
      </c>
      <c r="J397" s="90" t="s">
        <v>62</v>
      </c>
      <c r="K397" s="69" t="s">
        <v>63</v>
      </c>
      <c r="L397" s="69" t="s">
        <v>63</v>
      </c>
    </row>
    <row r="398" spans="1:12" x14ac:dyDescent="0.4">
      <c r="A398" s="69" t="s">
        <v>417</v>
      </c>
      <c r="B398" s="87" t="str">
        <f>IF(ISNONTEXT(VLOOKUP(A398,'Student names'!$B$7:$C$15000,2,0)),"",VLOOKUP(A398,'Student names'!$B$7:$C$15000,2,0))</f>
        <v>Penelope Morgan</v>
      </c>
      <c r="C398" s="69">
        <v>16</v>
      </c>
      <c r="D398" s="69" t="s">
        <v>67</v>
      </c>
      <c r="E398" s="69" t="s">
        <v>68</v>
      </c>
      <c r="F398" s="69">
        <v>2.1</v>
      </c>
      <c r="G398" s="69" t="s">
        <v>60</v>
      </c>
      <c r="H398" s="69" t="s">
        <v>61</v>
      </c>
      <c r="I398" s="69" t="s">
        <v>61</v>
      </c>
      <c r="J398" s="90" t="s">
        <v>62</v>
      </c>
      <c r="K398" s="69" t="s">
        <v>63</v>
      </c>
      <c r="L398" s="69" t="s">
        <v>63</v>
      </c>
    </row>
    <row r="399" spans="1:12" x14ac:dyDescent="0.4">
      <c r="A399" s="69" t="s">
        <v>417</v>
      </c>
      <c r="B399" s="87" t="str">
        <f>IF(ISNONTEXT(VLOOKUP(A399,'Student names'!$B$7:$C$15000,2,0)),"",VLOOKUP(A399,'Student names'!$B$7:$C$15000,2,0))</f>
        <v>Penelope Morgan</v>
      </c>
      <c r="C399" s="69">
        <v>16</v>
      </c>
      <c r="D399" s="69" t="s">
        <v>67</v>
      </c>
      <c r="E399" s="69" t="s">
        <v>68</v>
      </c>
      <c r="F399" s="69">
        <v>2.1</v>
      </c>
      <c r="G399" s="69" t="s">
        <v>60</v>
      </c>
      <c r="H399" s="69" t="s">
        <v>61</v>
      </c>
      <c r="I399" s="69" t="s">
        <v>61</v>
      </c>
      <c r="J399" s="90" t="s">
        <v>62</v>
      </c>
      <c r="K399" s="69" t="s">
        <v>63</v>
      </c>
      <c r="L399" s="69" t="s">
        <v>63</v>
      </c>
    </row>
    <row r="400" spans="1:12" x14ac:dyDescent="0.4">
      <c r="A400" s="69" t="s">
        <v>417</v>
      </c>
      <c r="B400" s="87" t="str">
        <f>IF(ISNONTEXT(VLOOKUP(A400,'Student names'!$B$7:$C$15000,2,0)),"",VLOOKUP(A400,'Student names'!$B$7:$C$15000,2,0))</f>
        <v>Penelope Morgan</v>
      </c>
      <c r="C400" s="69">
        <v>16</v>
      </c>
      <c r="D400" s="69" t="s">
        <v>67</v>
      </c>
      <c r="E400" s="69" t="s">
        <v>68</v>
      </c>
      <c r="F400" s="69">
        <v>2.1</v>
      </c>
      <c r="G400" s="69" t="s">
        <v>60</v>
      </c>
      <c r="H400" s="69" t="s">
        <v>61</v>
      </c>
      <c r="I400" s="69" t="s">
        <v>61</v>
      </c>
      <c r="J400" s="90" t="s">
        <v>62</v>
      </c>
      <c r="K400" s="69" t="s">
        <v>63</v>
      </c>
      <c r="L400" s="69" t="s">
        <v>63</v>
      </c>
    </row>
    <row r="401" spans="1:12" x14ac:dyDescent="0.4">
      <c r="A401" s="69" t="s">
        <v>417</v>
      </c>
      <c r="B401" s="87" t="str">
        <f>IF(ISNONTEXT(VLOOKUP(A401,'Student names'!$B$7:$C$15000,2,0)),"",VLOOKUP(A401,'Student names'!$B$7:$C$15000,2,0))</f>
        <v>Penelope Morgan</v>
      </c>
      <c r="C401" s="69">
        <v>16</v>
      </c>
      <c r="D401" s="69" t="s">
        <v>121</v>
      </c>
      <c r="E401" s="69" t="s">
        <v>122</v>
      </c>
      <c r="F401" s="69">
        <v>11.2</v>
      </c>
      <c r="G401" s="69" t="s">
        <v>60</v>
      </c>
      <c r="H401" s="69" t="s">
        <v>126</v>
      </c>
      <c r="I401" s="69" t="s">
        <v>114</v>
      </c>
      <c r="J401" s="90" t="s">
        <v>75</v>
      </c>
      <c r="K401" s="69" t="s">
        <v>63</v>
      </c>
      <c r="L401" s="69" t="s">
        <v>63</v>
      </c>
    </row>
    <row r="402" spans="1:12" x14ac:dyDescent="0.4">
      <c r="A402" s="69" t="s">
        <v>417</v>
      </c>
      <c r="B402" s="87" t="str">
        <f>IF(ISNONTEXT(VLOOKUP(A402,'Student names'!$B$7:$C$15000,2,0)),"",VLOOKUP(A402,'Student names'!$B$7:$C$15000,2,0))</f>
        <v>Penelope Morgan</v>
      </c>
      <c r="C402" s="69">
        <v>16</v>
      </c>
      <c r="D402" s="69" t="s">
        <v>121</v>
      </c>
      <c r="E402" s="69" t="s">
        <v>122</v>
      </c>
      <c r="F402" s="69">
        <v>11.2</v>
      </c>
      <c r="G402" s="69" t="s">
        <v>60</v>
      </c>
      <c r="H402" s="69" t="s">
        <v>126</v>
      </c>
      <c r="I402" s="69" t="s">
        <v>114</v>
      </c>
      <c r="J402" s="90" t="s">
        <v>75</v>
      </c>
      <c r="K402" s="69" t="s">
        <v>63</v>
      </c>
      <c r="L402" s="69" t="s">
        <v>63</v>
      </c>
    </row>
    <row r="403" spans="1:12" x14ac:dyDescent="0.4">
      <c r="A403" s="69" t="s">
        <v>417</v>
      </c>
      <c r="B403" s="87" t="str">
        <f>IF(ISNONTEXT(VLOOKUP(A403,'Student names'!$B$7:$C$15000,2,0)),"",VLOOKUP(A403,'Student names'!$B$7:$C$15000,2,0))</f>
        <v>Penelope Morgan</v>
      </c>
      <c r="C403" s="69">
        <v>16</v>
      </c>
      <c r="D403" s="69" t="s">
        <v>121</v>
      </c>
      <c r="E403" s="69" t="s">
        <v>122</v>
      </c>
      <c r="F403" s="69">
        <v>11.2</v>
      </c>
      <c r="G403" s="69" t="s">
        <v>60</v>
      </c>
      <c r="H403" s="69" t="s">
        <v>126</v>
      </c>
      <c r="I403" s="69" t="s">
        <v>114</v>
      </c>
      <c r="J403" s="90" t="s">
        <v>75</v>
      </c>
      <c r="K403" s="69" t="s">
        <v>63</v>
      </c>
      <c r="L403" s="69" t="s">
        <v>63</v>
      </c>
    </row>
    <row r="404" spans="1:12" x14ac:dyDescent="0.4">
      <c r="A404" s="69" t="s">
        <v>417</v>
      </c>
      <c r="B404" s="87" t="str">
        <f>IF(ISNONTEXT(VLOOKUP(A404,'Student names'!$B$7:$C$15000,2,0)),"",VLOOKUP(A404,'Student names'!$B$7:$C$15000,2,0))</f>
        <v>Penelope Morgan</v>
      </c>
      <c r="C404" s="69">
        <v>16</v>
      </c>
      <c r="D404" s="69" t="s">
        <v>101</v>
      </c>
      <c r="E404" s="69" t="s">
        <v>102</v>
      </c>
      <c r="F404" s="69">
        <v>10.1</v>
      </c>
      <c r="G404" s="69" t="s">
        <v>60</v>
      </c>
      <c r="H404" s="69" t="s">
        <v>103</v>
      </c>
      <c r="J404" s="90" t="s">
        <v>104</v>
      </c>
      <c r="K404" s="69" t="s">
        <v>63</v>
      </c>
      <c r="L404" s="69" t="s">
        <v>63</v>
      </c>
    </row>
    <row r="405" spans="1:12" x14ac:dyDescent="0.4">
      <c r="A405" s="69" t="s">
        <v>417</v>
      </c>
      <c r="B405" s="87" t="str">
        <f>IF(ISNONTEXT(VLOOKUP(A405,'Student names'!$B$7:$C$15000,2,0)),"",VLOOKUP(A405,'Student names'!$B$7:$C$15000,2,0))</f>
        <v>Penelope Morgan</v>
      </c>
      <c r="C405" s="69">
        <v>16</v>
      </c>
      <c r="D405" s="69" t="s">
        <v>101</v>
      </c>
      <c r="E405" s="69" t="s">
        <v>102</v>
      </c>
      <c r="F405" s="69">
        <v>10.1</v>
      </c>
      <c r="G405" s="69" t="s">
        <v>60</v>
      </c>
      <c r="H405" s="69" t="s">
        <v>103</v>
      </c>
      <c r="J405" s="90" t="s">
        <v>104</v>
      </c>
      <c r="K405" s="69" t="s">
        <v>63</v>
      </c>
      <c r="L405" s="69" t="s">
        <v>63</v>
      </c>
    </row>
    <row r="406" spans="1:12" x14ac:dyDescent="0.4">
      <c r="A406" s="69" t="s">
        <v>417</v>
      </c>
      <c r="B406" s="87" t="str">
        <f>IF(ISNONTEXT(VLOOKUP(A406,'Student names'!$B$7:$C$15000,2,0)),"",VLOOKUP(A406,'Student names'!$B$7:$C$15000,2,0))</f>
        <v>Penelope Morgan</v>
      </c>
      <c r="C406" s="69">
        <v>16</v>
      </c>
      <c r="D406" s="69" t="s">
        <v>101</v>
      </c>
      <c r="E406" s="69" t="s">
        <v>102</v>
      </c>
      <c r="F406" s="69">
        <v>10.1</v>
      </c>
      <c r="G406" s="69" t="s">
        <v>60</v>
      </c>
      <c r="H406" s="69" t="s">
        <v>103</v>
      </c>
      <c r="J406" s="90" t="s">
        <v>104</v>
      </c>
      <c r="K406" s="69" t="s">
        <v>63</v>
      </c>
      <c r="L406" s="69" t="s">
        <v>63</v>
      </c>
    </row>
    <row r="407" spans="1:12" x14ac:dyDescent="0.4">
      <c r="A407" s="69" t="s">
        <v>418</v>
      </c>
      <c r="B407" s="87" t="str">
        <f>IF(ISNONTEXT(VLOOKUP(A407,'Student names'!$B$7:$C$15000,2,0)),"",VLOOKUP(A407,'Student names'!$B$7:$C$15000,2,0))</f>
        <v>Kevin Bailey</v>
      </c>
      <c r="C407" s="69">
        <v>17</v>
      </c>
      <c r="D407" s="69" t="s">
        <v>76</v>
      </c>
      <c r="E407" s="69" t="s">
        <v>77</v>
      </c>
      <c r="F407" s="69">
        <v>2.2000000000000002</v>
      </c>
      <c r="G407" s="69" t="s">
        <v>60</v>
      </c>
      <c r="H407" s="69" t="s">
        <v>73</v>
      </c>
      <c r="I407" s="69" t="s">
        <v>73</v>
      </c>
      <c r="J407" s="90" t="s">
        <v>62</v>
      </c>
      <c r="K407" s="69" t="s">
        <v>63</v>
      </c>
      <c r="L407" s="69" t="s">
        <v>63</v>
      </c>
    </row>
    <row r="408" spans="1:12" x14ac:dyDescent="0.4">
      <c r="A408" s="69" t="s">
        <v>418</v>
      </c>
      <c r="B408" s="87" t="str">
        <f>IF(ISNONTEXT(VLOOKUP(A408,'Student names'!$B$7:$C$15000,2,0)),"",VLOOKUP(A408,'Student names'!$B$7:$C$15000,2,0))</f>
        <v>Kevin Bailey</v>
      </c>
      <c r="C408" s="69">
        <v>17</v>
      </c>
      <c r="D408" s="69" t="s">
        <v>76</v>
      </c>
      <c r="E408" s="69" t="s">
        <v>77</v>
      </c>
      <c r="F408" s="69">
        <v>2.2000000000000002</v>
      </c>
      <c r="G408" s="69" t="s">
        <v>60</v>
      </c>
      <c r="H408" s="69" t="s">
        <v>73</v>
      </c>
      <c r="I408" s="69" t="s">
        <v>73</v>
      </c>
      <c r="J408" s="90" t="s">
        <v>62</v>
      </c>
      <c r="K408" s="69" t="s">
        <v>63</v>
      </c>
      <c r="L408" s="69" t="s">
        <v>63</v>
      </c>
    </row>
    <row r="409" spans="1:12" x14ac:dyDescent="0.4">
      <c r="A409" s="69" t="s">
        <v>418</v>
      </c>
      <c r="B409" s="87" t="str">
        <f>IF(ISNONTEXT(VLOOKUP(A409,'Student names'!$B$7:$C$15000,2,0)),"",VLOOKUP(A409,'Student names'!$B$7:$C$15000,2,0))</f>
        <v>Kevin Bailey</v>
      </c>
      <c r="C409" s="69">
        <v>17</v>
      </c>
      <c r="D409" s="69" t="s">
        <v>76</v>
      </c>
      <c r="E409" s="69" t="s">
        <v>77</v>
      </c>
      <c r="F409" s="69">
        <v>2.2000000000000002</v>
      </c>
      <c r="G409" s="69" t="s">
        <v>60</v>
      </c>
      <c r="H409" s="69" t="s">
        <v>73</v>
      </c>
      <c r="I409" s="69" t="s">
        <v>73</v>
      </c>
      <c r="J409" s="90" t="s">
        <v>62</v>
      </c>
      <c r="K409" s="69" t="s">
        <v>63</v>
      </c>
      <c r="L409" s="69" t="s">
        <v>63</v>
      </c>
    </row>
    <row r="410" spans="1:12" x14ac:dyDescent="0.4">
      <c r="A410" s="69" t="s">
        <v>418</v>
      </c>
      <c r="B410" s="87" t="str">
        <f>IF(ISNONTEXT(VLOOKUP(A410,'Student names'!$B$7:$C$15000,2,0)),"",VLOOKUP(A410,'Student names'!$B$7:$C$15000,2,0))</f>
        <v>Kevin Bailey</v>
      </c>
      <c r="C410" s="69">
        <v>17</v>
      </c>
      <c r="D410" s="69" t="s">
        <v>78</v>
      </c>
      <c r="E410" s="69" t="s">
        <v>79</v>
      </c>
      <c r="F410" s="69">
        <v>2.1</v>
      </c>
      <c r="G410" s="69" t="s">
        <v>60</v>
      </c>
      <c r="H410" s="69" t="s">
        <v>61</v>
      </c>
      <c r="I410" s="69" t="s">
        <v>61</v>
      </c>
      <c r="J410" s="90" t="s">
        <v>62</v>
      </c>
      <c r="K410" s="69" t="s">
        <v>63</v>
      </c>
      <c r="L410" s="69" t="s">
        <v>63</v>
      </c>
    </row>
    <row r="411" spans="1:12" x14ac:dyDescent="0.4">
      <c r="A411" s="69" t="s">
        <v>418</v>
      </c>
      <c r="B411" s="87" t="str">
        <f>IF(ISNONTEXT(VLOOKUP(A411,'Student names'!$B$7:$C$15000,2,0)),"",VLOOKUP(A411,'Student names'!$B$7:$C$15000,2,0))</f>
        <v>Kevin Bailey</v>
      </c>
      <c r="C411" s="69">
        <v>17</v>
      </c>
      <c r="D411" s="69" t="s">
        <v>78</v>
      </c>
      <c r="E411" s="69" t="s">
        <v>79</v>
      </c>
      <c r="F411" s="69">
        <v>2.1</v>
      </c>
      <c r="G411" s="69" t="s">
        <v>60</v>
      </c>
      <c r="H411" s="69" t="s">
        <v>61</v>
      </c>
      <c r="I411" s="69" t="s">
        <v>61</v>
      </c>
      <c r="J411" s="90" t="s">
        <v>62</v>
      </c>
      <c r="K411" s="69" t="s">
        <v>63</v>
      </c>
      <c r="L411" s="69" t="s">
        <v>63</v>
      </c>
    </row>
    <row r="412" spans="1:12" x14ac:dyDescent="0.4">
      <c r="A412" s="69" t="s">
        <v>418</v>
      </c>
      <c r="B412" s="87" t="str">
        <f>IF(ISNONTEXT(VLOOKUP(A412,'Student names'!$B$7:$C$15000,2,0)),"",VLOOKUP(A412,'Student names'!$B$7:$C$15000,2,0))</f>
        <v>Kevin Bailey</v>
      </c>
      <c r="C412" s="69">
        <v>17</v>
      </c>
      <c r="D412" s="69" t="s">
        <v>78</v>
      </c>
      <c r="E412" s="69" t="s">
        <v>79</v>
      </c>
      <c r="F412" s="69">
        <v>2.1</v>
      </c>
      <c r="G412" s="69" t="s">
        <v>60</v>
      </c>
      <c r="H412" s="69" t="s">
        <v>61</v>
      </c>
      <c r="I412" s="69" t="s">
        <v>61</v>
      </c>
      <c r="J412" s="90" t="s">
        <v>62</v>
      </c>
      <c r="K412" s="69" t="s">
        <v>63</v>
      </c>
      <c r="L412" s="69" t="s">
        <v>63</v>
      </c>
    </row>
    <row r="413" spans="1:12" x14ac:dyDescent="0.4">
      <c r="A413" s="69" t="s">
        <v>418</v>
      </c>
      <c r="B413" s="87" t="str">
        <f>IF(ISNONTEXT(VLOOKUP(A413,'Student names'!$B$7:$C$15000,2,0)),"",VLOOKUP(A413,'Student names'!$B$7:$C$15000,2,0))</f>
        <v>Kevin Bailey</v>
      </c>
      <c r="C413" s="69">
        <v>17</v>
      </c>
      <c r="D413" s="69" t="s">
        <v>80</v>
      </c>
      <c r="E413" s="69" t="s">
        <v>81</v>
      </c>
      <c r="F413" s="69">
        <v>2.1</v>
      </c>
      <c r="G413" s="69" t="s">
        <v>60</v>
      </c>
      <c r="H413" s="69" t="s">
        <v>73</v>
      </c>
      <c r="I413" s="69" t="s">
        <v>73</v>
      </c>
      <c r="J413" s="90" t="s">
        <v>62</v>
      </c>
      <c r="K413" s="69" t="s">
        <v>63</v>
      </c>
      <c r="L413" s="69" t="s">
        <v>63</v>
      </c>
    </row>
    <row r="414" spans="1:12" x14ac:dyDescent="0.4">
      <c r="A414" s="69" t="s">
        <v>418</v>
      </c>
      <c r="B414" s="87" t="str">
        <f>IF(ISNONTEXT(VLOOKUP(A414,'Student names'!$B$7:$C$15000,2,0)),"",VLOOKUP(A414,'Student names'!$B$7:$C$15000,2,0))</f>
        <v>Kevin Bailey</v>
      </c>
      <c r="C414" s="69">
        <v>17</v>
      </c>
      <c r="D414" s="69" t="s">
        <v>80</v>
      </c>
      <c r="E414" s="69" t="s">
        <v>81</v>
      </c>
      <c r="F414" s="69">
        <v>2.1</v>
      </c>
      <c r="G414" s="69" t="s">
        <v>60</v>
      </c>
      <c r="H414" s="69" t="s">
        <v>73</v>
      </c>
      <c r="I414" s="69" t="s">
        <v>73</v>
      </c>
      <c r="J414" s="90" t="s">
        <v>62</v>
      </c>
      <c r="K414" s="69" t="s">
        <v>63</v>
      </c>
      <c r="L414" s="69" t="s">
        <v>63</v>
      </c>
    </row>
    <row r="415" spans="1:12" x14ac:dyDescent="0.4">
      <c r="A415" s="69" t="s">
        <v>418</v>
      </c>
      <c r="B415" s="87" t="str">
        <f>IF(ISNONTEXT(VLOOKUP(A415,'Student names'!$B$7:$C$15000,2,0)),"",VLOOKUP(A415,'Student names'!$B$7:$C$15000,2,0))</f>
        <v>Kevin Bailey</v>
      </c>
      <c r="C415" s="69">
        <v>17</v>
      </c>
      <c r="D415" s="69" t="s">
        <v>80</v>
      </c>
      <c r="E415" s="69" t="s">
        <v>81</v>
      </c>
      <c r="F415" s="69">
        <v>2.1</v>
      </c>
      <c r="G415" s="69" t="s">
        <v>60</v>
      </c>
      <c r="H415" s="69" t="s">
        <v>73</v>
      </c>
      <c r="I415" s="69" t="s">
        <v>73</v>
      </c>
      <c r="J415" s="90" t="s">
        <v>62</v>
      </c>
      <c r="K415" s="69" t="s">
        <v>63</v>
      </c>
      <c r="L415" s="69" t="s">
        <v>63</v>
      </c>
    </row>
    <row r="416" spans="1:12" x14ac:dyDescent="0.4">
      <c r="A416" s="69" t="s">
        <v>419</v>
      </c>
      <c r="B416" s="87" t="str">
        <f>IF(ISNONTEXT(VLOOKUP(A416,'Student names'!$B$7:$C$15000,2,0)),"",VLOOKUP(A416,'Student names'!$B$7:$C$15000,2,0))</f>
        <v>Owen Wallace</v>
      </c>
      <c r="C416" s="69">
        <v>16</v>
      </c>
      <c r="D416" s="69" t="s">
        <v>172</v>
      </c>
      <c r="E416" s="69" t="s">
        <v>173</v>
      </c>
      <c r="F416" s="69">
        <v>1.3</v>
      </c>
      <c r="G416" s="69" t="s">
        <v>60</v>
      </c>
      <c r="H416" s="69" t="s">
        <v>73</v>
      </c>
      <c r="I416" s="69" t="s">
        <v>132</v>
      </c>
      <c r="J416" s="90" t="s">
        <v>75</v>
      </c>
      <c r="K416" s="69" t="s">
        <v>63</v>
      </c>
      <c r="L416" s="69" t="s">
        <v>63</v>
      </c>
    </row>
    <row r="417" spans="1:12" x14ac:dyDescent="0.4">
      <c r="A417" s="69" t="s">
        <v>419</v>
      </c>
      <c r="B417" s="87" t="str">
        <f>IF(ISNONTEXT(VLOOKUP(A417,'Student names'!$B$7:$C$15000,2,0)),"",VLOOKUP(A417,'Student names'!$B$7:$C$15000,2,0))</f>
        <v>Owen Wallace</v>
      </c>
      <c r="C417" s="69">
        <v>16</v>
      </c>
      <c r="D417" s="69" t="s">
        <v>58</v>
      </c>
      <c r="E417" s="69" t="s">
        <v>59</v>
      </c>
      <c r="F417" s="69">
        <v>8.1</v>
      </c>
      <c r="G417" s="69" t="s">
        <v>156</v>
      </c>
      <c r="H417" s="69" t="s">
        <v>61</v>
      </c>
      <c r="I417" s="69" t="s">
        <v>61</v>
      </c>
      <c r="J417" s="90" t="s">
        <v>62</v>
      </c>
      <c r="K417" s="69" t="s">
        <v>63</v>
      </c>
      <c r="L417" s="69" t="s">
        <v>63</v>
      </c>
    </row>
    <row r="418" spans="1:12" x14ac:dyDescent="0.4">
      <c r="A418" s="69" t="s">
        <v>419</v>
      </c>
      <c r="B418" s="87" t="str">
        <f>IF(ISNONTEXT(VLOOKUP(A418,'Student names'!$B$7:$C$15000,2,0)),"",VLOOKUP(A418,'Student names'!$B$7:$C$15000,2,0))</f>
        <v>Owen Wallace</v>
      </c>
      <c r="C418" s="69">
        <v>16</v>
      </c>
      <c r="D418" s="69" t="s">
        <v>174</v>
      </c>
      <c r="E418" s="69" t="s">
        <v>175</v>
      </c>
      <c r="F418" s="69">
        <v>2.1</v>
      </c>
      <c r="G418" s="69" t="s">
        <v>132</v>
      </c>
      <c r="H418" s="69" t="s">
        <v>126</v>
      </c>
      <c r="J418" s="90" t="s">
        <v>104</v>
      </c>
      <c r="K418" s="69" t="s">
        <v>88</v>
      </c>
      <c r="L418" s="69" t="s">
        <v>88</v>
      </c>
    </row>
    <row r="419" spans="1:12" x14ac:dyDescent="0.4">
      <c r="A419" s="69" t="s">
        <v>419</v>
      </c>
      <c r="B419" s="87" t="str">
        <f>IF(ISNONTEXT(VLOOKUP(A419,'Student names'!$B$7:$C$15000,2,0)),"",VLOOKUP(A419,'Student names'!$B$7:$C$15000,2,0))</f>
        <v>Owen Wallace</v>
      </c>
      <c r="C419" s="69">
        <v>16</v>
      </c>
      <c r="D419" s="69" t="s">
        <v>112</v>
      </c>
      <c r="E419" s="69" t="s">
        <v>113</v>
      </c>
      <c r="F419" s="69">
        <v>15.3</v>
      </c>
      <c r="G419" s="69" t="s">
        <v>137</v>
      </c>
      <c r="H419" s="69" t="s">
        <v>126</v>
      </c>
      <c r="I419" s="69" t="s">
        <v>176</v>
      </c>
      <c r="J419" s="90" t="s">
        <v>75</v>
      </c>
      <c r="K419" s="69" t="s">
        <v>63</v>
      </c>
      <c r="L419" s="69" t="s">
        <v>63</v>
      </c>
    </row>
    <row r="420" spans="1:12" x14ac:dyDescent="0.4">
      <c r="A420" s="69" t="s">
        <v>420</v>
      </c>
      <c r="B420" s="87" t="str">
        <f>IF(ISNONTEXT(VLOOKUP(A420,'Student names'!$B$7:$C$15000,2,0)),"",VLOOKUP(A420,'Student names'!$B$7:$C$15000,2,0))</f>
        <v>Sophie Hunter</v>
      </c>
      <c r="C420" s="69">
        <v>16</v>
      </c>
      <c r="D420" s="69" t="s">
        <v>69</v>
      </c>
      <c r="E420" s="69" t="s">
        <v>70</v>
      </c>
      <c r="F420" s="69">
        <v>2.2000000000000002</v>
      </c>
      <c r="G420" s="69" t="s">
        <v>60</v>
      </c>
      <c r="H420" s="69" t="s">
        <v>61</v>
      </c>
      <c r="I420" s="69" t="s">
        <v>61</v>
      </c>
      <c r="J420" s="90" t="s">
        <v>62</v>
      </c>
      <c r="K420" s="69" t="s">
        <v>63</v>
      </c>
      <c r="L420" s="69" t="s">
        <v>63</v>
      </c>
    </row>
    <row r="421" spans="1:12" x14ac:dyDescent="0.4">
      <c r="A421" s="69" t="s">
        <v>420</v>
      </c>
      <c r="B421" s="87" t="str">
        <f>IF(ISNONTEXT(VLOOKUP(A421,'Student names'!$B$7:$C$15000,2,0)),"",VLOOKUP(A421,'Student names'!$B$7:$C$15000,2,0))</f>
        <v>Sophie Hunter</v>
      </c>
      <c r="C421" s="69">
        <v>16</v>
      </c>
      <c r="D421" s="69" t="s">
        <v>69</v>
      </c>
      <c r="E421" s="69" t="s">
        <v>70</v>
      </c>
      <c r="F421" s="69">
        <v>2.2000000000000002</v>
      </c>
      <c r="G421" s="69" t="s">
        <v>60</v>
      </c>
      <c r="H421" s="69" t="s">
        <v>61</v>
      </c>
      <c r="I421" s="69" t="s">
        <v>61</v>
      </c>
      <c r="J421" s="90" t="s">
        <v>62</v>
      </c>
      <c r="K421" s="69" t="s">
        <v>63</v>
      </c>
      <c r="L421" s="69" t="s">
        <v>63</v>
      </c>
    </row>
    <row r="422" spans="1:12" x14ac:dyDescent="0.4">
      <c r="A422" s="69" t="s">
        <v>420</v>
      </c>
      <c r="B422" s="87" t="str">
        <f>IF(ISNONTEXT(VLOOKUP(A422,'Student names'!$B$7:$C$15000,2,0)),"",VLOOKUP(A422,'Student names'!$B$7:$C$15000,2,0))</f>
        <v>Sophie Hunter</v>
      </c>
      <c r="C422" s="69">
        <v>16</v>
      </c>
      <c r="D422" s="69" t="s">
        <v>69</v>
      </c>
      <c r="E422" s="69" t="s">
        <v>70</v>
      </c>
      <c r="F422" s="69">
        <v>2.2000000000000002</v>
      </c>
      <c r="G422" s="69" t="s">
        <v>60</v>
      </c>
      <c r="H422" s="69" t="s">
        <v>61</v>
      </c>
      <c r="I422" s="69" t="s">
        <v>61</v>
      </c>
      <c r="J422" s="90" t="s">
        <v>62</v>
      </c>
      <c r="K422" s="69" t="s">
        <v>63</v>
      </c>
      <c r="L422" s="69" t="s">
        <v>63</v>
      </c>
    </row>
    <row r="423" spans="1:12" x14ac:dyDescent="0.4">
      <c r="A423" s="69" t="s">
        <v>420</v>
      </c>
      <c r="B423" s="87" t="str">
        <f>IF(ISNONTEXT(VLOOKUP(A423,'Student names'!$B$7:$C$15000,2,0)),"",VLOOKUP(A423,'Student names'!$B$7:$C$15000,2,0))</f>
        <v>Sophie Hunter</v>
      </c>
      <c r="C423" s="69">
        <v>16</v>
      </c>
      <c r="D423" s="69" t="s">
        <v>67</v>
      </c>
      <c r="E423" s="69" t="s">
        <v>68</v>
      </c>
      <c r="F423" s="69">
        <v>2.1</v>
      </c>
      <c r="G423" s="69" t="s">
        <v>60</v>
      </c>
      <c r="H423" s="69" t="s">
        <v>61</v>
      </c>
      <c r="I423" s="69" t="s">
        <v>61</v>
      </c>
      <c r="J423" s="90" t="s">
        <v>62</v>
      </c>
      <c r="K423" s="69" t="s">
        <v>63</v>
      </c>
      <c r="L423" s="69" t="s">
        <v>63</v>
      </c>
    </row>
    <row r="424" spans="1:12" x14ac:dyDescent="0.4">
      <c r="A424" s="69" t="s">
        <v>420</v>
      </c>
      <c r="B424" s="87" t="str">
        <f>IF(ISNONTEXT(VLOOKUP(A424,'Student names'!$B$7:$C$15000,2,0)),"",VLOOKUP(A424,'Student names'!$B$7:$C$15000,2,0))</f>
        <v>Sophie Hunter</v>
      </c>
      <c r="C424" s="69">
        <v>16</v>
      </c>
      <c r="D424" s="69" t="s">
        <v>67</v>
      </c>
      <c r="E424" s="69" t="s">
        <v>68</v>
      </c>
      <c r="F424" s="69">
        <v>2.1</v>
      </c>
      <c r="G424" s="69" t="s">
        <v>60</v>
      </c>
      <c r="H424" s="69" t="s">
        <v>61</v>
      </c>
      <c r="I424" s="69" t="s">
        <v>61</v>
      </c>
      <c r="J424" s="90" t="s">
        <v>62</v>
      </c>
      <c r="K424" s="69" t="s">
        <v>63</v>
      </c>
      <c r="L424" s="69" t="s">
        <v>63</v>
      </c>
    </row>
    <row r="425" spans="1:12" x14ac:dyDescent="0.4">
      <c r="A425" s="69" t="s">
        <v>420</v>
      </c>
      <c r="B425" s="87" t="str">
        <f>IF(ISNONTEXT(VLOOKUP(A425,'Student names'!$B$7:$C$15000,2,0)),"",VLOOKUP(A425,'Student names'!$B$7:$C$15000,2,0))</f>
        <v>Sophie Hunter</v>
      </c>
      <c r="C425" s="69">
        <v>16</v>
      </c>
      <c r="D425" s="69" t="s">
        <v>67</v>
      </c>
      <c r="E425" s="69" t="s">
        <v>68</v>
      </c>
      <c r="F425" s="69">
        <v>2.1</v>
      </c>
      <c r="G425" s="69" t="s">
        <v>60</v>
      </c>
      <c r="H425" s="69" t="s">
        <v>61</v>
      </c>
      <c r="I425" s="69" t="s">
        <v>61</v>
      </c>
      <c r="J425" s="90" t="s">
        <v>62</v>
      </c>
      <c r="K425" s="69" t="s">
        <v>63</v>
      </c>
      <c r="L425" s="69" t="s">
        <v>63</v>
      </c>
    </row>
    <row r="426" spans="1:12" x14ac:dyDescent="0.4">
      <c r="A426" s="69" t="s">
        <v>420</v>
      </c>
      <c r="B426" s="87" t="str">
        <f>IF(ISNONTEXT(VLOOKUP(A426,'Student names'!$B$7:$C$15000,2,0)),"",VLOOKUP(A426,'Student names'!$B$7:$C$15000,2,0))</f>
        <v>Sophie Hunter</v>
      </c>
      <c r="C426" s="69">
        <v>16</v>
      </c>
      <c r="D426" s="69" t="s">
        <v>144</v>
      </c>
      <c r="E426" s="69" t="s">
        <v>145</v>
      </c>
      <c r="F426" s="69">
        <v>2.1</v>
      </c>
      <c r="G426" s="69" t="s">
        <v>60</v>
      </c>
      <c r="H426" s="69" t="s">
        <v>103</v>
      </c>
      <c r="J426" s="90" t="s">
        <v>104</v>
      </c>
      <c r="K426" s="69" t="s">
        <v>63</v>
      </c>
      <c r="L426" s="69" t="s">
        <v>63</v>
      </c>
    </row>
    <row r="427" spans="1:12" x14ac:dyDescent="0.4">
      <c r="A427" s="69" t="s">
        <v>420</v>
      </c>
      <c r="B427" s="87" t="str">
        <f>IF(ISNONTEXT(VLOOKUP(A427,'Student names'!$B$7:$C$15000,2,0)),"",VLOOKUP(A427,'Student names'!$B$7:$C$15000,2,0))</f>
        <v>Sophie Hunter</v>
      </c>
      <c r="C427" s="69">
        <v>16</v>
      </c>
      <c r="D427" s="69" t="s">
        <v>144</v>
      </c>
      <c r="E427" s="69" t="s">
        <v>145</v>
      </c>
      <c r="F427" s="69">
        <v>2.1</v>
      </c>
      <c r="G427" s="69" t="s">
        <v>60</v>
      </c>
      <c r="H427" s="69" t="s">
        <v>103</v>
      </c>
      <c r="J427" s="90" t="s">
        <v>104</v>
      </c>
      <c r="K427" s="69" t="s">
        <v>63</v>
      </c>
      <c r="L427" s="69" t="s">
        <v>63</v>
      </c>
    </row>
    <row r="428" spans="1:12" x14ac:dyDescent="0.4">
      <c r="A428" s="69" t="s">
        <v>420</v>
      </c>
      <c r="B428" s="87" t="str">
        <f>IF(ISNONTEXT(VLOOKUP(A428,'Student names'!$B$7:$C$15000,2,0)),"",VLOOKUP(A428,'Student names'!$B$7:$C$15000,2,0))</f>
        <v>Sophie Hunter</v>
      </c>
      <c r="C428" s="69">
        <v>16</v>
      </c>
      <c r="D428" s="69" t="s">
        <v>144</v>
      </c>
      <c r="E428" s="69" t="s">
        <v>145</v>
      </c>
      <c r="F428" s="69">
        <v>2.1</v>
      </c>
      <c r="G428" s="69" t="s">
        <v>60</v>
      </c>
      <c r="H428" s="69" t="s">
        <v>103</v>
      </c>
      <c r="J428" s="90" t="s">
        <v>104</v>
      </c>
      <c r="K428" s="69" t="s">
        <v>63</v>
      </c>
      <c r="L428" s="69" t="s">
        <v>63</v>
      </c>
    </row>
    <row r="429" spans="1:12" x14ac:dyDescent="0.4">
      <c r="A429" s="69" t="s">
        <v>421</v>
      </c>
      <c r="B429" s="87" t="str">
        <f>IF(ISNONTEXT(VLOOKUP(A429,'Student names'!$B$7:$C$15000,2,0)),"",VLOOKUP(A429,'Student names'!$B$7:$C$15000,2,0))</f>
        <v>Jasmine Morgan</v>
      </c>
      <c r="C429" s="69">
        <v>17</v>
      </c>
      <c r="D429" s="69" t="s">
        <v>163</v>
      </c>
      <c r="E429" s="69" t="s">
        <v>122</v>
      </c>
      <c r="F429" s="69">
        <v>11.2</v>
      </c>
      <c r="G429" s="69" t="s">
        <v>60</v>
      </c>
      <c r="H429" s="69" t="s">
        <v>61</v>
      </c>
      <c r="I429" s="69" t="s">
        <v>61</v>
      </c>
      <c r="J429" s="90" t="s">
        <v>62</v>
      </c>
      <c r="K429" s="69" t="s">
        <v>63</v>
      </c>
      <c r="L429" s="69" t="s">
        <v>63</v>
      </c>
    </row>
    <row r="430" spans="1:12" x14ac:dyDescent="0.4">
      <c r="A430" s="69" t="s">
        <v>421</v>
      </c>
      <c r="B430" s="87" t="str">
        <f>IF(ISNONTEXT(VLOOKUP(A430,'Student names'!$B$7:$C$15000,2,0)),"",VLOOKUP(A430,'Student names'!$B$7:$C$15000,2,0))</f>
        <v>Jasmine Morgan</v>
      </c>
      <c r="C430" s="69">
        <v>17</v>
      </c>
      <c r="D430" s="69" t="s">
        <v>93</v>
      </c>
      <c r="E430" s="69" t="s">
        <v>94</v>
      </c>
      <c r="F430" s="69">
        <v>12.1</v>
      </c>
      <c r="G430" s="69" t="s">
        <v>60</v>
      </c>
      <c r="H430" s="69" t="s">
        <v>61</v>
      </c>
      <c r="I430" s="69" t="s">
        <v>61</v>
      </c>
      <c r="J430" s="90" t="s">
        <v>62</v>
      </c>
      <c r="K430" s="69" t="s">
        <v>63</v>
      </c>
      <c r="L430" s="69" t="s">
        <v>63</v>
      </c>
    </row>
    <row r="431" spans="1:12" x14ac:dyDescent="0.4">
      <c r="A431" s="69" t="s">
        <v>421</v>
      </c>
      <c r="B431" s="87" t="str">
        <f>IF(ISNONTEXT(VLOOKUP(A431,'Student names'!$B$7:$C$15000,2,0)),"",VLOOKUP(A431,'Student names'!$B$7:$C$15000,2,0))</f>
        <v>Jasmine Morgan</v>
      </c>
      <c r="C431" s="69">
        <v>17</v>
      </c>
      <c r="D431" s="69" t="s">
        <v>96</v>
      </c>
      <c r="E431" s="69" t="s">
        <v>97</v>
      </c>
      <c r="F431" s="69">
        <v>6.1</v>
      </c>
      <c r="G431" s="69" t="s">
        <v>177</v>
      </c>
      <c r="H431" s="69" t="s">
        <v>178</v>
      </c>
      <c r="I431" s="69" t="s">
        <v>178</v>
      </c>
      <c r="J431" s="90" t="s">
        <v>62</v>
      </c>
      <c r="K431" s="69" t="s">
        <v>88</v>
      </c>
      <c r="L431" s="69" t="s">
        <v>88</v>
      </c>
    </row>
    <row r="432" spans="1:12" x14ac:dyDescent="0.4">
      <c r="A432" s="69" t="s">
        <v>422</v>
      </c>
      <c r="B432" s="87" t="str">
        <f>IF(ISNONTEXT(VLOOKUP(A432,'Student names'!$B$7:$C$15000,2,0)),"",VLOOKUP(A432,'Student names'!$B$7:$C$15000,2,0))</f>
        <v>Una Metcalfe</v>
      </c>
      <c r="C432" s="69">
        <v>16</v>
      </c>
      <c r="D432" s="69" t="s">
        <v>96</v>
      </c>
      <c r="E432" s="69" t="s">
        <v>97</v>
      </c>
      <c r="F432" s="69">
        <v>6.1</v>
      </c>
      <c r="G432" s="69" t="s">
        <v>60</v>
      </c>
      <c r="H432" s="69" t="s">
        <v>103</v>
      </c>
      <c r="J432" s="90" t="s">
        <v>104</v>
      </c>
      <c r="K432" s="69" t="s">
        <v>63</v>
      </c>
      <c r="L432" s="69" t="s">
        <v>63</v>
      </c>
    </row>
    <row r="433" spans="1:12" x14ac:dyDescent="0.4">
      <c r="A433" s="69" t="s">
        <v>422</v>
      </c>
      <c r="B433" s="87" t="str">
        <f>IF(ISNONTEXT(VLOOKUP(A433,'Student names'!$B$7:$C$15000,2,0)),"",VLOOKUP(A433,'Student names'!$B$7:$C$15000,2,0))</f>
        <v>Una Metcalfe</v>
      </c>
      <c r="C433" s="69">
        <v>16</v>
      </c>
      <c r="D433" s="69" t="s">
        <v>179</v>
      </c>
      <c r="E433" s="69" t="s">
        <v>180</v>
      </c>
      <c r="F433" s="69">
        <v>4.0999999999999996</v>
      </c>
      <c r="G433" s="69" t="s">
        <v>60</v>
      </c>
      <c r="H433" s="69" t="s">
        <v>61</v>
      </c>
      <c r="I433" s="69" t="s">
        <v>61</v>
      </c>
      <c r="J433" s="90" t="s">
        <v>62</v>
      </c>
      <c r="K433" s="69" t="s">
        <v>63</v>
      </c>
      <c r="L433" s="69" t="s">
        <v>63</v>
      </c>
    </row>
    <row r="434" spans="1:12" x14ac:dyDescent="0.4">
      <c r="A434" s="69" t="s">
        <v>422</v>
      </c>
      <c r="B434" s="87" t="str">
        <f>IF(ISNONTEXT(VLOOKUP(A434,'Student names'!$B$7:$C$15000,2,0)),"",VLOOKUP(A434,'Student names'!$B$7:$C$15000,2,0))</f>
        <v>Una Metcalfe</v>
      </c>
      <c r="C434" s="69">
        <v>16</v>
      </c>
      <c r="D434" s="69" t="s">
        <v>112</v>
      </c>
      <c r="E434" s="69" t="s">
        <v>113</v>
      </c>
      <c r="F434" s="69">
        <v>15.3</v>
      </c>
      <c r="G434" s="69" t="s">
        <v>60</v>
      </c>
      <c r="H434" s="69" t="s">
        <v>126</v>
      </c>
      <c r="J434" s="90" t="s">
        <v>104</v>
      </c>
      <c r="K434" s="69" t="s">
        <v>88</v>
      </c>
      <c r="L434" s="69" t="s">
        <v>88</v>
      </c>
    </row>
    <row r="435" spans="1:12" x14ac:dyDescent="0.4">
      <c r="A435" s="69" t="s">
        <v>423</v>
      </c>
      <c r="B435" s="87" t="str">
        <f>IF(ISNONTEXT(VLOOKUP(A435,'Student names'!$B$7:$C$15000,2,0)),"",VLOOKUP(A435,'Student names'!$B$7:$C$15000,2,0))</f>
        <v>Christian Skinner</v>
      </c>
      <c r="C435" s="69">
        <v>16</v>
      </c>
      <c r="D435" s="69" t="s">
        <v>127</v>
      </c>
      <c r="E435" s="69" t="s">
        <v>128</v>
      </c>
      <c r="F435" s="69">
        <v>10.4</v>
      </c>
      <c r="G435" s="69" t="s">
        <v>129</v>
      </c>
      <c r="H435" s="69" t="s">
        <v>61</v>
      </c>
      <c r="I435" s="69" t="s">
        <v>61</v>
      </c>
      <c r="J435" s="90" t="s">
        <v>62</v>
      </c>
      <c r="K435" s="69" t="s">
        <v>63</v>
      </c>
      <c r="L435" s="69" t="s">
        <v>63</v>
      </c>
    </row>
    <row r="436" spans="1:12" x14ac:dyDescent="0.4">
      <c r="A436" s="69" t="s">
        <v>423</v>
      </c>
      <c r="B436" s="87" t="str">
        <f>IF(ISNONTEXT(VLOOKUP(A436,'Student names'!$B$7:$C$15000,2,0)),"",VLOOKUP(A436,'Student names'!$B$7:$C$15000,2,0))</f>
        <v>Christian Skinner</v>
      </c>
      <c r="C436" s="69">
        <v>16</v>
      </c>
      <c r="D436" s="69" t="s">
        <v>127</v>
      </c>
      <c r="E436" s="69" t="s">
        <v>128</v>
      </c>
      <c r="F436" s="69">
        <v>10.4</v>
      </c>
      <c r="G436" s="69" t="s">
        <v>129</v>
      </c>
      <c r="H436" s="69" t="s">
        <v>61</v>
      </c>
      <c r="I436" s="69" t="s">
        <v>61</v>
      </c>
      <c r="J436" s="90" t="s">
        <v>62</v>
      </c>
      <c r="K436" s="69" t="s">
        <v>63</v>
      </c>
      <c r="L436" s="69" t="s">
        <v>63</v>
      </c>
    </row>
    <row r="437" spans="1:12" x14ac:dyDescent="0.4">
      <c r="A437" s="69" t="s">
        <v>423</v>
      </c>
      <c r="B437" s="87" t="str">
        <f>IF(ISNONTEXT(VLOOKUP(A437,'Student names'!$B$7:$C$15000,2,0)),"",VLOOKUP(A437,'Student names'!$B$7:$C$15000,2,0))</f>
        <v>Christian Skinner</v>
      </c>
      <c r="C437" s="69">
        <v>16</v>
      </c>
      <c r="D437" s="69" t="s">
        <v>127</v>
      </c>
      <c r="E437" s="69" t="s">
        <v>128</v>
      </c>
      <c r="F437" s="69">
        <v>10.4</v>
      </c>
      <c r="G437" s="69" t="s">
        <v>129</v>
      </c>
      <c r="H437" s="69" t="s">
        <v>61</v>
      </c>
      <c r="I437" s="69" t="s">
        <v>61</v>
      </c>
      <c r="J437" s="90" t="s">
        <v>62</v>
      </c>
      <c r="K437" s="69" t="s">
        <v>63</v>
      </c>
      <c r="L437" s="69" t="s">
        <v>63</v>
      </c>
    </row>
    <row r="438" spans="1:12" x14ac:dyDescent="0.4">
      <c r="A438" s="69" t="s">
        <v>423</v>
      </c>
      <c r="B438" s="87" t="str">
        <f>IF(ISNONTEXT(VLOOKUP(A438,'Student names'!$B$7:$C$15000,2,0)),"",VLOOKUP(A438,'Student names'!$B$7:$C$15000,2,0))</f>
        <v>Christian Skinner</v>
      </c>
      <c r="C438" s="69">
        <v>16</v>
      </c>
      <c r="D438" s="69" t="s">
        <v>127</v>
      </c>
      <c r="E438" s="69" t="s">
        <v>128</v>
      </c>
      <c r="F438" s="69">
        <v>10.4</v>
      </c>
      <c r="G438" s="69" t="s">
        <v>129</v>
      </c>
      <c r="H438" s="69" t="s">
        <v>61</v>
      </c>
      <c r="I438" s="69" t="s">
        <v>61</v>
      </c>
      <c r="J438" s="90" t="s">
        <v>62</v>
      </c>
      <c r="K438" s="69" t="s">
        <v>63</v>
      </c>
      <c r="L438" s="69" t="s">
        <v>63</v>
      </c>
    </row>
    <row r="439" spans="1:12" x14ac:dyDescent="0.4">
      <c r="A439" s="69" t="s">
        <v>423</v>
      </c>
      <c r="B439" s="87" t="str">
        <f>IF(ISNONTEXT(VLOOKUP(A439,'Student names'!$B$7:$C$15000,2,0)),"",VLOOKUP(A439,'Student names'!$B$7:$C$15000,2,0))</f>
        <v>Christian Skinner</v>
      </c>
      <c r="C439" s="69">
        <v>16</v>
      </c>
      <c r="D439" s="69" t="s">
        <v>99</v>
      </c>
      <c r="E439" s="69" t="s">
        <v>100</v>
      </c>
      <c r="F439" s="69">
        <v>11.3</v>
      </c>
      <c r="G439" s="69" t="s">
        <v>60</v>
      </c>
      <c r="H439" s="69" t="s">
        <v>73</v>
      </c>
      <c r="I439" s="69" t="s">
        <v>73</v>
      </c>
      <c r="J439" s="90" t="s">
        <v>62</v>
      </c>
      <c r="K439" s="69" t="s">
        <v>63</v>
      </c>
      <c r="L439" s="69" t="s">
        <v>63</v>
      </c>
    </row>
    <row r="440" spans="1:12" x14ac:dyDescent="0.4">
      <c r="A440" s="69" t="s">
        <v>423</v>
      </c>
      <c r="B440" s="87" t="str">
        <f>IF(ISNONTEXT(VLOOKUP(A440,'Student names'!$B$7:$C$15000,2,0)),"",VLOOKUP(A440,'Student names'!$B$7:$C$15000,2,0))</f>
        <v>Christian Skinner</v>
      </c>
      <c r="C440" s="69">
        <v>16</v>
      </c>
      <c r="D440" s="69" t="s">
        <v>99</v>
      </c>
      <c r="E440" s="69" t="s">
        <v>100</v>
      </c>
      <c r="F440" s="69">
        <v>11.3</v>
      </c>
      <c r="G440" s="69" t="s">
        <v>60</v>
      </c>
      <c r="H440" s="69" t="s">
        <v>73</v>
      </c>
      <c r="I440" s="69" t="s">
        <v>73</v>
      </c>
      <c r="J440" s="90" t="s">
        <v>62</v>
      </c>
      <c r="K440" s="69" t="s">
        <v>63</v>
      </c>
      <c r="L440" s="69" t="s">
        <v>63</v>
      </c>
    </row>
    <row r="441" spans="1:12" x14ac:dyDescent="0.4">
      <c r="A441" s="69" t="s">
        <v>423</v>
      </c>
      <c r="B441" s="87" t="str">
        <f>IF(ISNONTEXT(VLOOKUP(A441,'Student names'!$B$7:$C$15000,2,0)),"",VLOOKUP(A441,'Student names'!$B$7:$C$15000,2,0))</f>
        <v>Christian Skinner</v>
      </c>
      <c r="C441" s="69">
        <v>16</v>
      </c>
      <c r="D441" s="69" t="s">
        <v>99</v>
      </c>
      <c r="E441" s="69" t="s">
        <v>100</v>
      </c>
      <c r="F441" s="69">
        <v>11.3</v>
      </c>
      <c r="G441" s="69" t="s">
        <v>60</v>
      </c>
      <c r="H441" s="69" t="s">
        <v>73</v>
      </c>
      <c r="I441" s="69" t="s">
        <v>73</v>
      </c>
      <c r="J441" s="90" t="s">
        <v>62</v>
      </c>
      <c r="K441" s="69" t="s">
        <v>63</v>
      </c>
      <c r="L441" s="69" t="s">
        <v>63</v>
      </c>
    </row>
    <row r="442" spans="1:12" x14ac:dyDescent="0.4">
      <c r="A442" s="69" t="s">
        <v>423</v>
      </c>
      <c r="B442" s="87" t="str">
        <f>IF(ISNONTEXT(VLOOKUP(A442,'Student names'!$B$7:$C$15000,2,0)),"",VLOOKUP(A442,'Student names'!$B$7:$C$15000,2,0))</f>
        <v>Christian Skinner</v>
      </c>
      <c r="C442" s="69">
        <v>16</v>
      </c>
      <c r="D442" s="69" t="s">
        <v>99</v>
      </c>
      <c r="E442" s="69" t="s">
        <v>100</v>
      </c>
      <c r="F442" s="69">
        <v>11.3</v>
      </c>
      <c r="G442" s="69" t="s">
        <v>60</v>
      </c>
      <c r="H442" s="69" t="s">
        <v>73</v>
      </c>
      <c r="I442" s="69" t="s">
        <v>73</v>
      </c>
      <c r="J442" s="90" t="s">
        <v>62</v>
      </c>
      <c r="K442" s="69" t="s">
        <v>63</v>
      </c>
      <c r="L442" s="69" t="s">
        <v>63</v>
      </c>
    </row>
    <row r="443" spans="1:12" x14ac:dyDescent="0.4">
      <c r="A443" s="69" t="s">
        <v>423</v>
      </c>
      <c r="B443" s="87" t="str">
        <f>IF(ISNONTEXT(VLOOKUP(A443,'Student names'!$B$7:$C$15000,2,0)),"",VLOOKUP(A443,'Student names'!$B$7:$C$15000,2,0))</f>
        <v>Christian Skinner</v>
      </c>
      <c r="C443" s="69">
        <v>16</v>
      </c>
      <c r="D443" s="69" t="s">
        <v>130</v>
      </c>
      <c r="E443" s="69" t="s">
        <v>131</v>
      </c>
      <c r="F443" s="69">
        <v>10.3</v>
      </c>
      <c r="G443" s="69" t="s">
        <v>98</v>
      </c>
      <c r="H443" s="69" t="s">
        <v>73</v>
      </c>
      <c r="I443" s="69" t="s">
        <v>73</v>
      </c>
      <c r="J443" s="90" t="s">
        <v>62</v>
      </c>
      <c r="K443" s="69" t="s">
        <v>63</v>
      </c>
      <c r="L443" s="69" t="s">
        <v>63</v>
      </c>
    </row>
    <row r="444" spans="1:12" x14ac:dyDescent="0.4">
      <c r="A444" s="69" t="s">
        <v>423</v>
      </c>
      <c r="B444" s="87" t="str">
        <f>IF(ISNONTEXT(VLOOKUP(A444,'Student names'!$B$7:$C$15000,2,0)),"",VLOOKUP(A444,'Student names'!$B$7:$C$15000,2,0))</f>
        <v>Christian Skinner</v>
      </c>
      <c r="C444" s="69">
        <v>16</v>
      </c>
      <c r="D444" s="69" t="s">
        <v>130</v>
      </c>
      <c r="E444" s="69" t="s">
        <v>131</v>
      </c>
      <c r="F444" s="69">
        <v>10.3</v>
      </c>
      <c r="G444" s="69" t="s">
        <v>98</v>
      </c>
      <c r="H444" s="69" t="s">
        <v>73</v>
      </c>
      <c r="I444" s="69" t="s">
        <v>73</v>
      </c>
      <c r="J444" s="90" t="s">
        <v>62</v>
      </c>
      <c r="K444" s="69" t="s">
        <v>63</v>
      </c>
      <c r="L444" s="69" t="s">
        <v>63</v>
      </c>
    </row>
    <row r="445" spans="1:12" x14ac:dyDescent="0.4">
      <c r="A445" s="69" t="s">
        <v>423</v>
      </c>
      <c r="B445" s="87" t="str">
        <f>IF(ISNONTEXT(VLOOKUP(A445,'Student names'!$B$7:$C$15000,2,0)),"",VLOOKUP(A445,'Student names'!$B$7:$C$15000,2,0))</f>
        <v>Christian Skinner</v>
      </c>
      <c r="C445" s="69">
        <v>16</v>
      </c>
      <c r="D445" s="69" t="s">
        <v>130</v>
      </c>
      <c r="E445" s="69" t="s">
        <v>131</v>
      </c>
      <c r="F445" s="69">
        <v>10.3</v>
      </c>
      <c r="G445" s="69" t="s">
        <v>98</v>
      </c>
      <c r="H445" s="69" t="s">
        <v>73</v>
      </c>
      <c r="I445" s="69" t="s">
        <v>73</v>
      </c>
      <c r="J445" s="90" t="s">
        <v>62</v>
      </c>
      <c r="K445" s="69" t="s">
        <v>63</v>
      </c>
      <c r="L445" s="69" t="s">
        <v>63</v>
      </c>
    </row>
    <row r="446" spans="1:12" x14ac:dyDescent="0.4">
      <c r="A446" s="69" t="s">
        <v>423</v>
      </c>
      <c r="B446" s="87" t="str">
        <f>IF(ISNONTEXT(VLOOKUP(A446,'Student names'!$B$7:$C$15000,2,0)),"",VLOOKUP(A446,'Student names'!$B$7:$C$15000,2,0))</f>
        <v>Christian Skinner</v>
      </c>
      <c r="C446" s="69">
        <v>16</v>
      </c>
      <c r="D446" s="69" t="s">
        <v>130</v>
      </c>
      <c r="E446" s="69" t="s">
        <v>131</v>
      </c>
      <c r="F446" s="69">
        <v>10.3</v>
      </c>
      <c r="G446" s="69" t="s">
        <v>98</v>
      </c>
      <c r="H446" s="69" t="s">
        <v>73</v>
      </c>
      <c r="I446" s="69" t="s">
        <v>73</v>
      </c>
      <c r="J446" s="90" t="s">
        <v>62</v>
      </c>
      <c r="K446" s="69" t="s">
        <v>63</v>
      </c>
      <c r="L446" s="69" t="s">
        <v>63</v>
      </c>
    </row>
    <row r="447" spans="1:12" x14ac:dyDescent="0.4">
      <c r="A447" s="69" t="s">
        <v>423</v>
      </c>
      <c r="B447" s="87" t="str">
        <f>IF(ISNONTEXT(VLOOKUP(A447,'Student names'!$B$7:$C$15000,2,0)),"",VLOOKUP(A447,'Student names'!$B$7:$C$15000,2,0))</f>
        <v>Christian Skinner</v>
      </c>
      <c r="C447" s="69">
        <v>16</v>
      </c>
      <c r="D447" s="69" t="s">
        <v>101</v>
      </c>
      <c r="E447" s="69" t="s">
        <v>102</v>
      </c>
      <c r="F447" s="69">
        <v>10.1</v>
      </c>
      <c r="G447" s="69" t="s">
        <v>60</v>
      </c>
      <c r="H447" s="69" t="s">
        <v>103</v>
      </c>
      <c r="J447" s="90" t="s">
        <v>104</v>
      </c>
      <c r="K447" s="69" t="s">
        <v>63</v>
      </c>
      <c r="L447" s="69" t="s">
        <v>63</v>
      </c>
    </row>
    <row r="448" spans="1:12" x14ac:dyDescent="0.4">
      <c r="A448" s="69" t="s">
        <v>423</v>
      </c>
      <c r="B448" s="87" t="str">
        <f>IF(ISNONTEXT(VLOOKUP(A448,'Student names'!$B$7:$C$15000,2,0)),"",VLOOKUP(A448,'Student names'!$B$7:$C$15000,2,0))</f>
        <v>Christian Skinner</v>
      </c>
      <c r="C448" s="69">
        <v>16</v>
      </c>
      <c r="D448" s="69" t="s">
        <v>101</v>
      </c>
      <c r="E448" s="69" t="s">
        <v>102</v>
      </c>
      <c r="F448" s="69">
        <v>10.1</v>
      </c>
      <c r="G448" s="69" t="s">
        <v>60</v>
      </c>
      <c r="H448" s="69" t="s">
        <v>103</v>
      </c>
      <c r="J448" s="90" t="s">
        <v>104</v>
      </c>
      <c r="K448" s="69" t="s">
        <v>63</v>
      </c>
      <c r="L448" s="69" t="s">
        <v>63</v>
      </c>
    </row>
    <row r="449" spans="1:12" x14ac:dyDescent="0.4">
      <c r="A449" s="69" t="s">
        <v>423</v>
      </c>
      <c r="B449" s="87" t="str">
        <f>IF(ISNONTEXT(VLOOKUP(A449,'Student names'!$B$7:$C$15000,2,0)),"",VLOOKUP(A449,'Student names'!$B$7:$C$15000,2,0))</f>
        <v>Christian Skinner</v>
      </c>
      <c r="C449" s="69">
        <v>16</v>
      </c>
      <c r="D449" s="69" t="s">
        <v>101</v>
      </c>
      <c r="E449" s="69" t="s">
        <v>102</v>
      </c>
      <c r="F449" s="69">
        <v>10.1</v>
      </c>
      <c r="G449" s="69" t="s">
        <v>60</v>
      </c>
      <c r="H449" s="69" t="s">
        <v>103</v>
      </c>
      <c r="J449" s="90" t="s">
        <v>104</v>
      </c>
      <c r="K449" s="69" t="s">
        <v>63</v>
      </c>
      <c r="L449" s="69" t="s">
        <v>63</v>
      </c>
    </row>
    <row r="450" spans="1:12" x14ac:dyDescent="0.4">
      <c r="A450" s="69" t="s">
        <v>423</v>
      </c>
      <c r="B450" s="87" t="str">
        <f>IF(ISNONTEXT(VLOOKUP(A450,'Student names'!$B$7:$C$15000,2,0)),"",VLOOKUP(A450,'Student names'!$B$7:$C$15000,2,0))</f>
        <v>Christian Skinner</v>
      </c>
      <c r="C450" s="69">
        <v>16</v>
      </c>
      <c r="D450" s="69" t="s">
        <v>101</v>
      </c>
      <c r="E450" s="69" t="s">
        <v>102</v>
      </c>
      <c r="F450" s="69">
        <v>10.1</v>
      </c>
      <c r="G450" s="69" t="s">
        <v>60</v>
      </c>
      <c r="H450" s="69" t="s">
        <v>103</v>
      </c>
      <c r="J450" s="90" t="s">
        <v>104</v>
      </c>
      <c r="K450" s="69" t="s">
        <v>63</v>
      </c>
      <c r="L450" s="69" t="s">
        <v>63</v>
      </c>
    </row>
    <row r="451" spans="1:12" x14ac:dyDescent="0.4">
      <c r="A451" s="69" t="s">
        <v>423</v>
      </c>
      <c r="B451" s="87" t="str">
        <f>IF(ISNONTEXT(VLOOKUP(A451,'Student names'!$B$7:$C$15000,2,0)),"",VLOOKUP(A451,'Student names'!$B$7:$C$15000,2,0))</f>
        <v>Christian Skinner</v>
      </c>
      <c r="C451" s="69">
        <v>16</v>
      </c>
      <c r="D451" s="69" t="s">
        <v>144</v>
      </c>
      <c r="E451" s="69" t="s">
        <v>145</v>
      </c>
      <c r="F451" s="69">
        <v>2.1</v>
      </c>
      <c r="G451" s="69" t="s">
        <v>60</v>
      </c>
      <c r="H451" s="69" t="s">
        <v>73</v>
      </c>
      <c r="I451" s="69" t="s">
        <v>132</v>
      </c>
      <c r="J451" s="90" t="s">
        <v>75</v>
      </c>
      <c r="K451" s="69" t="s">
        <v>63</v>
      </c>
      <c r="L451" s="69" t="s">
        <v>63</v>
      </c>
    </row>
    <row r="452" spans="1:12" x14ac:dyDescent="0.4">
      <c r="A452" s="69" t="s">
        <v>423</v>
      </c>
      <c r="B452" s="87" t="str">
        <f>IF(ISNONTEXT(VLOOKUP(A452,'Student names'!$B$7:$C$15000,2,0)),"",VLOOKUP(A452,'Student names'!$B$7:$C$15000,2,0))</f>
        <v>Christian Skinner</v>
      </c>
      <c r="C452" s="69">
        <v>16</v>
      </c>
      <c r="D452" s="69" t="s">
        <v>144</v>
      </c>
      <c r="E452" s="69" t="s">
        <v>145</v>
      </c>
      <c r="F452" s="69">
        <v>2.1</v>
      </c>
      <c r="G452" s="69" t="s">
        <v>60</v>
      </c>
      <c r="H452" s="69" t="s">
        <v>73</v>
      </c>
      <c r="I452" s="69" t="s">
        <v>132</v>
      </c>
      <c r="J452" s="90" t="s">
        <v>75</v>
      </c>
      <c r="K452" s="69" t="s">
        <v>63</v>
      </c>
      <c r="L452" s="69" t="s">
        <v>63</v>
      </c>
    </row>
    <row r="453" spans="1:12" x14ac:dyDescent="0.4">
      <c r="A453" s="69" t="s">
        <v>423</v>
      </c>
      <c r="B453" s="87" t="str">
        <f>IF(ISNONTEXT(VLOOKUP(A453,'Student names'!$B$7:$C$15000,2,0)),"",VLOOKUP(A453,'Student names'!$B$7:$C$15000,2,0))</f>
        <v>Christian Skinner</v>
      </c>
      <c r="C453" s="69">
        <v>16</v>
      </c>
      <c r="D453" s="69" t="s">
        <v>144</v>
      </c>
      <c r="E453" s="69" t="s">
        <v>145</v>
      </c>
      <c r="F453" s="69">
        <v>2.1</v>
      </c>
      <c r="G453" s="69" t="s">
        <v>60</v>
      </c>
      <c r="H453" s="69" t="s">
        <v>73</v>
      </c>
      <c r="I453" s="69" t="s">
        <v>132</v>
      </c>
      <c r="J453" s="90" t="s">
        <v>75</v>
      </c>
      <c r="K453" s="69" t="s">
        <v>63</v>
      </c>
      <c r="L453" s="69" t="s">
        <v>63</v>
      </c>
    </row>
    <row r="454" spans="1:12" x14ac:dyDescent="0.4">
      <c r="A454" s="69" t="s">
        <v>423</v>
      </c>
      <c r="B454" s="87" t="str">
        <f>IF(ISNONTEXT(VLOOKUP(A454,'Student names'!$B$7:$C$15000,2,0)),"",VLOOKUP(A454,'Student names'!$B$7:$C$15000,2,0))</f>
        <v>Christian Skinner</v>
      </c>
      <c r="C454" s="69">
        <v>16</v>
      </c>
      <c r="D454" s="69" t="s">
        <v>144</v>
      </c>
      <c r="E454" s="69" t="s">
        <v>145</v>
      </c>
      <c r="F454" s="69">
        <v>2.1</v>
      </c>
      <c r="G454" s="69" t="s">
        <v>60</v>
      </c>
      <c r="H454" s="69" t="s">
        <v>73</v>
      </c>
      <c r="I454" s="69" t="s">
        <v>132</v>
      </c>
      <c r="J454" s="90" t="s">
        <v>75</v>
      </c>
      <c r="K454" s="69" t="s">
        <v>63</v>
      </c>
      <c r="L454" s="69" t="s">
        <v>63</v>
      </c>
    </row>
    <row r="455" spans="1:12" x14ac:dyDescent="0.4">
      <c r="A455" s="69" t="s">
        <v>424</v>
      </c>
      <c r="B455" s="87" t="str">
        <f>IF(ISNONTEXT(VLOOKUP(A455,'Student names'!$B$7:$C$15000,2,0)),"",VLOOKUP(A455,'Student names'!$B$7:$C$15000,2,0))</f>
        <v>Dorothy Morgan</v>
      </c>
      <c r="C455" s="69">
        <v>16</v>
      </c>
      <c r="D455" s="69" t="s">
        <v>58</v>
      </c>
      <c r="E455" s="69" t="s">
        <v>59</v>
      </c>
      <c r="F455" s="69">
        <v>8.1</v>
      </c>
      <c r="G455" s="69" t="s">
        <v>132</v>
      </c>
      <c r="H455" s="69" t="s">
        <v>61</v>
      </c>
      <c r="I455" s="69" t="s">
        <v>61</v>
      </c>
      <c r="J455" s="90" t="s">
        <v>62</v>
      </c>
      <c r="K455" s="69" t="s">
        <v>63</v>
      </c>
      <c r="L455" s="69" t="s">
        <v>63</v>
      </c>
    </row>
    <row r="456" spans="1:12" x14ac:dyDescent="0.4">
      <c r="A456" s="69" t="s">
        <v>424</v>
      </c>
      <c r="B456" s="87" t="str">
        <f>IF(ISNONTEXT(VLOOKUP(A456,'Student names'!$B$7:$C$15000,2,0)),"",VLOOKUP(A456,'Student names'!$B$7:$C$15000,2,0))</f>
        <v>Dorothy Morgan</v>
      </c>
      <c r="C456" s="69">
        <v>16</v>
      </c>
      <c r="D456" s="69" t="s">
        <v>112</v>
      </c>
      <c r="E456" s="69" t="s">
        <v>113</v>
      </c>
      <c r="F456" s="69">
        <v>15.3</v>
      </c>
      <c r="G456" s="69" t="s">
        <v>132</v>
      </c>
      <c r="H456" s="69" t="s">
        <v>126</v>
      </c>
      <c r="J456" s="90" t="s">
        <v>104</v>
      </c>
      <c r="K456" s="69" t="s">
        <v>88</v>
      </c>
      <c r="L456" s="69" t="s">
        <v>88</v>
      </c>
    </row>
    <row r="457" spans="1:12" x14ac:dyDescent="0.4">
      <c r="A457" s="69" t="s">
        <v>424</v>
      </c>
      <c r="B457" s="87" t="str">
        <f>IF(ISNONTEXT(VLOOKUP(A457,'Student names'!$B$7:$C$15000,2,0)),"",VLOOKUP(A457,'Student names'!$B$7:$C$15000,2,0))</f>
        <v>Dorothy Morgan</v>
      </c>
      <c r="C457" s="69">
        <v>16</v>
      </c>
      <c r="D457" s="69" t="s">
        <v>105</v>
      </c>
      <c r="E457" s="69" t="s">
        <v>106</v>
      </c>
      <c r="F457" s="69">
        <v>12.1</v>
      </c>
      <c r="G457" s="69" t="s">
        <v>132</v>
      </c>
      <c r="H457" s="69" t="s">
        <v>103</v>
      </c>
      <c r="J457" s="90" t="s">
        <v>104</v>
      </c>
      <c r="K457" s="69" t="s">
        <v>63</v>
      </c>
      <c r="L457" s="69" t="s">
        <v>63</v>
      </c>
    </row>
    <row r="458" spans="1:12" x14ac:dyDescent="0.4">
      <c r="A458" s="69" t="s">
        <v>424</v>
      </c>
      <c r="B458" s="87" t="str">
        <f>IF(ISNONTEXT(VLOOKUP(A458,'Student names'!$B$7:$C$15000,2,0)),"",VLOOKUP(A458,'Student names'!$B$7:$C$15000,2,0))</f>
        <v>Dorothy Morgan</v>
      </c>
      <c r="C458" s="69">
        <v>16</v>
      </c>
      <c r="D458" s="69" t="s">
        <v>107</v>
      </c>
      <c r="E458" s="69" t="s">
        <v>108</v>
      </c>
      <c r="F458" s="69">
        <v>12.1</v>
      </c>
      <c r="G458" s="69" t="s">
        <v>132</v>
      </c>
      <c r="H458" s="69" t="s">
        <v>61</v>
      </c>
      <c r="I458" s="69" t="s">
        <v>61</v>
      </c>
      <c r="J458" s="90" t="s">
        <v>62</v>
      </c>
      <c r="K458" s="69" t="s">
        <v>63</v>
      </c>
      <c r="L458" s="69" t="s">
        <v>63</v>
      </c>
    </row>
    <row r="459" spans="1:12" x14ac:dyDescent="0.4">
      <c r="A459" s="69" t="s">
        <v>425</v>
      </c>
      <c r="B459" s="87" t="str">
        <f>IF(ISNONTEXT(VLOOKUP(A459,'Student names'!$B$7:$C$15000,2,0)),"",VLOOKUP(A459,'Student names'!$B$7:$C$15000,2,0))</f>
        <v>Gordon Sanderson</v>
      </c>
      <c r="C459" s="69">
        <v>17</v>
      </c>
      <c r="D459" s="69" t="s">
        <v>76</v>
      </c>
      <c r="E459" s="69" t="s">
        <v>77</v>
      </c>
      <c r="F459" s="69">
        <v>2.2000000000000002</v>
      </c>
      <c r="G459" s="69" t="s">
        <v>60</v>
      </c>
      <c r="H459" s="69" t="s">
        <v>73</v>
      </c>
      <c r="I459" s="69" t="s">
        <v>73</v>
      </c>
      <c r="J459" s="90" t="s">
        <v>62</v>
      </c>
      <c r="K459" s="69" t="s">
        <v>63</v>
      </c>
      <c r="L459" s="69" t="s">
        <v>63</v>
      </c>
    </row>
    <row r="460" spans="1:12" x14ac:dyDescent="0.4">
      <c r="A460" s="69" t="s">
        <v>425</v>
      </c>
      <c r="B460" s="87" t="str">
        <f>IF(ISNONTEXT(VLOOKUP(A460,'Student names'!$B$7:$C$15000,2,0)),"",VLOOKUP(A460,'Student names'!$B$7:$C$15000,2,0))</f>
        <v>Gordon Sanderson</v>
      </c>
      <c r="C460" s="69">
        <v>17</v>
      </c>
      <c r="D460" s="69" t="s">
        <v>76</v>
      </c>
      <c r="E460" s="69" t="s">
        <v>77</v>
      </c>
      <c r="F460" s="69">
        <v>2.2000000000000002</v>
      </c>
      <c r="G460" s="69" t="s">
        <v>60</v>
      </c>
      <c r="H460" s="69" t="s">
        <v>73</v>
      </c>
      <c r="I460" s="69" t="s">
        <v>73</v>
      </c>
      <c r="J460" s="90" t="s">
        <v>62</v>
      </c>
      <c r="K460" s="69" t="s">
        <v>63</v>
      </c>
      <c r="L460" s="69" t="s">
        <v>63</v>
      </c>
    </row>
    <row r="461" spans="1:12" x14ac:dyDescent="0.4">
      <c r="A461" s="69" t="s">
        <v>425</v>
      </c>
      <c r="B461" s="87" t="str">
        <f>IF(ISNONTEXT(VLOOKUP(A461,'Student names'!$B$7:$C$15000,2,0)),"",VLOOKUP(A461,'Student names'!$B$7:$C$15000,2,0))</f>
        <v>Gordon Sanderson</v>
      </c>
      <c r="C461" s="69">
        <v>17</v>
      </c>
      <c r="D461" s="69" t="s">
        <v>76</v>
      </c>
      <c r="E461" s="69" t="s">
        <v>77</v>
      </c>
      <c r="F461" s="69">
        <v>2.2000000000000002</v>
      </c>
      <c r="G461" s="69" t="s">
        <v>60</v>
      </c>
      <c r="H461" s="69" t="s">
        <v>73</v>
      </c>
      <c r="I461" s="69" t="s">
        <v>73</v>
      </c>
      <c r="J461" s="90" t="s">
        <v>62</v>
      </c>
      <c r="K461" s="69" t="s">
        <v>63</v>
      </c>
      <c r="L461" s="69" t="s">
        <v>63</v>
      </c>
    </row>
    <row r="462" spans="1:12" x14ac:dyDescent="0.4">
      <c r="A462" s="69" t="s">
        <v>425</v>
      </c>
      <c r="B462" s="87" t="str">
        <f>IF(ISNONTEXT(VLOOKUP(A462,'Student names'!$B$7:$C$15000,2,0)),"",VLOOKUP(A462,'Student names'!$B$7:$C$15000,2,0))</f>
        <v>Gordon Sanderson</v>
      </c>
      <c r="C462" s="69">
        <v>17</v>
      </c>
      <c r="D462" s="69" t="s">
        <v>170</v>
      </c>
      <c r="E462" s="69" t="s">
        <v>171</v>
      </c>
      <c r="F462" s="69">
        <v>2.2000000000000002</v>
      </c>
      <c r="G462" s="69" t="s">
        <v>60</v>
      </c>
      <c r="H462" s="69" t="s">
        <v>61</v>
      </c>
      <c r="I462" s="69" t="s">
        <v>61</v>
      </c>
      <c r="J462" s="90" t="s">
        <v>62</v>
      </c>
      <c r="K462" s="69" t="s">
        <v>63</v>
      </c>
      <c r="L462" s="69" t="s">
        <v>63</v>
      </c>
    </row>
    <row r="463" spans="1:12" x14ac:dyDescent="0.4">
      <c r="A463" s="69" t="s">
        <v>425</v>
      </c>
      <c r="B463" s="87" t="str">
        <f>IF(ISNONTEXT(VLOOKUP(A463,'Student names'!$B$7:$C$15000,2,0)),"",VLOOKUP(A463,'Student names'!$B$7:$C$15000,2,0))</f>
        <v>Gordon Sanderson</v>
      </c>
      <c r="C463" s="69">
        <v>17</v>
      </c>
      <c r="D463" s="69" t="s">
        <v>170</v>
      </c>
      <c r="E463" s="69" t="s">
        <v>171</v>
      </c>
      <c r="F463" s="69">
        <v>2.2000000000000002</v>
      </c>
      <c r="G463" s="69" t="s">
        <v>60</v>
      </c>
      <c r="H463" s="69" t="s">
        <v>61</v>
      </c>
      <c r="I463" s="69" t="s">
        <v>61</v>
      </c>
      <c r="J463" s="90" t="s">
        <v>62</v>
      </c>
      <c r="K463" s="69" t="s">
        <v>63</v>
      </c>
      <c r="L463" s="69" t="s">
        <v>63</v>
      </c>
    </row>
    <row r="464" spans="1:12" x14ac:dyDescent="0.4">
      <c r="A464" s="69" t="s">
        <v>425</v>
      </c>
      <c r="B464" s="87" t="str">
        <f>IF(ISNONTEXT(VLOOKUP(A464,'Student names'!$B$7:$C$15000,2,0)),"",VLOOKUP(A464,'Student names'!$B$7:$C$15000,2,0))</f>
        <v>Gordon Sanderson</v>
      </c>
      <c r="C464" s="69">
        <v>17</v>
      </c>
      <c r="D464" s="69" t="s">
        <v>170</v>
      </c>
      <c r="E464" s="69" t="s">
        <v>171</v>
      </c>
      <c r="F464" s="69">
        <v>2.2000000000000002</v>
      </c>
      <c r="G464" s="69" t="s">
        <v>60</v>
      </c>
      <c r="H464" s="69" t="s">
        <v>61</v>
      </c>
      <c r="I464" s="69" t="s">
        <v>61</v>
      </c>
      <c r="J464" s="90" t="s">
        <v>62</v>
      </c>
      <c r="K464" s="69" t="s">
        <v>63</v>
      </c>
      <c r="L464" s="69" t="s">
        <v>63</v>
      </c>
    </row>
    <row r="465" spans="1:12" x14ac:dyDescent="0.4">
      <c r="A465" s="69" t="s">
        <v>425</v>
      </c>
      <c r="B465" s="87" t="str">
        <f>IF(ISNONTEXT(VLOOKUP(A465,'Student names'!$B$7:$C$15000,2,0)),"",VLOOKUP(A465,'Student names'!$B$7:$C$15000,2,0))</f>
        <v>Gordon Sanderson</v>
      </c>
      <c r="C465" s="69">
        <v>17</v>
      </c>
      <c r="D465" s="69" t="s">
        <v>82</v>
      </c>
      <c r="E465" s="69" t="s">
        <v>83</v>
      </c>
      <c r="F465" s="69">
        <v>2.1</v>
      </c>
      <c r="G465" s="69" t="s">
        <v>60</v>
      </c>
      <c r="H465" s="69" t="s">
        <v>61</v>
      </c>
      <c r="I465" s="69" t="s">
        <v>61</v>
      </c>
      <c r="J465" s="90" t="s">
        <v>62</v>
      </c>
      <c r="K465" s="69" t="s">
        <v>63</v>
      </c>
      <c r="L465" s="69" t="s">
        <v>63</v>
      </c>
    </row>
    <row r="466" spans="1:12" x14ac:dyDescent="0.4">
      <c r="A466" s="69" t="s">
        <v>425</v>
      </c>
      <c r="B466" s="87" t="str">
        <f>IF(ISNONTEXT(VLOOKUP(A466,'Student names'!$B$7:$C$15000,2,0)),"",VLOOKUP(A466,'Student names'!$B$7:$C$15000,2,0))</f>
        <v>Gordon Sanderson</v>
      </c>
      <c r="C466" s="69">
        <v>17</v>
      </c>
      <c r="D466" s="69" t="s">
        <v>82</v>
      </c>
      <c r="E466" s="69" t="s">
        <v>83</v>
      </c>
      <c r="F466" s="69">
        <v>2.1</v>
      </c>
      <c r="G466" s="69" t="s">
        <v>60</v>
      </c>
      <c r="H466" s="69" t="s">
        <v>61</v>
      </c>
      <c r="I466" s="69" t="s">
        <v>61</v>
      </c>
      <c r="J466" s="90" t="s">
        <v>62</v>
      </c>
      <c r="K466" s="69" t="s">
        <v>63</v>
      </c>
      <c r="L466" s="69" t="s">
        <v>63</v>
      </c>
    </row>
    <row r="467" spans="1:12" x14ac:dyDescent="0.4">
      <c r="A467" s="69" t="s">
        <v>425</v>
      </c>
      <c r="B467" s="87" t="str">
        <f>IF(ISNONTEXT(VLOOKUP(A467,'Student names'!$B$7:$C$15000,2,0)),"",VLOOKUP(A467,'Student names'!$B$7:$C$15000,2,0))</f>
        <v>Gordon Sanderson</v>
      </c>
      <c r="C467" s="69">
        <v>17</v>
      </c>
      <c r="D467" s="69" t="s">
        <v>82</v>
      </c>
      <c r="E467" s="69" t="s">
        <v>83</v>
      </c>
      <c r="F467" s="69">
        <v>2.1</v>
      </c>
      <c r="G467" s="69" t="s">
        <v>60</v>
      </c>
      <c r="H467" s="69" t="s">
        <v>61</v>
      </c>
      <c r="I467" s="69" t="s">
        <v>61</v>
      </c>
      <c r="J467" s="90" t="s">
        <v>62</v>
      </c>
      <c r="K467" s="69" t="s">
        <v>63</v>
      </c>
      <c r="L467" s="69" t="s">
        <v>63</v>
      </c>
    </row>
    <row r="468" spans="1:12" x14ac:dyDescent="0.4">
      <c r="A468" s="69" t="s">
        <v>426</v>
      </c>
      <c r="B468" s="87" t="str">
        <f>IF(ISNONTEXT(VLOOKUP(A468,'Student names'!$B$7:$C$15000,2,0)),"",VLOOKUP(A468,'Student names'!$B$7:$C$15000,2,0))</f>
        <v>Tim Hart</v>
      </c>
      <c r="C468" s="69">
        <v>16</v>
      </c>
      <c r="D468" s="69" t="s">
        <v>69</v>
      </c>
      <c r="E468" s="69" t="s">
        <v>70</v>
      </c>
      <c r="F468" s="69">
        <v>2.2000000000000002</v>
      </c>
      <c r="G468" s="69" t="s">
        <v>60</v>
      </c>
      <c r="H468" s="69" t="s">
        <v>61</v>
      </c>
      <c r="I468" s="69" t="s">
        <v>61</v>
      </c>
      <c r="J468" s="90" t="s">
        <v>62</v>
      </c>
      <c r="K468" s="69" t="s">
        <v>63</v>
      </c>
      <c r="L468" s="69" t="s">
        <v>63</v>
      </c>
    </row>
    <row r="469" spans="1:12" x14ac:dyDescent="0.4">
      <c r="A469" s="69" t="s">
        <v>426</v>
      </c>
      <c r="B469" s="87" t="str">
        <f>IF(ISNONTEXT(VLOOKUP(A469,'Student names'!$B$7:$C$15000,2,0)),"",VLOOKUP(A469,'Student names'!$B$7:$C$15000,2,0))</f>
        <v>Tim Hart</v>
      </c>
      <c r="C469" s="69">
        <v>16</v>
      </c>
      <c r="D469" s="69" t="s">
        <v>69</v>
      </c>
      <c r="E469" s="69" t="s">
        <v>70</v>
      </c>
      <c r="F469" s="69">
        <v>2.2000000000000002</v>
      </c>
      <c r="G469" s="69" t="s">
        <v>60</v>
      </c>
      <c r="H469" s="69" t="s">
        <v>61</v>
      </c>
      <c r="I469" s="69" t="s">
        <v>61</v>
      </c>
      <c r="J469" s="90" t="s">
        <v>62</v>
      </c>
      <c r="K469" s="69" t="s">
        <v>63</v>
      </c>
      <c r="L469" s="69" t="s">
        <v>63</v>
      </c>
    </row>
    <row r="470" spans="1:12" x14ac:dyDescent="0.4">
      <c r="A470" s="69" t="s">
        <v>426</v>
      </c>
      <c r="B470" s="87" t="str">
        <f>IF(ISNONTEXT(VLOOKUP(A470,'Student names'!$B$7:$C$15000,2,0)),"",VLOOKUP(A470,'Student names'!$B$7:$C$15000,2,0))</f>
        <v>Tim Hart</v>
      </c>
      <c r="C470" s="69">
        <v>16</v>
      </c>
      <c r="D470" s="69" t="s">
        <v>69</v>
      </c>
      <c r="E470" s="69" t="s">
        <v>70</v>
      </c>
      <c r="F470" s="69">
        <v>2.2000000000000002</v>
      </c>
      <c r="G470" s="69" t="s">
        <v>60</v>
      </c>
      <c r="H470" s="69" t="s">
        <v>61</v>
      </c>
      <c r="I470" s="69" t="s">
        <v>61</v>
      </c>
      <c r="J470" s="90" t="s">
        <v>62</v>
      </c>
      <c r="K470" s="69" t="s">
        <v>63</v>
      </c>
      <c r="L470" s="69" t="s">
        <v>63</v>
      </c>
    </row>
    <row r="471" spans="1:12" x14ac:dyDescent="0.4">
      <c r="A471" s="69" t="s">
        <v>426</v>
      </c>
      <c r="B471" s="87" t="str">
        <f>IF(ISNONTEXT(VLOOKUP(A471,'Student names'!$B$7:$C$15000,2,0)),"",VLOOKUP(A471,'Student names'!$B$7:$C$15000,2,0))</f>
        <v>Tim Hart</v>
      </c>
      <c r="C471" s="69">
        <v>16</v>
      </c>
      <c r="D471" s="69" t="s">
        <v>135</v>
      </c>
      <c r="E471" s="69" t="s">
        <v>136</v>
      </c>
      <c r="F471" s="69">
        <v>2.2000000000000002</v>
      </c>
      <c r="G471" s="69" t="s">
        <v>60</v>
      </c>
      <c r="H471" s="69" t="s">
        <v>61</v>
      </c>
      <c r="I471" s="69" t="s">
        <v>61</v>
      </c>
      <c r="J471" s="90" t="s">
        <v>62</v>
      </c>
      <c r="K471" s="69" t="s">
        <v>63</v>
      </c>
      <c r="L471" s="69" t="s">
        <v>63</v>
      </c>
    </row>
    <row r="472" spans="1:12" x14ac:dyDescent="0.4">
      <c r="A472" s="69" t="s">
        <v>426</v>
      </c>
      <c r="B472" s="87" t="str">
        <f>IF(ISNONTEXT(VLOOKUP(A472,'Student names'!$B$7:$C$15000,2,0)),"",VLOOKUP(A472,'Student names'!$B$7:$C$15000,2,0))</f>
        <v>Tim Hart</v>
      </c>
      <c r="C472" s="69">
        <v>16</v>
      </c>
      <c r="D472" s="69" t="s">
        <v>135</v>
      </c>
      <c r="E472" s="69" t="s">
        <v>136</v>
      </c>
      <c r="F472" s="69">
        <v>2.2000000000000002</v>
      </c>
      <c r="G472" s="69" t="s">
        <v>60</v>
      </c>
      <c r="H472" s="69" t="s">
        <v>61</v>
      </c>
      <c r="I472" s="69" t="s">
        <v>61</v>
      </c>
      <c r="J472" s="90" t="s">
        <v>62</v>
      </c>
      <c r="K472" s="69" t="s">
        <v>63</v>
      </c>
      <c r="L472" s="69" t="s">
        <v>63</v>
      </c>
    </row>
    <row r="473" spans="1:12" x14ac:dyDescent="0.4">
      <c r="A473" s="69" t="s">
        <v>426</v>
      </c>
      <c r="B473" s="87" t="str">
        <f>IF(ISNONTEXT(VLOOKUP(A473,'Student names'!$B$7:$C$15000,2,0)),"",VLOOKUP(A473,'Student names'!$B$7:$C$15000,2,0))</f>
        <v>Tim Hart</v>
      </c>
      <c r="C473" s="69">
        <v>16</v>
      </c>
      <c r="D473" s="69" t="s">
        <v>135</v>
      </c>
      <c r="E473" s="69" t="s">
        <v>136</v>
      </c>
      <c r="F473" s="69">
        <v>2.2000000000000002</v>
      </c>
      <c r="G473" s="69" t="s">
        <v>60</v>
      </c>
      <c r="H473" s="69" t="s">
        <v>61</v>
      </c>
      <c r="I473" s="69" t="s">
        <v>61</v>
      </c>
      <c r="J473" s="90" t="s">
        <v>62</v>
      </c>
      <c r="K473" s="69" t="s">
        <v>63</v>
      </c>
      <c r="L473" s="69" t="s">
        <v>63</v>
      </c>
    </row>
    <row r="474" spans="1:12" x14ac:dyDescent="0.4">
      <c r="A474" s="69" t="s">
        <v>426</v>
      </c>
      <c r="B474" s="87" t="str">
        <f>IF(ISNONTEXT(VLOOKUP(A474,'Student names'!$B$7:$C$15000,2,0)),"",VLOOKUP(A474,'Student names'!$B$7:$C$15000,2,0))</f>
        <v>Tim Hart</v>
      </c>
      <c r="C474" s="69">
        <v>16</v>
      </c>
      <c r="D474" s="69" t="s">
        <v>71</v>
      </c>
      <c r="E474" s="69" t="s">
        <v>72</v>
      </c>
      <c r="F474" s="69">
        <v>12.1</v>
      </c>
      <c r="G474" s="69" t="s">
        <v>60</v>
      </c>
      <c r="H474" s="69" t="s">
        <v>73</v>
      </c>
      <c r="I474" s="69" t="s">
        <v>142</v>
      </c>
      <c r="J474" s="90" t="s">
        <v>75</v>
      </c>
      <c r="K474" s="69" t="s">
        <v>63</v>
      </c>
      <c r="L474" s="69" t="s">
        <v>63</v>
      </c>
    </row>
    <row r="475" spans="1:12" x14ac:dyDescent="0.4">
      <c r="A475" s="69" t="s">
        <v>426</v>
      </c>
      <c r="B475" s="87" t="str">
        <f>IF(ISNONTEXT(VLOOKUP(A475,'Student names'!$B$7:$C$15000,2,0)),"",VLOOKUP(A475,'Student names'!$B$7:$C$15000,2,0))</f>
        <v>Tim Hart</v>
      </c>
      <c r="C475" s="69">
        <v>16</v>
      </c>
      <c r="D475" s="69" t="s">
        <v>71</v>
      </c>
      <c r="E475" s="69" t="s">
        <v>72</v>
      </c>
      <c r="F475" s="69">
        <v>12.1</v>
      </c>
      <c r="G475" s="69" t="s">
        <v>60</v>
      </c>
      <c r="H475" s="69" t="s">
        <v>73</v>
      </c>
      <c r="I475" s="69" t="s">
        <v>142</v>
      </c>
      <c r="J475" s="90" t="s">
        <v>75</v>
      </c>
      <c r="K475" s="69" t="s">
        <v>63</v>
      </c>
      <c r="L475" s="69" t="s">
        <v>63</v>
      </c>
    </row>
    <row r="476" spans="1:12" x14ac:dyDescent="0.4">
      <c r="A476" s="69" t="s">
        <v>426</v>
      </c>
      <c r="B476" s="87" t="str">
        <f>IF(ISNONTEXT(VLOOKUP(A476,'Student names'!$B$7:$C$15000,2,0)),"",VLOOKUP(A476,'Student names'!$B$7:$C$15000,2,0))</f>
        <v>Tim Hart</v>
      </c>
      <c r="C476" s="69">
        <v>16</v>
      </c>
      <c r="D476" s="69" t="s">
        <v>71</v>
      </c>
      <c r="E476" s="69" t="s">
        <v>72</v>
      </c>
      <c r="F476" s="69">
        <v>12.1</v>
      </c>
      <c r="G476" s="69" t="s">
        <v>60</v>
      </c>
      <c r="H476" s="69" t="s">
        <v>73</v>
      </c>
      <c r="I476" s="69" t="s">
        <v>142</v>
      </c>
      <c r="J476" s="90" t="s">
        <v>75</v>
      </c>
      <c r="K476" s="69" t="s">
        <v>63</v>
      </c>
      <c r="L476" s="69" t="s">
        <v>63</v>
      </c>
    </row>
    <row r="477" spans="1:12" x14ac:dyDescent="0.4">
      <c r="A477" s="69" t="s">
        <v>426</v>
      </c>
      <c r="B477" s="87" t="str">
        <f>IF(ISNONTEXT(VLOOKUP(A477,'Student names'!$B$7:$C$15000,2,0)),"",VLOOKUP(A477,'Student names'!$B$7:$C$15000,2,0))</f>
        <v>Tim Hart</v>
      </c>
      <c r="C477" s="69">
        <v>16</v>
      </c>
      <c r="D477" s="69" t="s">
        <v>64</v>
      </c>
      <c r="E477" s="69" t="s">
        <v>65</v>
      </c>
      <c r="F477" s="69">
        <v>2.1</v>
      </c>
      <c r="G477" s="69" t="s">
        <v>60</v>
      </c>
      <c r="H477" s="69" t="s">
        <v>61</v>
      </c>
      <c r="I477" s="69" t="s">
        <v>61</v>
      </c>
      <c r="J477" s="90" t="s">
        <v>62</v>
      </c>
      <c r="K477" s="69" t="s">
        <v>63</v>
      </c>
      <c r="L477" s="69" t="s">
        <v>63</v>
      </c>
    </row>
    <row r="478" spans="1:12" x14ac:dyDescent="0.4">
      <c r="A478" s="69" t="s">
        <v>426</v>
      </c>
      <c r="B478" s="87" t="str">
        <f>IF(ISNONTEXT(VLOOKUP(A478,'Student names'!$B$7:$C$15000,2,0)),"",VLOOKUP(A478,'Student names'!$B$7:$C$15000,2,0))</f>
        <v>Tim Hart</v>
      </c>
      <c r="C478" s="69">
        <v>16</v>
      </c>
      <c r="D478" s="69" t="s">
        <v>64</v>
      </c>
      <c r="E478" s="69" t="s">
        <v>65</v>
      </c>
      <c r="F478" s="69">
        <v>2.1</v>
      </c>
      <c r="G478" s="69" t="s">
        <v>60</v>
      </c>
      <c r="H478" s="69" t="s">
        <v>61</v>
      </c>
      <c r="I478" s="69" t="s">
        <v>61</v>
      </c>
      <c r="J478" s="90" t="s">
        <v>62</v>
      </c>
      <c r="K478" s="69" t="s">
        <v>63</v>
      </c>
      <c r="L478" s="69" t="s">
        <v>63</v>
      </c>
    </row>
    <row r="479" spans="1:12" x14ac:dyDescent="0.4">
      <c r="A479" s="69" t="s">
        <v>426</v>
      </c>
      <c r="B479" s="87" t="str">
        <f>IF(ISNONTEXT(VLOOKUP(A479,'Student names'!$B$7:$C$15000,2,0)),"",VLOOKUP(A479,'Student names'!$B$7:$C$15000,2,0))</f>
        <v>Tim Hart</v>
      </c>
      <c r="C479" s="69">
        <v>16</v>
      </c>
      <c r="D479" s="69" t="s">
        <v>64</v>
      </c>
      <c r="E479" s="69" t="s">
        <v>65</v>
      </c>
      <c r="F479" s="69">
        <v>2.1</v>
      </c>
      <c r="G479" s="69" t="s">
        <v>60</v>
      </c>
      <c r="H479" s="69" t="s">
        <v>61</v>
      </c>
      <c r="I479" s="69" t="s">
        <v>61</v>
      </c>
      <c r="J479" s="90" t="s">
        <v>62</v>
      </c>
      <c r="K479" s="69" t="s">
        <v>63</v>
      </c>
      <c r="L479" s="69" t="s">
        <v>63</v>
      </c>
    </row>
    <row r="480" spans="1:12" x14ac:dyDescent="0.4">
      <c r="A480" s="69" t="s">
        <v>427</v>
      </c>
      <c r="B480" s="87" t="str">
        <f>IF(ISNONTEXT(VLOOKUP(A480,'Student names'!$B$7:$C$15000,2,0)),"",VLOOKUP(A480,'Student names'!$B$7:$C$15000,2,0))</f>
        <v>Piers Watson</v>
      </c>
      <c r="C480" s="69">
        <v>17</v>
      </c>
      <c r="D480" s="69" t="s">
        <v>109</v>
      </c>
      <c r="E480" s="69" t="s">
        <v>110</v>
      </c>
      <c r="F480" s="69">
        <v>11.3</v>
      </c>
      <c r="G480" s="69" t="s">
        <v>60</v>
      </c>
      <c r="H480" s="69" t="s">
        <v>73</v>
      </c>
      <c r="I480" s="69" t="s">
        <v>73</v>
      </c>
      <c r="J480" s="90" t="s">
        <v>62</v>
      </c>
      <c r="K480" s="69" t="s">
        <v>63</v>
      </c>
      <c r="L480" s="69" t="s">
        <v>63</v>
      </c>
    </row>
    <row r="481" spans="1:12" x14ac:dyDescent="0.4">
      <c r="A481" s="69" t="s">
        <v>427</v>
      </c>
      <c r="B481" s="87" t="str">
        <f>IF(ISNONTEXT(VLOOKUP(A481,'Student names'!$B$7:$C$15000,2,0)),"",VLOOKUP(A481,'Student names'!$B$7:$C$15000,2,0))</f>
        <v>Piers Watson</v>
      </c>
      <c r="C481" s="69">
        <v>17</v>
      </c>
      <c r="D481" s="69" t="s">
        <v>109</v>
      </c>
      <c r="E481" s="69" t="s">
        <v>110</v>
      </c>
      <c r="F481" s="69">
        <v>11.3</v>
      </c>
      <c r="G481" s="69" t="s">
        <v>60</v>
      </c>
      <c r="H481" s="69" t="s">
        <v>73</v>
      </c>
      <c r="I481" s="69" t="s">
        <v>73</v>
      </c>
      <c r="J481" s="90" t="s">
        <v>62</v>
      </c>
      <c r="K481" s="69" t="s">
        <v>63</v>
      </c>
      <c r="L481" s="69" t="s">
        <v>63</v>
      </c>
    </row>
    <row r="482" spans="1:12" x14ac:dyDescent="0.4">
      <c r="A482" s="69" t="s">
        <v>427</v>
      </c>
      <c r="B482" s="87" t="str">
        <f>IF(ISNONTEXT(VLOOKUP(A482,'Student names'!$B$7:$C$15000,2,0)),"",VLOOKUP(A482,'Student names'!$B$7:$C$15000,2,0))</f>
        <v>Piers Watson</v>
      </c>
      <c r="C482" s="69">
        <v>17</v>
      </c>
      <c r="D482" s="69" t="s">
        <v>109</v>
      </c>
      <c r="E482" s="69" t="s">
        <v>110</v>
      </c>
      <c r="F482" s="69">
        <v>11.3</v>
      </c>
      <c r="G482" s="69" t="s">
        <v>60</v>
      </c>
      <c r="H482" s="69" t="s">
        <v>73</v>
      </c>
      <c r="I482" s="69" t="s">
        <v>73</v>
      </c>
      <c r="J482" s="90" t="s">
        <v>62</v>
      </c>
      <c r="K482" s="69" t="s">
        <v>63</v>
      </c>
      <c r="L482" s="69" t="s">
        <v>63</v>
      </c>
    </row>
    <row r="483" spans="1:12" x14ac:dyDescent="0.4">
      <c r="A483" s="69" t="s">
        <v>427</v>
      </c>
      <c r="B483" s="87" t="str">
        <f>IF(ISNONTEXT(VLOOKUP(A483,'Student names'!$B$7:$C$15000,2,0)),"",VLOOKUP(A483,'Student names'!$B$7:$C$15000,2,0))</f>
        <v>Piers Watson</v>
      </c>
      <c r="C483" s="69">
        <v>17</v>
      </c>
      <c r="D483" s="69" t="s">
        <v>111</v>
      </c>
      <c r="E483" s="69" t="s">
        <v>102</v>
      </c>
      <c r="F483" s="69">
        <v>10.1</v>
      </c>
      <c r="G483" s="69" t="s">
        <v>60</v>
      </c>
      <c r="H483" s="69" t="s">
        <v>61</v>
      </c>
      <c r="I483" s="69" t="s">
        <v>61</v>
      </c>
      <c r="J483" s="90" t="s">
        <v>62</v>
      </c>
      <c r="K483" s="69" t="s">
        <v>63</v>
      </c>
      <c r="L483" s="69" t="s">
        <v>63</v>
      </c>
    </row>
    <row r="484" spans="1:12" x14ac:dyDescent="0.4">
      <c r="A484" s="69" t="s">
        <v>427</v>
      </c>
      <c r="B484" s="87" t="str">
        <f>IF(ISNONTEXT(VLOOKUP(A484,'Student names'!$B$7:$C$15000,2,0)),"",VLOOKUP(A484,'Student names'!$B$7:$C$15000,2,0))</f>
        <v>Piers Watson</v>
      </c>
      <c r="C484" s="69">
        <v>17</v>
      </c>
      <c r="D484" s="69" t="s">
        <v>111</v>
      </c>
      <c r="E484" s="69" t="s">
        <v>102</v>
      </c>
      <c r="F484" s="69">
        <v>10.1</v>
      </c>
      <c r="G484" s="69" t="s">
        <v>60</v>
      </c>
      <c r="H484" s="69" t="s">
        <v>61</v>
      </c>
      <c r="I484" s="69" t="s">
        <v>61</v>
      </c>
      <c r="J484" s="90" t="s">
        <v>62</v>
      </c>
      <c r="K484" s="69" t="s">
        <v>63</v>
      </c>
      <c r="L484" s="69" t="s">
        <v>63</v>
      </c>
    </row>
    <row r="485" spans="1:12" x14ac:dyDescent="0.4">
      <c r="A485" s="69" t="s">
        <v>427</v>
      </c>
      <c r="B485" s="87" t="str">
        <f>IF(ISNONTEXT(VLOOKUP(A485,'Student names'!$B$7:$C$15000,2,0)),"",VLOOKUP(A485,'Student names'!$B$7:$C$15000,2,0))</f>
        <v>Piers Watson</v>
      </c>
      <c r="C485" s="69">
        <v>17</v>
      </c>
      <c r="D485" s="69" t="s">
        <v>111</v>
      </c>
      <c r="E485" s="69" t="s">
        <v>102</v>
      </c>
      <c r="F485" s="69">
        <v>10.1</v>
      </c>
      <c r="G485" s="69" t="s">
        <v>60</v>
      </c>
      <c r="H485" s="69" t="s">
        <v>61</v>
      </c>
      <c r="I485" s="69" t="s">
        <v>61</v>
      </c>
      <c r="J485" s="90" t="s">
        <v>62</v>
      </c>
      <c r="K485" s="69" t="s">
        <v>63</v>
      </c>
      <c r="L485" s="69" t="s">
        <v>63</v>
      </c>
    </row>
    <row r="486" spans="1:12" x14ac:dyDescent="0.4">
      <c r="A486" s="69" t="s">
        <v>427</v>
      </c>
      <c r="B486" s="87" t="str">
        <f>IF(ISNONTEXT(VLOOKUP(A486,'Student names'!$B$7:$C$15000,2,0)),"",VLOOKUP(A486,'Student names'!$B$7:$C$15000,2,0))</f>
        <v>Piers Watson</v>
      </c>
      <c r="C486" s="69">
        <v>17</v>
      </c>
      <c r="D486" s="69" t="s">
        <v>80</v>
      </c>
      <c r="E486" s="69" t="s">
        <v>81</v>
      </c>
      <c r="F486" s="69">
        <v>2.1</v>
      </c>
      <c r="G486" s="69" t="s">
        <v>60</v>
      </c>
      <c r="H486" s="69" t="s">
        <v>73</v>
      </c>
      <c r="I486" s="69" t="s">
        <v>73</v>
      </c>
      <c r="J486" s="90" t="s">
        <v>62</v>
      </c>
      <c r="K486" s="69" t="s">
        <v>63</v>
      </c>
      <c r="L486" s="69" t="s">
        <v>63</v>
      </c>
    </row>
    <row r="487" spans="1:12" x14ac:dyDescent="0.4">
      <c r="A487" s="69" t="s">
        <v>427</v>
      </c>
      <c r="B487" s="87" t="str">
        <f>IF(ISNONTEXT(VLOOKUP(A487,'Student names'!$B$7:$C$15000,2,0)),"",VLOOKUP(A487,'Student names'!$B$7:$C$15000,2,0))</f>
        <v>Piers Watson</v>
      </c>
      <c r="C487" s="69">
        <v>17</v>
      </c>
      <c r="D487" s="69" t="s">
        <v>80</v>
      </c>
      <c r="E487" s="69" t="s">
        <v>81</v>
      </c>
      <c r="F487" s="69">
        <v>2.1</v>
      </c>
      <c r="G487" s="69" t="s">
        <v>60</v>
      </c>
      <c r="H487" s="69" t="s">
        <v>73</v>
      </c>
      <c r="I487" s="69" t="s">
        <v>73</v>
      </c>
      <c r="J487" s="90" t="s">
        <v>62</v>
      </c>
      <c r="K487" s="69" t="s">
        <v>63</v>
      </c>
      <c r="L487" s="69" t="s">
        <v>63</v>
      </c>
    </row>
    <row r="488" spans="1:12" x14ac:dyDescent="0.4">
      <c r="A488" s="69" t="s">
        <v>427</v>
      </c>
      <c r="B488" s="87" t="str">
        <f>IF(ISNONTEXT(VLOOKUP(A488,'Student names'!$B$7:$C$15000,2,0)),"",VLOOKUP(A488,'Student names'!$B$7:$C$15000,2,0))</f>
        <v>Piers Watson</v>
      </c>
      <c r="C488" s="69">
        <v>17</v>
      </c>
      <c r="D488" s="69" t="s">
        <v>80</v>
      </c>
      <c r="E488" s="69" t="s">
        <v>81</v>
      </c>
      <c r="F488" s="69">
        <v>2.1</v>
      </c>
      <c r="G488" s="69" t="s">
        <v>60</v>
      </c>
      <c r="H488" s="69" t="s">
        <v>73</v>
      </c>
      <c r="I488" s="69" t="s">
        <v>73</v>
      </c>
      <c r="J488" s="90" t="s">
        <v>62</v>
      </c>
      <c r="K488" s="69" t="s">
        <v>63</v>
      </c>
      <c r="L488" s="69" t="s">
        <v>63</v>
      </c>
    </row>
    <row r="489" spans="1:12" x14ac:dyDescent="0.4">
      <c r="A489" s="69" t="s">
        <v>428</v>
      </c>
      <c r="B489" s="87" t="str">
        <f>IF(ISNONTEXT(VLOOKUP(A489,'Student names'!$B$7:$C$15000,2,0)),"",VLOOKUP(A489,'Student names'!$B$7:$C$15000,2,0))</f>
        <v>Cameron Quinn</v>
      </c>
      <c r="C489" s="69">
        <v>17</v>
      </c>
      <c r="D489" s="69" t="s">
        <v>138</v>
      </c>
      <c r="E489" s="69" t="s">
        <v>139</v>
      </c>
      <c r="F489" s="69">
        <v>11.1</v>
      </c>
      <c r="G489" s="69" t="s">
        <v>132</v>
      </c>
      <c r="H489" s="69" t="s">
        <v>61</v>
      </c>
      <c r="I489" s="69" t="s">
        <v>61</v>
      </c>
      <c r="J489" s="90" t="s">
        <v>62</v>
      </c>
      <c r="K489" s="69" t="s">
        <v>63</v>
      </c>
      <c r="L489" s="69" t="s">
        <v>63</v>
      </c>
    </row>
    <row r="490" spans="1:12" x14ac:dyDescent="0.4">
      <c r="A490" s="69" t="s">
        <v>428</v>
      </c>
      <c r="B490" s="87" t="str">
        <f>IF(ISNONTEXT(VLOOKUP(A490,'Student names'!$B$7:$C$15000,2,0)),"",VLOOKUP(A490,'Student names'!$B$7:$C$15000,2,0))</f>
        <v>Cameron Quinn</v>
      </c>
      <c r="C490" s="69">
        <v>17</v>
      </c>
      <c r="D490" s="69" t="s">
        <v>174</v>
      </c>
      <c r="E490" s="69" t="s">
        <v>175</v>
      </c>
      <c r="F490" s="69">
        <v>2.1</v>
      </c>
      <c r="G490" s="69" t="s">
        <v>132</v>
      </c>
      <c r="H490" s="69" t="s">
        <v>73</v>
      </c>
      <c r="I490" s="69" t="s">
        <v>73</v>
      </c>
      <c r="J490" s="90" t="s">
        <v>62</v>
      </c>
      <c r="K490" s="69" t="s">
        <v>88</v>
      </c>
      <c r="L490" s="69" t="s">
        <v>88</v>
      </c>
    </row>
    <row r="491" spans="1:12" x14ac:dyDescent="0.4">
      <c r="A491" s="69" t="s">
        <v>429</v>
      </c>
      <c r="B491" s="87" t="str">
        <f>IF(ISNONTEXT(VLOOKUP(A491,'Student names'!$B$7:$C$15000,2,0)),"",VLOOKUP(A491,'Student names'!$B$7:$C$15000,2,0))</f>
        <v>Liam Dyer</v>
      </c>
      <c r="C491" s="69">
        <v>16</v>
      </c>
      <c r="D491" s="69" t="s">
        <v>179</v>
      </c>
      <c r="E491" s="69" t="s">
        <v>180</v>
      </c>
      <c r="F491" s="69">
        <v>4.0999999999999996</v>
      </c>
      <c r="G491" s="69" t="s">
        <v>60</v>
      </c>
      <c r="H491" s="69" t="s">
        <v>61</v>
      </c>
      <c r="I491" s="69" t="s">
        <v>61</v>
      </c>
      <c r="J491" s="90" t="s">
        <v>62</v>
      </c>
      <c r="K491" s="69" t="s">
        <v>63</v>
      </c>
      <c r="L491" s="69" t="s">
        <v>63</v>
      </c>
    </row>
    <row r="492" spans="1:12" x14ac:dyDescent="0.4">
      <c r="A492" s="69" t="s">
        <v>429</v>
      </c>
      <c r="B492" s="87" t="str">
        <f>IF(ISNONTEXT(VLOOKUP(A492,'Student names'!$B$7:$C$15000,2,0)),"",VLOOKUP(A492,'Student names'!$B$7:$C$15000,2,0))</f>
        <v>Liam Dyer</v>
      </c>
      <c r="C492" s="69">
        <v>16</v>
      </c>
      <c r="D492" s="69" t="s">
        <v>67</v>
      </c>
      <c r="E492" s="69" t="s">
        <v>68</v>
      </c>
      <c r="F492" s="69">
        <v>2.1</v>
      </c>
      <c r="G492" s="69" t="s">
        <v>60</v>
      </c>
      <c r="H492" s="69" t="s">
        <v>61</v>
      </c>
      <c r="I492" s="69" t="s">
        <v>61</v>
      </c>
      <c r="J492" s="90" t="s">
        <v>62</v>
      </c>
      <c r="K492" s="69" t="s">
        <v>63</v>
      </c>
      <c r="L492" s="69" t="s">
        <v>63</v>
      </c>
    </row>
    <row r="493" spans="1:12" x14ac:dyDescent="0.4">
      <c r="A493" s="69" t="s">
        <v>429</v>
      </c>
      <c r="B493" s="87" t="str">
        <f>IF(ISNONTEXT(VLOOKUP(A493,'Student names'!$B$7:$C$15000,2,0)),"",VLOOKUP(A493,'Student names'!$B$7:$C$15000,2,0))</f>
        <v>Liam Dyer</v>
      </c>
      <c r="C493" s="69">
        <v>16</v>
      </c>
      <c r="D493" s="69" t="s">
        <v>112</v>
      </c>
      <c r="E493" s="69" t="s">
        <v>113</v>
      </c>
      <c r="F493" s="69">
        <v>15.3</v>
      </c>
      <c r="G493" s="69" t="s">
        <v>60</v>
      </c>
      <c r="H493" s="69" t="s">
        <v>126</v>
      </c>
      <c r="J493" s="90" t="s">
        <v>104</v>
      </c>
      <c r="K493" s="69" t="s">
        <v>88</v>
      </c>
      <c r="L493" s="69" t="s">
        <v>88</v>
      </c>
    </row>
    <row r="494" spans="1:12" x14ac:dyDescent="0.4">
      <c r="A494" s="69" t="s">
        <v>430</v>
      </c>
      <c r="B494" s="87" t="str">
        <f>IF(ISNONTEXT(VLOOKUP(A494,'Student names'!$B$7:$C$15000,2,0)),"",VLOOKUP(A494,'Student names'!$B$7:$C$15000,2,0))</f>
        <v>Oliver Watson</v>
      </c>
      <c r="C494" s="69">
        <v>16</v>
      </c>
      <c r="D494" s="69" t="s">
        <v>69</v>
      </c>
      <c r="E494" s="69" t="s">
        <v>70</v>
      </c>
      <c r="F494" s="69">
        <v>2.2000000000000002</v>
      </c>
      <c r="G494" s="69" t="s">
        <v>60</v>
      </c>
      <c r="H494" s="69" t="s">
        <v>61</v>
      </c>
      <c r="I494" s="69" t="s">
        <v>61</v>
      </c>
      <c r="J494" s="90" t="s">
        <v>62</v>
      </c>
      <c r="K494" s="69" t="s">
        <v>63</v>
      </c>
      <c r="L494" s="69" t="s">
        <v>63</v>
      </c>
    </row>
    <row r="495" spans="1:12" x14ac:dyDescent="0.4">
      <c r="A495" s="69" t="s">
        <v>430</v>
      </c>
      <c r="B495" s="87" t="str">
        <f>IF(ISNONTEXT(VLOOKUP(A495,'Student names'!$B$7:$C$15000,2,0)),"",VLOOKUP(A495,'Student names'!$B$7:$C$15000,2,0))</f>
        <v>Oliver Watson</v>
      </c>
      <c r="C495" s="69">
        <v>16</v>
      </c>
      <c r="D495" s="69" t="s">
        <v>179</v>
      </c>
      <c r="E495" s="69" t="s">
        <v>180</v>
      </c>
      <c r="F495" s="69">
        <v>4.0999999999999996</v>
      </c>
      <c r="G495" s="69" t="s">
        <v>60</v>
      </c>
      <c r="H495" s="69" t="s">
        <v>73</v>
      </c>
      <c r="I495" s="69" t="s">
        <v>95</v>
      </c>
      <c r="J495" s="90" t="s">
        <v>75</v>
      </c>
      <c r="K495" s="69" t="s">
        <v>63</v>
      </c>
      <c r="L495" s="69" t="s">
        <v>63</v>
      </c>
    </row>
    <row r="496" spans="1:12" x14ac:dyDescent="0.4">
      <c r="A496" s="69" t="s">
        <v>430</v>
      </c>
      <c r="B496" s="87" t="str">
        <f>IF(ISNONTEXT(VLOOKUP(A496,'Student names'!$B$7:$C$15000,2,0)),"",VLOOKUP(A496,'Student names'!$B$7:$C$15000,2,0))</f>
        <v>Oliver Watson</v>
      </c>
      <c r="C496" s="69">
        <v>16</v>
      </c>
      <c r="D496" s="69" t="s">
        <v>135</v>
      </c>
      <c r="E496" s="69" t="s">
        <v>136</v>
      </c>
      <c r="F496" s="69">
        <v>2.2000000000000002</v>
      </c>
      <c r="G496" s="69" t="s">
        <v>132</v>
      </c>
      <c r="H496" s="69" t="s">
        <v>61</v>
      </c>
      <c r="I496" s="69" t="s">
        <v>61</v>
      </c>
      <c r="J496" s="90" t="s">
        <v>62</v>
      </c>
      <c r="K496" s="69" t="s">
        <v>63</v>
      </c>
      <c r="L496" s="69" t="s">
        <v>63</v>
      </c>
    </row>
    <row r="497" spans="1:12" x14ac:dyDescent="0.4">
      <c r="A497" s="69" t="s">
        <v>430</v>
      </c>
      <c r="B497" s="87" t="str">
        <f>IF(ISNONTEXT(VLOOKUP(A497,'Student names'!$B$7:$C$15000,2,0)),"",VLOOKUP(A497,'Student names'!$B$7:$C$15000,2,0))</f>
        <v>Oliver Watson</v>
      </c>
      <c r="C497" s="69">
        <v>16</v>
      </c>
      <c r="D497" s="69" t="s">
        <v>64</v>
      </c>
      <c r="E497" s="69" t="s">
        <v>65</v>
      </c>
      <c r="F497" s="69">
        <v>2.1</v>
      </c>
      <c r="G497" s="69" t="s">
        <v>60</v>
      </c>
      <c r="H497" s="69" t="s">
        <v>61</v>
      </c>
      <c r="I497" s="69" t="s">
        <v>61</v>
      </c>
      <c r="J497" s="90" t="s">
        <v>62</v>
      </c>
      <c r="K497" s="69" t="s">
        <v>88</v>
      </c>
      <c r="L497" s="69" t="s">
        <v>88</v>
      </c>
    </row>
    <row r="498" spans="1:12" x14ac:dyDescent="0.4">
      <c r="A498" s="69" t="s">
        <v>431</v>
      </c>
      <c r="B498" s="87" t="str">
        <f>IF(ISNONTEXT(VLOOKUP(A498,'Student names'!$B$7:$C$15000,2,0)),"",VLOOKUP(A498,'Student names'!$B$7:$C$15000,2,0))</f>
        <v>Olivia Kelly</v>
      </c>
      <c r="C498" s="69">
        <v>16</v>
      </c>
      <c r="D498" s="69" t="s">
        <v>179</v>
      </c>
      <c r="E498" s="69" t="s">
        <v>180</v>
      </c>
      <c r="F498" s="69">
        <v>4.0999999999999996</v>
      </c>
      <c r="G498" s="69" t="s">
        <v>60</v>
      </c>
      <c r="H498" s="69" t="s">
        <v>61</v>
      </c>
      <c r="I498" s="69" t="s">
        <v>61</v>
      </c>
      <c r="J498" s="90" t="s">
        <v>62</v>
      </c>
      <c r="K498" s="69" t="s">
        <v>63</v>
      </c>
      <c r="L498" s="69" t="s">
        <v>63</v>
      </c>
    </row>
    <row r="499" spans="1:12" x14ac:dyDescent="0.4">
      <c r="A499" s="69" t="s">
        <v>431</v>
      </c>
      <c r="B499" s="87" t="str">
        <f>IF(ISNONTEXT(VLOOKUP(A499,'Student names'!$B$7:$C$15000,2,0)),"",VLOOKUP(A499,'Student names'!$B$7:$C$15000,2,0))</f>
        <v>Olivia Kelly</v>
      </c>
      <c r="C499" s="69">
        <v>16</v>
      </c>
      <c r="D499" s="69" t="s">
        <v>179</v>
      </c>
      <c r="E499" s="69" t="s">
        <v>180</v>
      </c>
      <c r="F499" s="69">
        <v>4.0999999999999996</v>
      </c>
      <c r="G499" s="69" t="s">
        <v>60</v>
      </c>
      <c r="H499" s="69" t="s">
        <v>61</v>
      </c>
      <c r="I499" s="69" t="s">
        <v>61</v>
      </c>
      <c r="J499" s="90" t="s">
        <v>62</v>
      </c>
      <c r="K499" s="69" t="s">
        <v>63</v>
      </c>
      <c r="L499" s="69" t="s">
        <v>63</v>
      </c>
    </row>
    <row r="500" spans="1:12" x14ac:dyDescent="0.4">
      <c r="A500" s="69" t="s">
        <v>431</v>
      </c>
      <c r="B500" s="87" t="str">
        <f>IF(ISNONTEXT(VLOOKUP(A500,'Student names'!$B$7:$C$15000,2,0)),"",VLOOKUP(A500,'Student names'!$B$7:$C$15000,2,0))</f>
        <v>Olivia Kelly</v>
      </c>
      <c r="C500" s="69">
        <v>16</v>
      </c>
      <c r="D500" s="69" t="s">
        <v>179</v>
      </c>
      <c r="E500" s="69" t="s">
        <v>180</v>
      </c>
      <c r="F500" s="69">
        <v>4.0999999999999996</v>
      </c>
      <c r="G500" s="69" t="s">
        <v>60</v>
      </c>
      <c r="H500" s="69" t="s">
        <v>61</v>
      </c>
      <c r="I500" s="69" t="s">
        <v>61</v>
      </c>
      <c r="J500" s="90" t="s">
        <v>62</v>
      </c>
      <c r="K500" s="69" t="s">
        <v>63</v>
      </c>
      <c r="L500" s="69" t="s">
        <v>63</v>
      </c>
    </row>
    <row r="501" spans="1:12" x14ac:dyDescent="0.4">
      <c r="A501" s="69" t="s">
        <v>431</v>
      </c>
      <c r="B501" s="87" t="str">
        <f>IF(ISNONTEXT(VLOOKUP(A501,'Student names'!$B$7:$C$15000,2,0)),"",VLOOKUP(A501,'Student names'!$B$7:$C$15000,2,0))</f>
        <v>Olivia Kelly</v>
      </c>
      <c r="C501" s="69">
        <v>16</v>
      </c>
      <c r="D501" s="69" t="s">
        <v>133</v>
      </c>
      <c r="E501" s="69" t="s">
        <v>134</v>
      </c>
      <c r="F501" s="69">
        <v>11.1</v>
      </c>
      <c r="G501" s="69" t="s">
        <v>60</v>
      </c>
      <c r="H501" s="69" t="s">
        <v>61</v>
      </c>
      <c r="I501" s="69" t="s">
        <v>61</v>
      </c>
      <c r="J501" s="90" t="s">
        <v>62</v>
      </c>
      <c r="K501" s="69" t="s">
        <v>63</v>
      </c>
      <c r="L501" s="69" t="s">
        <v>63</v>
      </c>
    </row>
    <row r="502" spans="1:12" x14ac:dyDescent="0.4">
      <c r="A502" s="69" t="s">
        <v>431</v>
      </c>
      <c r="B502" s="87" t="str">
        <f>IF(ISNONTEXT(VLOOKUP(A502,'Student names'!$B$7:$C$15000,2,0)),"",VLOOKUP(A502,'Student names'!$B$7:$C$15000,2,0))</f>
        <v>Olivia Kelly</v>
      </c>
      <c r="C502" s="69">
        <v>16</v>
      </c>
      <c r="D502" s="69" t="s">
        <v>133</v>
      </c>
      <c r="E502" s="69" t="s">
        <v>134</v>
      </c>
      <c r="F502" s="69">
        <v>11.1</v>
      </c>
      <c r="G502" s="69" t="s">
        <v>60</v>
      </c>
      <c r="H502" s="69" t="s">
        <v>61</v>
      </c>
      <c r="I502" s="69" t="s">
        <v>61</v>
      </c>
      <c r="J502" s="90" t="s">
        <v>62</v>
      </c>
      <c r="K502" s="69" t="s">
        <v>63</v>
      </c>
      <c r="L502" s="69" t="s">
        <v>63</v>
      </c>
    </row>
    <row r="503" spans="1:12" x14ac:dyDescent="0.4">
      <c r="A503" s="69" t="s">
        <v>431</v>
      </c>
      <c r="B503" s="87" t="str">
        <f>IF(ISNONTEXT(VLOOKUP(A503,'Student names'!$B$7:$C$15000,2,0)),"",VLOOKUP(A503,'Student names'!$B$7:$C$15000,2,0))</f>
        <v>Olivia Kelly</v>
      </c>
      <c r="C503" s="69">
        <v>16</v>
      </c>
      <c r="D503" s="69" t="s">
        <v>133</v>
      </c>
      <c r="E503" s="69" t="s">
        <v>134</v>
      </c>
      <c r="F503" s="69">
        <v>11.1</v>
      </c>
      <c r="G503" s="69" t="s">
        <v>60</v>
      </c>
      <c r="H503" s="69" t="s">
        <v>61</v>
      </c>
      <c r="I503" s="69" t="s">
        <v>61</v>
      </c>
      <c r="J503" s="90" t="s">
        <v>62</v>
      </c>
      <c r="K503" s="69" t="s">
        <v>63</v>
      </c>
      <c r="L503" s="69" t="s">
        <v>63</v>
      </c>
    </row>
    <row r="504" spans="1:12" x14ac:dyDescent="0.4">
      <c r="A504" s="69" t="s">
        <v>431</v>
      </c>
      <c r="B504" s="87" t="str">
        <f>IF(ISNONTEXT(VLOOKUP(A504,'Student names'!$B$7:$C$15000,2,0)),"",VLOOKUP(A504,'Student names'!$B$7:$C$15000,2,0))</f>
        <v>Olivia Kelly</v>
      </c>
      <c r="C504" s="69">
        <v>16</v>
      </c>
      <c r="D504" s="69" t="s">
        <v>64</v>
      </c>
      <c r="E504" s="69" t="s">
        <v>65</v>
      </c>
      <c r="F504" s="69">
        <v>2.1</v>
      </c>
      <c r="G504" s="69" t="s">
        <v>60</v>
      </c>
      <c r="H504" s="69" t="s">
        <v>61</v>
      </c>
      <c r="I504" s="69" t="s">
        <v>61</v>
      </c>
      <c r="J504" s="90" t="s">
        <v>62</v>
      </c>
      <c r="K504" s="69" t="s">
        <v>63</v>
      </c>
      <c r="L504" s="69" t="s">
        <v>63</v>
      </c>
    </row>
    <row r="505" spans="1:12" x14ac:dyDescent="0.4">
      <c r="A505" s="69" t="s">
        <v>431</v>
      </c>
      <c r="B505" s="87" t="str">
        <f>IF(ISNONTEXT(VLOOKUP(A505,'Student names'!$B$7:$C$15000,2,0)),"",VLOOKUP(A505,'Student names'!$B$7:$C$15000,2,0))</f>
        <v>Olivia Kelly</v>
      </c>
      <c r="C505" s="69">
        <v>16</v>
      </c>
      <c r="D505" s="69" t="s">
        <v>64</v>
      </c>
      <c r="E505" s="69" t="s">
        <v>65</v>
      </c>
      <c r="F505" s="69">
        <v>2.1</v>
      </c>
      <c r="G505" s="69" t="s">
        <v>60</v>
      </c>
      <c r="H505" s="69" t="s">
        <v>61</v>
      </c>
      <c r="I505" s="69" t="s">
        <v>61</v>
      </c>
      <c r="J505" s="90" t="s">
        <v>62</v>
      </c>
      <c r="K505" s="69" t="s">
        <v>63</v>
      </c>
      <c r="L505" s="69" t="s">
        <v>63</v>
      </c>
    </row>
    <row r="506" spans="1:12" x14ac:dyDescent="0.4">
      <c r="A506" s="69" t="s">
        <v>431</v>
      </c>
      <c r="B506" s="87" t="str">
        <f>IF(ISNONTEXT(VLOOKUP(A506,'Student names'!$B$7:$C$15000,2,0)),"",VLOOKUP(A506,'Student names'!$B$7:$C$15000,2,0))</f>
        <v>Olivia Kelly</v>
      </c>
      <c r="C506" s="69">
        <v>16</v>
      </c>
      <c r="D506" s="69" t="s">
        <v>64</v>
      </c>
      <c r="E506" s="69" t="s">
        <v>65</v>
      </c>
      <c r="F506" s="69">
        <v>2.1</v>
      </c>
      <c r="G506" s="69" t="s">
        <v>60</v>
      </c>
      <c r="H506" s="69" t="s">
        <v>61</v>
      </c>
      <c r="I506" s="69" t="s">
        <v>61</v>
      </c>
      <c r="J506" s="90" t="s">
        <v>62</v>
      </c>
      <c r="K506" s="69" t="s">
        <v>63</v>
      </c>
      <c r="L506" s="69" t="s">
        <v>63</v>
      </c>
    </row>
    <row r="507" spans="1:12" x14ac:dyDescent="0.4">
      <c r="A507" s="69" t="s">
        <v>432</v>
      </c>
      <c r="B507" s="87" t="str">
        <f>IF(ISNONTEXT(VLOOKUP(A507,'Student names'!$B$7:$C$15000,2,0)),"",VLOOKUP(A507,'Student names'!$B$7:$C$15000,2,0))</f>
        <v>Fiona Hardacre</v>
      </c>
      <c r="C507" s="69">
        <v>17</v>
      </c>
      <c r="D507" s="69" t="s">
        <v>76</v>
      </c>
      <c r="E507" s="69" t="s">
        <v>77</v>
      </c>
      <c r="F507" s="69">
        <v>2.2000000000000002</v>
      </c>
      <c r="G507" s="69" t="s">
        <v>60</v>
      </c>
      <c r="H507" s="69" t="s">
        <v>73</v>
      </c>
      <c r="I507" s="69" t="s">
        <v>73</v>
      </c>
      <c r="J507" s="90" t="s">
        <v>62</v>
      </c>
      <c r="K507" s="69" t="s">
        <v>63</v>
      </c>
      <c r="L507" s="69" t="s">
        <v>63</v>
      </c>
    </row>
    <row r="508" spans="1:12" x14ac:dyDescent="0.4">
      <c r="A508" s="69" t="s">
        <v>432</v>
      </c>
      <c r="B508" s="87" t="str">
        <f>IF(ISNONTEXT(VLOOKUP(A508,'Student names'!$B$7:$C$15000,2,0)),"",VLOOKUP(A508,'Student names'!$B$7:$C$15000,2,0))</f>
        <v>Fiona Hardacre</v>
      </c>
      <c r="C508" s="69">
        <v>17</v>
      </c>
      <c r="D508" s="69" t="s">
        <v>76</v>
      </c>
      <c r="E508" s="69" t="s">
        <v>77</v>
      </c>
      <c r="F508" s="69">
        <v>2.2000000000000002</v>
      </c>
      <c r="G508" s="69" t="s">
        <v>60</v>
      </c>
      <c r="H508" s="69" t="s">
        <v>73</v>
      </c>
      <c r="I508" s="69" t="s">
        <v>73</v>
      </c>
      <c r="J508" s="90" t="s">
        <v>62</v>
      </c>
      <c r="K508" s="69" t="s">
        <v>63</v>
      </c>
      <c r="L508" s="69" t="s">
        <v>63</v>
      </c>
    </row>
    <row r="509" spans="1:12" x14ac:dyDescent="0.4">
      <c r="A509" s="69" t="s">
        <v>432</v>
      </c>
      <c r="B509" s="87" t="str">
        <f>IF(ISNONTEXT(VLOOKUP(A509,'Student names'!$B$7:$C$15000,2,0)),"",VLOOKUP(A509,'Student names'!$B$7:$C$15000,2,0))</f>
        <v>Fiona Hardacre</v>
      </c>
      <c r="C509" s="69">
        <v>17</v>
      </c>
      <c r="D509" s="69" t="s">
        <v>76</v>
      </c>
      <c r="E509" s="69" t="s">
        <v>77</v>
      </c>
      <c r="F509" s="69">
        <v>2.2000000000000002</v>
      </c>
      <c r="G509" s="69" t="s">
        <v>60</v>
      </c>
      <c r="H509" s="69" t="s">
        <v>73</v>
      </c>
      <c r="I509" s="69" t="s">
        <v>73</v>
      </c>
      <c r="J509" s="90" t="s">
        <v>62</v>
      </c>
      <c r="K509" s="69" t="s">
        <v>63</v>
      </c>
      <c r="L509" s="69" t="s">
        <v>63</v>
      </c>
    </row>
    <row r="510" spans="1:12" x14ac:dyDescent="0.4">
      <c r="A510" s="69" t="s">
        <v>432</v>
      </c>
      <c r="B510" s="87" t="str">
        <f>IF(ISNONTEXT(VLOOKUP(A510,'Student names'!$B$7:$C$15000,2,0)),"",VLOOKUP(A510,'Student names'!$B$7:$C$15000,2,0))</f>
        <v>Fiona Hardacre</v>
      </c>
      <c r="C510" s="69">
        <v>17</v>
      </c>
      <c r="D510" s="69" t="s">
        <v>151</v>
      </c>
      <c r="E510" s="69" t="s">
        <v>152</v>
      </c>
      <c r="F510" s="69">
        <v>4.0999999999999996</v>
      </c>
      <c r="G510" s="69" t="s">
        <v>60</v>
      </c>
      <c r="H510" s="69" t="s">
        <v>61</v>
      </c>
      <c r="I510" s="69" t="s">
        <v>61</v>
      </c>
      <c r="J510" s="90" t="s">
        <v>62</v>
      </c>
      <c r="K510" s="69" t="s">
        <v>63</v>
      </c>
      <c r="L510" s="69" t="s">
        <v>63</v>
      </c>
    </row>
    <row r="511" spans="1:12" x14ac:dyDescent="0.4">
      <c r="A511" s="69" t="s">
        <v>432</v>
      </c>
      <c r="B511" s="87" t="str">
        <f>IF(ISNONTEXT(VLOOKUP(A511,'Student names'!$B$7:$C$15000,2,0)),"",VLOOKUP(A511,'Student names'!$B$7:$C$15000,2,0))</f>
        <v>Fiona Hardacre</v>
      </c>
      <c r="C511" s="69">
        <v>17</v>
      </c>
      <c r="D511" s="69" t="s">
        <v>151</v>
      </c>
      <c r="E511" s="69" t="s">
        <v>152</v>
      </c>
      <c r="F511" s="69">
        <v>4.0999999999999996</v>
      </c>
      <c r="G511" s="69" t="s">
        <v>60</v>
      </c>
      <c r="H511" s="69" t="s">
        <v>61</v>
      </c>
      <c r="I511" s="69" t="s">
        <v>61</v>
      </c>
      <c r="J511" s="90" t="s">
        <v>62</v>
      </c>
      <c r="K511" s="69" t="s">
        <v>63</v>
      </c>
      <c r="L511" s="69" t="s">
        <v>63</v>
      </c>
    </row>
    <row r="512" spans="1:12" x14ac:dyDescent="0.4">
      <c r="A512" s="69" t="s">
        <v>432</v>
      </c>
      <c r="B512" s="87" t="str">
        <f>IF(ISNONTEXT(VLOOKUP(A512,'Student names'!$B$7:$C$15000,2,0)),"",VLOOKUP(A512,'Student names'!$B$7:$C$15000,2,0))</f>
        <v>Fiona Hardacre</v>
      </c>
      <c r="C512" s="69">
        <v>17</v>
      </c>
      <c r="D512" s="69" t="s">
        <v>151</v>
      </c>
      <c r="E512" s="69" t="s">
        <v>152</v>
      </c>
      <c r="F512" s="69">
        <v>4.0999999999999996</v>
      </c>
      <c r="G512" s="69" t="s">
        <v>60</v>
      </c>
      <c r="H512" s="69" t="s">
        <v>61</v>
      </c>
      <c r="I512" s="69" t="s">
        <v>61</v>
      </c>
      <c r="J512" s="90" t="s">
        <v>62</v>
      </c>
      <c r="K512" s="69" t="s">
        <v>63</v>
      </c>
      <c r="L512" s="69" t="s">
        <v>63</v>
      </c>
    </row>
    <row r="513" spans="1:12" x14ac:dyDescent="0.4">
      <c r="A513" s="69" t="s">
        <v>432</v>
      </c>
      <c r="B513" s="87" t="str">
        <f>IF(ISNONTEXT(VLOOKUP(A513,'Student names'!$B$7:$C$15000,2,0)),"",VLOOKUP(A513,'Student names'!$B$7:$C$15000,2,0))</f>
        <v>Fiona Hardacre</v>
      </c>
      <c r="C513" s="69">
        <v>17</v>
      </c>
      <c r="D513" s="69" t="s">
        <v>138</v>
      </c>
      <c r="E513" s="69" t="s">
        <v>139</v>
      </c>
      <c r="F513" s="69">
        <v>11.1</v>
      </c>
      <c r="G513" s="69" t="s">
        <v>60</v>
      </c>
      <c r="H513" s="69" t="s">
        <v>61</v>
      </c>
      <c r="I513" s="69" t="s">
        <v>61</v>
      </c>
      <c r="J513" s="90" t="s">
        <v>62</v>
      </c>
      <c r="K513" s="69" t="s">
        <v>63</v>
      </c>
      <c r="L513" s="69" t="s">
        <v>63</v>
      </c>
    </row>
    <row r="514" spans="1:12" x14ac:dyDescent="0.4">
      <c r="A514" s="69" t="s">
        <v>432</v>
      </c>
      <c r="B514" s="87" t="str">
        <f>IF(ISNONTEXT(VLOOKUP(A514,'Student names'!$B$7:$C$15000,2,0)),"",VLOOKUP(A514,'Student names'!$B$7:$C$15000,2,0))</f>
        <v>Fiona Hardacre</v>
      </c>
      <c r="C514" s="69">
        <v>17</v>
      </c>
      <c r="D514" s="69" t="s">
        <v>138</v>
      </c>
      <c r="E514" s="69" t="s">
        <v>139</v>
      </c>
      <c r="F514" s="69">
        <v>11.1</v>
      </c>
      <c r="G514" s="69" t="s">
        <v>60</v>
      </c>
      <c r="H514" s="69" t="s">
        <v>61</v>
      </c>
      <c r="I514" s="69" t="s">
        <v>61</v>
      </c>
      <c r="J514" s="90" t="s">
        <v>62</v>
      </c>
      <c r="K514" s="69" t="s">
        <v>63</v>
      </c>
      <c r="L514" s="69" t="s">
        <v>63</v>
      </c>
    </row>
    <row r="515" spans="1:12" x14ac:dyDescent="0.4">
      <c r="A515" s="69" t="s">
        <v>432</v>
      </c>
      <c r="B515" s="87" t="str">
        <f>IF(ISNONTEXT(VLOOKUP(A515,'Student names'!$B$7:$C$15000,2,0)),"",VLOOKUP(A515,'Student names'!$B$7:$C$15000,2,0))</f>
        <v>Fiona Hardacre</v>
      </c>
      <c r="C515" s="69">
        <v>17</v>
      </c>
      <c r="D515" s="69" t="s">
        <v>138</v>
      </c>
      <c r="E515" s="69" t="s">
        <v>139</v>
      </c>
      <c r="F515" s="69">
        <v>11.1</v>
      </c>
      <c r="G515" s="69" t="s">
        <v>60</v>
      </c>
      <c r="H515" s="69" t="s">
        <v>61</v>
      </c>
      <c r="I515" s="69" t="s">
        <v>61</v>
      </c>
      <c r="J515" s="90" t="s">
        <v>62</v>
      </c>
      <c r="K515" s="69" t="s">
        <v>63</v>
      </c>
      <c r="L515" s="69" t="s">
        <v>63</v>
      </c>
    </row>
    <row r="516" spans="1:12" x14ac:dyDescent="0.4">
      <c r="A516" s="69" t="s">
        <v>433</v>
      </c>
      <c r="B516" s="87" t="str">
        <f>IF(ISNONTEXT(VLOOKUP(A516,'Student names'!$B$7:$C$15000,2,0)),"",VLOOKUP(A516,'Student names'!$B$7:$C$15000,2,0))</f>
        <v>Jan Cornish</v>
      </c>
      <c r="C516" s="69">
        <v>16</v>
      </c>
      <c r="D516" s="69" t="s">
        <v>69</v>
      </c>
      <c r="E516" s="69" t="s">
        <v>70</v>
      </c>
      <c r="F516" s="69">
        <v>2.2000000000000002</v>
      </c>
      <c r="G516" s="69" t="s">
        <v>60</v>
      </c>
      <c r="H516" s="69" t="s">
        <v>61</v>
      </c>
      <c r="I516" s="69" t="s">
        <v>61</v>
      </c>
      <c r="J516" s="90" t="s">
        <v>62</v>
      </c>
      <c r="K516" s="69" t="s">
        <v>63</v>
      </c>
      <c r="L516" s="69" t="s">
        <v>63</v>
      </c>
    </row>
    <row r="517" spans="1:12" x14ac:dyDescent="0.4">
      <c r="A517" s="69" t="s">
        <v>433</v>
      </c>
      <c r="B517" s="87" t="str">
        <f>IF(ISNONTEXT(VLOOKUP(A517,'Student names'!$B$7:$C$15000,2,0)),"",VLOOKUP(A517,'Student names'!$B$7:$C$15000,2,0))</f>
        <v>Jan Cornish</v>
      </c>
      <c r="C517" s="69">
        <v>16</v>
      </c>
      <c r="D517" s="69" t="s">
        <v>69</v>
      </c>
      <c r="E517" s="69" t="s">
        <v>70</v>
      </c>
      <c r="F517" s="69">
        <v>2.2000000000000002</v>
      </c>
      <c r="G517" s="69" t="s">
        <v>60</v>
      </c>
      <c r="H517" s="69" t="s">
        <v>61</v>
      </c>
      <c r="I517" s="69" t="s">
        <v>61</v>
      </c>
      <c r="J517" s="90" t="s">
        <v>62</v>
      </c>
      <c r="K517" s="69" t="s">
        <v>63</v>
      </c>
      <c r="L517" s="69" t="s">
        <v>63</v>
      </c>
    </row>
    <row r="518" spans="1:12" x14ac:dyDescent="0.4">
      <c r="A518" s="69" t="s">
        <v>433</v>
      </c>
      <c r="B518" s="87" t="str">
        <f>IF(ISNONTEXT(VLOOKUP(A518,'Student names'!$B$7:$C$15000,2,0)),"",VLOOKUP(A518,'Student names'!$B$7:$C$15000,2,0))</f>
        <v>Jan Cornish</v>
      </c>
      <c r="C518" s="69">
        <v>16</v>
      </c>
      <c r="D518" s="69" t="s">
        <v>69</v>
      </c>
      <c r="E518" s="69" t="s">
        <v>70</v>
      </c>
      <c r="F518" s="69">
        <v>2.2000000000000002</v>
      </c>
      <c r="G518" s="69" t="s">
        <v>60</v>
      </c>
      <c r="H518" s="69" t="s">
        <v>61</v>
      </c>
      <c r="I518" s="69" t="s">
        <v>61</v>
      </c>
      <c r="J518" s="90" t="s">
        <v>62</v>
      </c>
      <c r="K518" s="69" t="s">
        <v>63</v>
      </c>
      <c r="L518" s="69" t="s">
        <v>63</v>
      </c>
    </row>
    <row r="519" spans="1:12" x14ac:dyDescent="0.4">
      <c r="A519" s="69" t="s">
        <v>433</v>
      </c>
      <c r="B519" s="87" t="str">
        <f>IF(ISNONTEXT(VLOOKUP(A519,'Student names'!$B$7:$C$15000,2,0)),"",VLOOKUP(A519,'Student names'!$B$7:$C$15000,2,0))</f>
        <v>Jan Cornish</v>
      </c>
      <c r="C519" s="69">
        <v>16</v>
      </c>
      <c r="D519" s="69" t="s">
        <v>69</v>
      </c>
      <c r="E519" s="69" t="s">
        <v>70</v>
      </c>
      <c r="F519" s="69">
        <v>2.2000000000000002</v>
      </c>
      <c r="G519" s="69" t="s">
        <v>60</v>
      </c>
      <c r="H519" s="69" t="s">
        <v>61</v>
      </c>
      <c r="I519" s="69" t="s">
        <v>61</v>
      </c>
      <c r="J519" s="90" t="s">
        <v>62</v>
      </c>
      <c r="K519" s="69" t="s">
        <v>63</v>
      </c>
      <c r="L519" s="69" t="s">
        <v>63</v>
      </c>
    </row>
    <row r="520" spans="1:12" x14ac:dyDescent="0.4">
      <c r="A520" s="69" t="s">
        <v>433</v>
      </c>
      <c r="B520" s="87" t="str">
        <f>IF(ISNONTEXT(VLOOKUP(A520,'Student names'!$B$7:$C$15000,2,0)),"",VLOOKUP(A520,'Student names'!$B$7:$C$15000,2,0))</f>
        <v>Jan Cornish</v>
      </c>
      <c r="C520" s="69">
        <v>16</v>
      </c>
      <c r="D520" s="69" t="s">
        <v>133</v>
      </c>
      <c r="E520" s="69" t="s">
        <v>134</v>
      </c>
      <c r="F520" s="69">
        <v>11.1</v>
      </c>
      <c r="G520" s="69" t="s">
        <v>60</v>
      </c>
      <c r="H520" s="69" t="s">
        <v>61</v>
      </c>
      <c r="I520" s="69" t="s">
        <v>61</v>
      </c>
      <c r="J520" s="90" t="s">
        <v>62</v>
      </c>
      <c r="K520" s="69" t="s">
        <v>63</v>
      </c>
      <c r="L520" s="69" t="s">
        <v>63</v>
      </c>
    </row>
    <row r="521" spans="1:12" x14ac:dyDescent="0.4">
      <c r="A521" s="69" t="s">
        <v>433</v>
      </c>
      <c r="B521" s="87" t="str">
        <f>IF(ISNONTEXT(VLOOKUP(A521,'Student names'!$B$7:$C$15000,2,0)),"",VLOOKUP(A521,'Student names'!$B$7:$C$15000,2,0))</f>
        <v>Jan Cornish</v>
      </c>
      <c r="C521" s="69">
        <v>16</v>
      </c>
      <c r="D521" s="69" t="s">
        <v>133</v>
      </c>
      <c r="E521" s="69" t="s">
        <v>134</v>
      </c>
      <c r="F521" s="69">
        <v>11.1</v>
      </c>
      <c r="G521" s="69" t="s">
        <v>60</v>
      </c>
      <c r="H521" s="69" t="s">
        <v>61</v>
      </c>
      <c r="I521" s="69" t="s">
        <v>61</v>
      </c>
      <c r="J521" s="90" t="s">
        <v>62</v>
      </c>
      <c r="K521" s="69" t="s">
        <v>63</v>
      </c>
      <c r="L521" s="69" t="s">
        <v>63</v>
      </c>
    </row>
    <row r="522" spans="1:12" x14ac:dyDescent="0.4">
      <c r="A522" s="69" t="s">
        <v>433</v>
      </c>
      <c r="B522" s="87" t="str">
        <f>IF(ISNONTEXT(VLOOKUP(A522,'Student names'!$B$7:$C$15000,2,0)),"",VLOOKUP(A522,'Student names'!$B$7:$C$15000,2,0))</f>
        <v>Jan Cornish</v>
      </c>
      <c r="C522" s="69">
        <v>16</v>
      </c>
      <c r="D522" s="69" t="s">
        <v>133</v>
      </c>
      <c r="E522" s="69" t="s">
        <v>134</v>
      </c>
      <c r="F522" s="69">
        <v>11.1</v>
      </c>
      <c r="G522" s="69" t="s">
        <v>60</v>
      </c>
      <c r="H522" s="69" t="s">
        <v>61</v>
      </c>
      <c r="I522" s="69" t="s">
        <v>61</v>
      </c>
      <c r="J522" s="90" t="s">
        <v>62</v>
      </c>
      <c r="K522" s="69" t="s">
        <v>63</v>
      </c>
      <c r="L522" s="69" t="s">
        <v>63</v>
      </c>
    </row>
    <row r="523" spans="1:12" x14ac:dyDescent="0.4">
      <c r="A523" s="69" t="s">
        <v>433</v>
      </c>
      <c r="B523" s="87" t="str">
        <f>IF(ISNONTEXT(VLOOKUP(A523,'Student names'!$B$7:$C$15000,2,0)),"",VLOOKUP(A523,'Student names'!$B$7:$C$15000,2,0))</f>
        <v>Jan Cornish</v>
      </c>
      <c r="C523" s="69">
        <v>16</v>
      </c>
      <c r="D523" s="69" t="s">
        <v>133</v>
      </c>
      <c r="E523" s="69" t="s">
        <v>134</v>
      </c>
      <c r="F523" s="69">
        <v>11.1</v>
      </c>
      <c r="G523" s="69" t="s">
        <v>60</v>
      </c>
      <c r="H523" s="69" t="s">
        <v>61</v>
      </c>
      <c r="I523" s="69" t="s">
        <v>61</v>
      </c>
      <c r="J523" s="90" t="s">
        <v>62</v>
      </c>
      <c r="K523" s="69" t="s">
        <v>63</v>
      </c>
      <c r="L523" s="69" t="s">
        <v>63</v>
      </c>
    </row>
    <row r="524" spans="1:12" x14ac:dyDescent="0.4">
      <c r="A524" s="69" t="s">
        <v>433</v>
      </c>
      <c r="B524" s="87" t="str">
        <f>IF(ISNONTEXT(VLOOKUP(A524,'Student names'!$B$7:$C$15000,2,0)),"",VLOOKUP(A524,'Student names'!$B$7:$C$15000,2,0))</f>
        <v>Jan Cornish</v>
      </c>
      <c r="C524" s="69">
        <v>16</v>
      </c>
      <c r="D524" s="69" t="s">
        <v>101</v>
      </c>
      <c r="E524" s="69" t="s">
        <v>102</v>
      </c>
      <c r="F524" s="69">
        <v>10.1</v>
      </c>
      <c r="G524" s="69" t="s">
        <v>60</v>
      </c>
      <c r="H524" s="69" t="s">
        <v>103</v>
      </c>
      <c r="J524" s="90" t="s">
        <v>104</v>
      </c>
      <c r="K524" s="69" t="s">
        <v>63</v>
      </c>
      <c r="L524" s="69" t="s">
        <v>63</v>
      </c>
    </row>
    <row r="525" spans="1:12" x14ac:dyDescent="0.4">
      <c r="A525" s="69" t="s">
        <v>433</v>
      </c>
      <c r="B525" s="87" t="str">
        <f>IF(ISNONTEXT(VLOOKUP(A525,'Student names'!$B$7:$C$15000,2,0)),"",VLOOKUP(A525,'Student names'!$B$7:$C$15000,2,0))</f>
        <v>Jan Cornish</v>
      </c>
      <c r="C525" s="69">
        <v>16</v>
      </c>
      <c r="D525" s="69" t="s">
        <v>101</v>
      </c>
      <c r="E525" s="69" t="s">
        <v>102</v>
      </c>
      <c r="F525" s="69">
        <v>10.1</v>
      </c>
      <c r="G525" s="69" t="s">
        <v>60</v>
      </c>
      <c r="H525" s="69" t="s">
        <v>103</v>
      </c>
      <c r="J525" s="90" t="s">
        <v>104</v>
      </c>
      <c r="K525" s="69" t="s">
        <v>63</v>
      </c>
      <c r="L525" s="69" t="s">
        <v>63</v>
      </c>
    </row>
    <row r="526" spans="1:12" x14ac:dyDescent="0.4">
      <c r="A526" s="69" t="s">
        <v>433</v>
      </c>
      <c r="B526" s="87" t="str">
        <f>IF(ISNONTEXT(VLOOKUP(A526,'Student names'!$B$7:$C$15000,2,0)),"",VLOOKUP(A526,'Student names'!$B$7:$C$15000,2,0))</f>
        <v>Jan Cornish</v>
      </c>
      <c r="C526" s="69">
        <v>16</v>
      </c>
      <c r="D526" s="69" t="s">
        <v>101</v>
      </c>
      <c r="E526" s="69" t="s">
        <v>102</v>
      </c>
      <c r="F526" s="69">
        <v>10.1</v>
      </c>
      <c r="G526" s="69" t="s">
        <v>60</v>
      </c>
      <c r="H526" s="69" t="s">
        <v>103</v>
      </c>
      <c r="J526" s="90" t="s">
        <v>104</v>
      </c>
      <c r="K526" s="69" t="s">
        <v>63</v>
      </c>
      <c r="L526" s="69" t="s">
        <v>63</v>
      </c>
    </row>
    <row r="527" spans="1:12" x14ac:dyDescent="0.4">
      <c r="A527" s="69" t="s">
        <v>433</v>
      </c>
      <c r="B527" s="87" t="str">
        <f>IF(ISNONTEXT(VLOOKUP(A527,'Student names'!$B$7:$C$15000,2,0)),"",VLOOKUP(A527,'Student names'!$B$7:$C$15000,2,0))</f>
        <v>Jan Cornish</v>
      </c>
      <c r="C527" s="69">
        <v>16</v>
      </c>
      <c r="D527" s="69" t="s">
        <v>101</v>
      </c>
      <c r="E527" s="69" t="s">
        <v>102</v>
      </c>
      <c r="F527" s="69">
        <v>10.1</v>
      </c>
      <c r="G527" s="69" t="s">
        <v>60</v>
      </c>
      <c r="H527" s="69" t="s">
        <v>103</v>
      </c>
      <c r="J527" s="90" t="s">
        <v>104</v>
      </c>
      <c r="K527" s="69" t="s">
        <v>63</v>
      </c>
      <c r="L527" s="69" t="s">
        <v>63</v>
      </c>
    </row>
    <row r="528" spans="1:12" x14ac:dyDescent="0.4">
      <c r="A528" s="69" t="s">
        <v>433</v>
      </c>
      <c r="B528" s="87" t="str">
        <f>IF(ISNONTEXT(VLOOKUP(A528,'Student names'!$B$7:$C$15000,2,0)),"",VLOOKUP(A528,'Student names'!$B$7:$C$15000,2,0))</f>
        <v>Jan Cornish</v>
      </c>
      <c r="C528" s="69">
        <v>16</v>
      </c>
      <c r="D528" s="69" t="s">
        <v>64</v>
      </c>
      <c r="E528" s="69" t="s">
        <v>65</v>
      </c>
      <c r="F528" s="69">
        <v>2.1</v>
      </c>
      <c r="G528" s="69" t="s">
        <v>60</v>
      </c>
      <c r="H528" s="69" t="s">
        <v>61</v>
      </c>
      <c r="I528" s="69" t="s">
        <v>61</v>
      </c>
      <c r="J528" s="90" t="s">
        <v>62</v>
      </c>
      <c r="K528" s="69" t="s">
        <v>63</v>
      </c>
      <c r="L528" s="69" t="s">
        <v>63</v>
      </c>
    </row>
    <row r="529" spans="1:12" x14ac:dyDescent="0.4">
      <c r="A529" s="69" t="s">
        <v>433</v>
      </c>
      <c r="B529" s="87" t="str">
        <f>IF(ISNONTEXT(VLOOKUP(A529,'Student names'!$B$7:$C$15000,2,0)),"",VLOOKUP(A529,'Student names'!$B$7:$C$15000,2,0))</f>
        <v>Jan Cornish</v>
      </c>
      <c r="C529" s="69">
        <v>16</v>
      </c>
      <c r="D529" s="69" t="s">
        <v>64</v>
      </c>
      <c r="E529" s="69" t="s">
        <v>65</v>
      </c>
      <c r="F529" s="69">
        <v>2.1</v>
      </c>
      <c r="G529" s="69" t="s">
        <v>60</v>
      </c>
      <c r="H529" s="69" t="s">
        <v>61</v>
      </c>
      <c r="I529" s="69" t="s">
        <v>61</v>
      </c>
      <c r="J529" s="90" t="s">
        <v>62</v>
      </c>
      <c r="K529" s="69" t="s">
        <v>63</v>
      </c>
      <c r="L529" s="69" t="s">
        <v>63</v>
      </c>
    </row>
    <row r="530" spans="1:12" x14ac:dyDescent="0.4">
      <c r="A530" s="69" t="s">
        <v>433</v>
      </c>
      <c r="B530" s="87" t="str">
        <f>IF(ISNONTEXT(VLOOKUP(A530,'Student names'!$B$7:$C$15000,2,0)),"",VLOOKUP(A530,'Student names'!$B$7:$C$15000,2,0))</f>
        <v>Jan Cornish</v>
      </c>
      <c r="C530" s="69">
        <v>16</v>
      </c>
      <c r="D530" s="69" t="s">
        <v>64</v>
      </c>
      <c r="E530" s="69" t="s">
        <v>65</v>
      </c>
      <c r="F530" s="69">
        <v>2.1</v>
      </c>
      <c r="G530" s="69" t="s">
        <v>60</v>
      </c>
      <c r="H530" s="69" t="s">
        <v>61</v>
      </c>
      <c r="I530" s="69" t="s">
        <v>61</v>
      </c>
      <c r="J530" s="90" t="s">
        <v>62</v>
      </c>
      <c r="K530" s="69" t="s">
        <v>63</v>
      </c>
      <c r="L530" s="69" t="s">
        <v>63</v>
      </c>
    </row>
    <row r="531" spans="1:12" x14ac:dyDescent="0.4">
      <c r="A531" s="69" t="s">
        <v>433</v>
      </c>
      <c r="B531" s="87" t="str">
        <f>IF(ISNONTEXT(VLOOKUP(A531,'Student names'!$B$7:$C$15000,2,0)),"",VLOOKUP(A531,'Student names'!$B$7:$C$15000,2,0))</f>
        <v>Jan Cornish</v>
      </c>
      <c r="C531" s="69">
        <v>16</v>
      </c>
      <c r="D531" s="69" t="s">
        <v>64</v>
      </c>
      <c r="E531" s="69" t="s">
        <v>65</v>
      </c>
      <c r="F531" s="69">
        <v>2.1</v>
      </c>
      <c r="G531" s="69" t="s">
        <v>60</v>
      </c>
      <c r="H531" s="69" t="s">
        <v>61</v>
      </c>
      <c r="I531" s="69" t="s">
        <v>61</v>
      </c>
      <c r="J531" s="90" t="s">
        <v>62</v>
      </c>
      <c r="K531" s="69" t="s">
        <v>63</v>
      </c>
      <c r="L531" s="69" t="s">
        <v>63</v>
      </c>
    </row>
    <row r="532" spans="1:12" x14ac:dyDescent="0.4">
      <c r="A532" s="69" t="s">
        <v>434</v>
      </c>
      <c r="B532" s="87" t="str">
        <f>IF(ISNONTEXT(VLOOKUP(A532,'Student names'!$B$7:$C$15000,2,0)),"",VLOOKUP(A532,'Student names'!$B$7:$C$15000,2,0))</f>
        <v>Felicity Peters</v>
      </c>
      <c r="C532" s="69">
        <v>17</v>
      </c>
      <c r="D532" s="69" t="s">
        <v>69</v>
      </c>
      <c r="E532" s="69" t="s">
        <v>70</v>
      </c>
      <c r="F532" s="69">
        <v>2.2000000000000002</v>
      </c>
      <c r="G532" s="69" t="s">
        <v>60</v>
      </c>
      <c r="H532" s="69" t="s">
        <v>73</v>
      </c>
      <c r="I532" s="69" t="s">
        <v>132</v>
      </c>
      <c r="J532" s="90" t="s">
        <v>75</v>
      </c>
      <c r="K532" s="69" t="s">
        <v>63</v>
      </c>
      <c r="L532" s="69" t="s">
        <v>63</v>
      </c>
    </row>
    <row r="533" spans="1:12" x14ac:dyDescent="0.4">
      <c r="A533" s="69" t="s">
        <v>434</v>
      </c>
      <c r="B533" s="87" t="str">
        <f>IF(ISNONTEXT(VLOOKUP(A533,'Student names'!$B$7:$C$15000,2,0)),"",VLOOKUP(A533,'Student names'!$B$7:$C$15000,2,0))</f>
        <v>Felicity Peters</v>
      </c>
      <c r="C533" s="69">
        <v>17</v>
      </c>
      <c r="D533" s="69" t="s">
        <v>111</v>
      </c>
      <c r="E533" s="69" t="s">
        <v>102</v>
      </c>
      <c r="F533" s="69">
        <v>10.1</v>
      </c>
      <c r="G533" s="69" t="s">
        <v>60</v>
      </c>
      <c r="H533" s="69" t="s">
        <v>61</v>
      </c>
      <c r="I533" s="69" t="s">
        <v>61</v>
      </c>
      <c r="J533" s="90" t="s">
        <v>62</v>
      </c>
      <c r="K533" s="69" t="s">
        <v>63</v>
      </c>
      <c r="L533" s="69" t="s">
        <v>63</v>
      </c>
    </row>
    <row r="534" spans="1:12" x14ac:dyDescent="0.4">
      <c r="A534" s="69" t="s">
        <v>434</v>
      </c>
      <c r="B534" s="87" t="str">
        <f>IF(ISNONTEXT(VLOOKUP(A534,'Student names'!$B$7:$C$15000,2,0)),"",VLOOKUP(A534,'Student names'!$B$7:$C$15000,2,0))</f>
        <v>Felicity Peters</v>
      </c>
      <c r="C534" s="69">
        <v>17</v>
      </c>
      <c r="D534" s="69" t="s">
        <v>80</v>
      </c>
      <c r="E534" s="69" t="s">
        <v>81</v>
      </c>
      <c r="F534" s="69">
        <v>2.1</v>
      </c>
      <c r="G534" s="69" t="s">
        <v>60</v>
      </c>
      <c r="H534" s="69" t="s">
        <v>73</v>
      </c>
      <c r="I534" s="69" t="s">
        <v>132</v>
      </c>
      <c r="J534" s="90" t="s">
        <v>75</v>
      </c>
      <c r="K534" s="69" t="s">
        <v>63</v>
      </c>
      <c r="L534" s="69" t="s">
        <v>63</v>
      </c>
    </row>
    <row r="535" spans="1:12" x14ac:dyDescent="0.4">
      <c r="A535" s="69" t="s">
        <v>434</v>
      </c>
      <c r="B535" s="87" t="str">
        <f>IF(ISNONTEXT(VLOOKUP(A535,'Student names'!$B$7:$C$15000,2,0)),"",VLOOKUP(A535,'Student names'!$B$7:$C$15000,2,0))</f>
        <v>Felicity Peters</v>
      </c>
      <c r="C535" s="69">
        <v>17</v>
      </c>
      <c r="D535" s="69" t="s">
        <v>82</v>
      </c>
      <c r="E535" s="69" t="s">
        <v>83</v>
      </c>
      <c r="F535" s="69">
        <v>2.1</v>
      </c>
      <c r="G535" s="69" t="s">
        <v>60</v>
      </c>
      <c r="H535" s="69" t="s">
        <v>73</v>
      </c>
      <c r="I535" s="69" t="s">
        <v>132</v>
      </c>
      <c r="J535" s="90" t="s">
        <v>75</v>
      </c>
      <c r="K535" s="69" t="s">
        <v>63</v>
      </c>
      <c r="L535" s="69" t="s">
        <v>63</v>
      </c>
    </row>
    <row r="536" spans="1:12" x14ac:dyDescent="0.4">
      <c r="A536" s="69" t="s">
        <v>434</v>
      </c>
      <c r="B536" s="87" t="str">
        <f>IF(ISNONTEXT(VLOOKUP(A536,'Student names'!$B$7:$C$15000,2,0)),"",VLOOKUP(A536,'Student names'!$B$7:$C$15000,2,0))</f>
        <v>Felicity Peters</v>
      </c>
      <c r="C536" s="69">
        <v>17</v>
      </c>
      <c r="D536" s="69" t="s">
        <v>174</v>
      </c>
      <c r="E536" s="69" t="s">
        <v>175</v>
      </c>
      <c r="F536" s="69">
        <v>2.1</v>
      </c>
      <c r="G536" s="69" t="s">
        <v>137</v>
      </c>
      <c r="H536" s="69" t="s">
        <v>61</v>
      </c>
      <c r="I536" s="69" t="s">
        <v>61</v>
      </c>
      <c r="J536" s="90" t="s">
        <v>62</v>
      </c>
      <c r="K536" s="69" t="s">
        <v>88</v>
      </c>
      <c r="L536" s="69" t="s">
        <v>88</v>
      </c>
    </row>
    <row r="537" spans="1:12" x14ac:dyDescent="0.4">
      <c r="A537" s="69" t="s">
        <v>435</v>
      </c>
      <c r="B537" s="87" t="str">
        <f>IF(ISNONTEXT(VLOOKUP(A537,'Student names'!$B$7:$C$15000,2,0)),"",VLOOKUP(A537,'Student names'!$B$7:$C$15000,2,0))</f>
        <v>Diana Brown</v>
      </c>
      <c r="C537" s="69">
        <v>16</v>
      </c>
      <c r="D537" s="69" t="s">
        <v>127</v>
      </c>
      <c r="E537" s="69" t="s">
        <v>128</v>
      </c>
      <c r="F537" s="69">
        <v>10.4</v>
      </c>
      <c r="G537" s="69" t="s">
        <v>129</v>
      </c>
      <c r="H537" s="69" t="s">
        <v>61</v>
      </c>
      <c r="I537" s="69" t="s">
        <v>61</v>
      </c>
      <c r="J537" s="90" t="s">
        <v>62</v>
      </c>
      <c r="K537" s="69" t="s">
        <v>63</v>
      </c>
      <c r="L537" s="69" t="s">
        <v>63</v>
      </c>
    </row>
    <row r="538" spans="1:12" x14ac:dyDescent="0.4">
      <c r="A538" s="69" t="s">
        <v>435</v>
      </c>
      <c r="B538" s="87" t="str">
        <f>IF(ISNONTEXT(VLOOKUP(A538,'Student names'!$B$7:$C$15000,2,0)),"",VLOOKUP(A538,'Student names'!$B$7:$C$15000,2,0))</f>
        <v>Diana Brown</v>
      </c>
      <c r="C538" s="69">
        <v>16</v>
      </c>
      <c r="D538" s="69" t="s">
        <v>146</v>
      </c>
      <c r="E538" s="69" t="s">
        <v>147</v>
      </c>
      <c r="F538" s="69">
        <v>9.1999999999999993</v>
      </c>
      <c r="G538" s="69" t="s">
        <v>148</v>
      </c>
      <c r="H538" s="69" t="s">
        <v>61</v>
      </c>
      <c r="I538" s="69" t="s">
        <v>61</v>
      </c>
      <c r="J538" s="90" t="s">
        <v>62</v>
      </c>
      <c r="K538" s="69" t="s">
        <v>63</v>
      </c>
      <c r="L538" s="69" t="s">
        <v>63</v>
      </c>
    </row>
    <row r="539" spans="1:12" x14ac:dyDescent="0.4">
      <c r="A539" s="69" t="s">
        <v>435</v>
      </c>
      <c r="B539" s="87" t="str">
        <f>IF(ISNONTEXT(VLOOKUP(A539,'Student names'!$B$7:$C$15000,2,0)),"",VLOOKUP(A539,'Student names'!$B$7:$C$15000,2,0))</f>
        <v>Diana Brown</v>
      </c>
      <c r="C539" s="69">
        <v>16</v>
      </c>
      <c r="D539" s="69" t="s">
        <v>154</v>
      </c>
      <c r="E539" s="69" t="s">
        <v>155</v>
      </c>
      <c r="F539" s="69">
        <v>2.1</v>
      </c>
      <c r="G539" s="69" t="s">
        <v>60</v>
      </c>
      <c r="H539" s="69" t="s">
        <v>126</v>
      </c>
      <c r="I539" s="69" t="s">
        <v>143</v>
      </c>
      <c r="J539" s="90" t="s">
        <v>75</v>
      </c>
      <c r="K539" s="69" t="s">
        <v>88</v>
      </c>
      <c r="L539" s="69" t="s">
        <v>88</v>
      </c>
    </row>
    <row r="540" spans="1:12" x14ac:dyDescent="0.4">
      <c r="A540" s="69" t="s">
        <v>435</v>
      </c>
      <c r="B540" s="87" t="str">
        <f>IF(ISNONTEXT(VLOOKUP(A540,'Student names'!$B$7:$C$15000,2,0)),"",VLOOKUP(A540,'Student names'!$B$7:$C$15000,2,0))</f>
        <v>Diana Brown</v>
      </c>
      <c r="C540" s="69">
        <v>16</v>
      </c>
      <c r="D540" s="69" t="s">
        <v>71</v>
      </c>
      <c r="E540" s="69" t="s">
        <v>72</v>
      </c>
      <c r="F540" s="69">
        <v>12.1</v>
      </c>
      <c r="G540" s="69" t="s">
        <v>60</v>
      </c>
      <c r="H540" s="69" t="s">
        <v>181</v>
      </c>
      <c r="I540" s="69" t="s">
        <v>181</v>
      </c>
      <c r="J540" s="90" t="s">
        <v>62</v>
      </c>
      <c r="K540" s="69" t="s">
        <v>63</v>
      </c>
      <c r="L540" s="69" t="s">
        <v>63</v>
      </c>
    </row>
    <row r="541" spans="1:12" x14ac:dyDescent="0.4">
      <c r="A541" s="69" t="s">
        <v>435</v>
      </c>
      <c r="B541" s="87" t="str">
        <f>IF(ISNONTEXT(VLOOKUP(A541,'Student names'!$B$7:$C$15000,2,0)),"",VLOOKUP(A541,'Student names'!$B$7:$C$15000,2,0))</f>
        <v>Diana Brown</v>
      </c>
      <c r="C541" s="69">
        <v>16</v>
      </c>
      <c r="D541" s="69" t="s">
        <v>130</v>
      </c>
      <c r="E541" s="69" t="s">
        <v>131</v>
      </c>
      <c r="F541" s="69">
        <v>10.3</v>
      </c>
      <c r="G541" s="69" t="s">
        <v>98</v>
      </c>
      <c r="H541" s="69" t="s">
        <v>73</v>
      </c>
      <c r="I541" s="69" t="s">
        <v>73</v>
      </c>
      <c r="J541" s="90" t="s">
        <v>62</v>
      </c>
      <c r="K541" s="69" t="s">
        <v>63</v>
      </c>
      <c r="L541" s="69" t="s">
        <v>63</v>
      </c>
    </row>
    <row r="542" spans="1:12" x14ac:dyDescent="0.4">
      <c r="A542" s="69" t="s">
        <v>435</v>
      </c>
      <c r="B542" s="87" t="str">
        <f>IF(ISNONTEXT(VLOOKUP(A542,'Student names'!$B$7:$C$15000,2,0)),"",VLOOKUP(A542,'Student names'!$B$7:$C$15000,2,0))</f>
        <v>Diana Brown</v>
      </c>
      <c r="C542" s="69">
        <v>16</v>
      </c>
      <c r="D542" s="69" t="s">
        <v>121</v>
      </c>
      <c r="E542" s="69" t="s">
        <v>122</v>
      </c>
      <c r="F542" s="69">
        <v>11.2</v>
      </c>
      <c r="G542" s="69" t="s">
        <v>60</v>
      </c>
      <c r="H542" s="69" t="s">
        <v>126</v>
      </c>
      <c r="I542" s="69" t="s">
        <v>114</v>
      </c>
      <c r="J542" s="90" t="s">
        <v>75</v>
      </c>
      <c r="K542" s="69" t="s">
        <v>63</v>
      </c>
      <c r="L542" s="69" t="s">
        <v>63</v>
      </c>
    </row>
    <row r="543" spans="1:12" x14ac:dyDescent="0.4">
      <c r="A543" s="69" t="s">
        <v>435</v>
      </c>
      <c r="B543" s="87" t="str">
        <f>IF(ISNONTEXT(VLOOKUP(A543,'Student names'!$B$7:$C$15000,2,0)),"",VLOOKUP(A543,'Student names'!$B$7:$C$15000,2,0))</f>
        <v>Diana Brown</v>
      </c>
      <c r="C543" s="69">
        <v>16</v>
      </c>
      <c r="D543" s="69" t="s">
        <v>150</v>
      </c>
      <c r="E543" s="69" t="s">
        <v>147</v>
      </c>
      <c r="F543" s="69">
        <v>9.1999999999999993</v>
      </c>
      <c r="G543" s="69" t="s">
        <v>60</v>
      </c>
      <c r="H543" s="69" t="s">
        <v>61</v>
      </c>
      <c r="I543" s="69" t="s">
        <v>61</v>
      </c>
      <c r="J543" s="90" t="s">
        <v>62</v>
      </c>
      <c r="K543" s="69" t="s">
        <v>63</v>
      </c>
      <c r="L543" s="69" t="s">
        <v>63</v>
      </c>
    </row>
    <row r="544" spans="1:12" x14ac:dyDescent="0.4">
      <c r="A544" s="69" t="s">
        <v>436</v>
      </c>
      <c r="B544" s="87" t="str">
        <f>IF(ISNONTEXT(VLOOKUP(A544,'Student names'!$B$7:$C$15000,2,0)),"",VLOOKUP(A544,'Student names'!$B$7:$C$15000,2,0))</f>
        <v>Joe Newman</v>
      </c>
      <c r="C544" s="69">
        <v>17</v>
      </c>
      <c r="D544" s="69" t="s">
        <v>182</v>
      </c>
      <c r="E544" s="69" t="s">
        <v>183</v>
      </c>
      <c r="F544" s="69">
        <v>2.1</v>
      </c>
      <c r="G544" s="69" t="s">
        <v>98</v>
      </c>
      <c r="H544" s="69" t="s">
        <v>61</v>
      </c>
      <c r="I544" s="69" t="s">
        <v>61</v>
      </c>
      <c r="J544" s="90" t="s">
        <v>62</v>
      </c>
      <c r="K544" s="69" t="s">
        <v>88</v>
      </c>
      <c r="L544" s="69" t="s">
        <v>88</v>
      </c>
    </row>
    <row r="545" spans="1:12" x14ac:dyDescent="0.4">
      <c r="A545" s="69" t="s">
        <v>437</v>
      </c>
      <c r="B545" s="87" t="str">
        <f>IF(ISNONTEXT(VLOOKUP(A545,'Student names'!$B$7:$C$15000,2,0)),"",VLOOKUP(A545,'Student names'!$B$7:$C$15000,2,0))</f>
        <v>Stewart Hodges</v>
      </c>
      <c r="C545" s="69">
        <v>16</v>
      </c>
      <c r="D545" s="69" t="s">
        <v>172</v>
      </c>
      <c r="E545" s="69" t="s">
        <v>173</v>
      </c>
      <c r="F545" s="69">
        <v>1.3</v>
      </c>
      <c r="G545" s="69" t="s">
        <v>60</v>
      </c>
      <c r="H545" s="69" t="s">
        <v>73</v>
      </c>
      <c r="I545" s="69" t="s">
        <v>73</v>
      </c>
      <c r="J545" s="90" t="s">
        <v>62</v>
      </c>
      <c r="K545" s="69" t="s">
        <v>63</v>
      </c>
      <c r="L545" s="69" t="s">
        <v>63</v>
      </c>
    </row>
    <row r="546" spans="1:12" x14ac:dyDescent="0.4">
      <c r="A546" s="69" t="s">
        <v>437</v>
      </c>
      <c r="B546" s="87" t="str">
        <f>IF(ISNONTEXT(VLOOKUP(A546,'Student names'!$B$7:$C$15000,2,0)),"",VLOOKUP(A546,'Student names'!$B$7:$C$15000,2,0))</f>
        <v>Stewart Hodges</v>
      </c>
      <c r="C546" s="69">
        <v>16</v>
      </c>
      <c r="D546" s="69" t="s">
        <v>121</v>
      </c>
      <c r="E546" s="69" t="s">
        <v>122</v>
      </c>
      <c r="F546" s="69">
        <v>11.2</v>
      </c>
      <c r="G546" s="69" t="s">
        <v>60</v>
      </c>
      <c r="H546" s="69" t="s">
        <v>103</v>
      </c>
      <c r="J546" s="90" t="s">
        <v>104</v>
      </c>
      <c r="K546" s="69" t="s">
        <v>63</v>
      </c>
      <c r="L546" s="69" t="s">
        <v>63</v>
      </c>
    </row>
    <row r="547" spans="1:12" x14ac:dyDescent="0.4">
      <c r="A547" s="69" t="s">
        <v>437</v>
      </c>
      <c r="B547" s="87" t="str">
        <f>IF(ISNONTEXT(VLOOKUP(A547,'Student names'!$B$7:$C$15000,2,0)),"",VLOOKUP(A547,'Student names'!$B$7:$C$15000,2,0))</f>
        <v>Stewart Hodges</v>
      </c>
      <c r="C547" s="69">
        <v>16</v>
      </c>
      <c r="D547" s="69" t="s">
        <v>105</v>
      </c>
      <c r="E547" s="69" t="s">
        <v>106</v>
      </c>
      <c r="F547" s="69">
        <v>12.1</v>
      </c>
      <c r="G547" s="69" t="s">
        <v>60</v>
      </c>
      <c r="H547" s="69" t="s">
        <v>103</v>
      </c>
      <c r="J547" s="90" t="s">
        <v>104</v>
      </c>
      <c r="K547" s="69" t="s">
        <v>88</v>
      </c>
      <c r="L547" s="69" t="s">
        <v>88</v>
      </c>
    </row>
    <row r="548" spans="1:12" x14ac:dyDescent="0.4">
      <c r="A548" s="69" t="s">
        <v>437</v>
      </c>
      <c r="B548" s="87" t="str">
        <f>IF(ISNONTEXT(VLOOKUP(A548,'Student names'!$B$7:$C$15000,2,0)),"",VLOOKUP(A548,'Student names'!$B$7:$C$15000,2,0))</f>
        <v>Stewart Hodges</v>
      </c>
      <c r="C548" s="69">
        <v>16</v>
      </c>
      <c r="D548" s="69" t="s">
        <v>107</v>
      </c>
      <c r="E548" s="69" t="s">
        <v>108</v>
      </c>
      <c r="F548" s="69">
        <v>12.1</v>
      </c>
      <c r="G548" s="69" t="s">
        <v>60</v>
      </c>
      <c r="H548" s="69" t="s">
        <v>61</v>
      </c>
      <c r="I548" s="69" t="s">
        <v>61</v>
      </c>
      <c r="J548" s="90" t="s">
        <v>62</v>
      </c>
      <c r="K548" s="69" t="s">
        <v>63</v>
      </c>
      <c r="L548" s="69" t="s">
        <v>63</v>
      </c>
    </row>
    <row r="549" spans="1:12" x14ac:dyDescent="0.4">
      <c r="A549" s="69" t="s">
        <v>438</v>
      </c>
      <c r="B549" s="87" t="str">
        <f>IF(ISNONTEXT(VLOOKUP(A549,'Student names'!$B$7:$C$15000,2,0)),"",VLOOKUP(A549,'Student names'!$B$7:$C$15000,2,0))</f>
        <v>Rose Ferguson</v>
      </c>
      <c r="C549" s="69">
        <v>16</v>
      </c>
      <c r="D549" s="69" t="s">
        <v>154</v>
      </c>
      <c r="E549" s="69" t="s">
        <v>155</v>
      </c>
      <c r="F549" s="69">
        <v>2.1</v>
      </c>
      <c r="G549" s="69" t="s">
        <v>60</v>
      </c>
      <c r="H549" s="69" t="s">
        <v>126</v>
      </c>
      <c r="I549" s="69" t="s">
        <v>184</v>
      </c>
      <c r="J549" s="90" t="s">
        <v>119</v>
      </c>
      <c r="K549" s="69" t="s">
        <v>63</v>
      </c>
      <c r="L549" s="69" t="s">
        <v>63</v>
      </c>
    </row>
    <row r="550" spans="1:12" x14ac:dyDescent="0.4">
      <c r="A550" s="69" t="s">
        <v>438</v>
      </c>
      <c r="B550" s="87" t="str">
        <f>IF(ISNONTEXT(VLOOKUP(A550,'Student names'!$B$7:$C$15000,2,0)),"",VLOOKUP(A550,'Student names'!$B$7:$C$15000,2,0))</f>
        <v>Rose Ferguson</v>
      </c>
      <c r="C550" s="69">
        <v>16</v>
      </c>
      <c r="D550" s="69" t="s">
        <v>96</v>
      </c>
      <c r="E550" s="69" t="s">
        <v>97</v>
      </c>
      <c r="F550" s="69">
        <v>6.1</v>
      </c>
      <c r="G550" s="69" t="s">
        <v>60</v>
      </c>
      <c r="H550" s="69" t="s">
        <v>184</v>
      </c>
      <c r="I550" s="69" t="s">
        <v>184</v>
      </c>
      <c r="J550" s="90" t="s">
        <v>119</v>
      </c>
      <c r="K550" s="69" t="s">
        <v>88</v>
      </c>
      <c r="L550" s="69" t="s">
        <v>88</v>
      </c>
    </row>
    <row r="551" spans="1:12" x14ac:dyDescent="0.4">
      <c r="A551" s="69" t="s">
        <v>438</v>
      </c>
      <c r="B551" s="87" t="str">
        <f>IF(ISNONTEXT(VLOOKUP(A551,'Student names'!$B$7:$C$15000,2,0)),"",VLOOKUP(A551,'Student names'!$B$7:$C$15000,2,0))</f>
        <v>Rose Ferguson</v>
      </c>
      <c r="C551" s="69">
        <v>16</v>
      </c>
      <c r="D551" s="69" t="s">
        <v>121</v>
      </c>
      <c r="E551" s="69" t="s">
        <v>122</v>
      </c>
      <c r="F551" s="69">
        <v>11.2</v>
      </c>
      <c r="G551" s="69" t="s">
        <v>60</v>
      </c>
      <c r="H551" s="69" t="s">
        <v>126</v>
      </c>
      <c r="I551" s="69" t="s">
        <v>181</v>
      </c>
      <c r="J551" s="90" t="s">
        <v>75</v>
      </c>
      <c r="K551" s="69" t="s">
        <v>63</v>
      </c>
      <c r="L551" s="69" t="s">
        <v>63</v>
      </c>
    </row>
    <row r="552" spans="1:12" x14ac:dyDescent="0.4">
      <c r="A552" s="69" t="s">
        <v>439</v>
      </c>
      <c r="B552" s="87" t="str">
        <f>IF(ISNONTEXT(VLOOKUP(A552,'Student names'!$B$7:$C$15000,2,0)),"",VLOOKUP(A552,'Student names'!$B$7:$C$15000,2,0))</f>
        <v>Warren North</v>
      </c>
      <c r="C552" s="69">
        <v>17</v>
      </c>
      <c r="D552" s="69" t="s">
        <v>89</v>
      </c>
      <c r="E552" s="69" t="s">
        <v>90</v>
      </c>
      <c r="F552" s="69">
        <v>10.4</v>
      </c>
      <c r="G552" s="69" t="s">
        <v>60</v>
      </c>
      <c r="H552" s="69" t="s">
        <v>61</v>
      </c>
      <c r="I552" s="69" t="s">
        <v>61</v>
      </c>
      <c r="J552" s="90" t="s">
        <v>62</v>
      </c>
      <c r="K552" s="69" t="s">
        <v>63</v>
      </c>
      <c r="L552" s="69" t="s">
        <v>63</v>
      </c>
    </row>
    <row r="553" spans="1:12" x14ac:dyDescent="0.4">
      <c r="A553" s="69" t="s">
        <v>439</v>
      </c>
      <c r="B553" s="87" t="str">
        <f>IF(ISNONTEXT(VLOOKUP(A553,'Student names'!$B$7:$C$15000,2,0)),"",VLOOKUP(A553,'Student names'!$B$7:$C$15000,2,0))</f>
        <v>Warren North</v>
      </c>
      <c r="C553" s="69">
        <v>17</v>
      </c>
      <c r="D553" s="69" t="s">
        <v>109</v>
      </c>
      <c r="E553" s="69" t="s">
        <v>110</v>
      </c>
      <c r="F553" s="69">
        <v>11.3</v>
      </c>
      <c r="G553" s="69" t="s">
        <v>60</v>
      </c>
      <c r="H553" s="69" t="s">
        <v>73</v>
      </c>
      <c r="I553" s="69" t="s">
        <v>132</v>
      </c>
      <c r="J553" s="90" t="s">
        <v>75</v>
      </c>
      <c r="K553" s="69" t="s">
        <v>63</v>
      </c>
      <c r="L553" s="69" t="s">
        <v>63</v>
      </c>
    </row>
    <row r="554" spans="1:12" x14ac:dyDescent="0.4">
      <c r="A554" s="69" t="s">
        <v>439</v>
      </c>
      <c r="B554" s="87" t="str">
        <f>IF(ISNONTEXT(VLOOKUP(A554,'Student names'!$B$7:$C$15000,2,0)),"",VLOOKUP(A554,'Student names'!$B$7:$C$15000,2,0))</f>
        <v>Warren North</v>
      </c>
      <c r="C554" s="69">
        <v>17</v>
      </c>
      <c r="D554" s="69" t="s">
        <v>99</v>
      </c>
      <c r="E554" s="69" t="s">
        <v>100</v>
      </c>
      <c r="F554" s="69">
        <v>11.3</v>
      </c>
      <c r="G554" s="69" t="s">
        <v>60</v>
      </c>
      <c r="H554" s="69" t="s">
        <v>73</v>
      </c>
      <c r="I554" s="69" t="s">
        <v>73</v>
      </c>
      <c r="J554" s="90" t="s">
        <v>62</v>
      </c>
      <c r="K554" s="69" t="s">
        <v>63</v>
      </c>
      <c r="L554" s="69" t="s">
        <v>63</v>
      </c>
    </row>
    <row r="555" spans="1:12" x14ac:dyDescent="0.4">
      <c r="A555" s="69" t="s">
        <v>439</v>
      </c>
      <c r="B555" s="87" t="str">
        <f>IF(ISNONTEXT(VLOOKUP(A555,'Student names'!$B$7:$C$15000,2,0)),"",VLOOKUP(A555,'Student names'!$B$7:$C$15000,2,0))</f>
        <v>Warren North</v>
      </c>
      <c r="C555" s="69">
        <v>17</v>
      </c>
      <c r="D555" s="69" t="s">
        <v>112</v>
      </c>
      <c r="E555" s="69" t="s">
        <v>113</v>
      </c>
      <c r="F555" s="69">
        <v>15.3</v>
      </c>
      <c r="G555" s="69" t="s">
        <v>60</v>
      </c>
      <c r="H555" s="69" t="s">
        <v>73</v>
      </c>
      <c r="I555" s="69" t="s">
        <v>73</v>
      </c>
      <c r="J555" s="90" t="s">
        <v>62</v>
      </c>
      <c r="K555" s="69" t="s">
        <v>88</v>
      </c>
      <c r="L555" s="69" t="s">
        <v>88</v>
      </c>
    </row>
    <row r="556" spans="1:12" x14ac:dyDescent="0.4">
      <c r="A556" s="69" t="s">
        <v>439</v>
      </c>
      <c r="B556" s="87" t="str">
        <f>IF(ISNONTEXT(VLOOKUP(A556,'Student names'!$B$7:$C$15000,2,0)),"",VLOOKUP(A556,'Student names'!$B$7:$C$15000,2,0))</f>
        <v>Warren North</v>
      </c>
      <c r="C556" s="69">
        <v>17</v>
      </c>
      <c r="D556" s="69" t="s">
        <v>96</v>
      </c>
      <c r="E556" s="69" t="s">
        <v>97</v>
      </c>
      <c r="F556" s="69">
        <v>6.1</v>
      </c>
      <c r="G556" s="69" t="s">
        <v>98</v>
      </c>
      <c r="H556" s="69" t="s">
        <v>61</v>
      </c>
      <c r="I556" s="69" t="s">
        <v>61</v>
      </c>
      <c r="J556" s="90" t="s">
        <v>62</v>
      </c>
      <c r="K556" s="69" t="s">
        <v>63</v>
      </c>
      <c r="L556" s="69" t="s">
        <v>63</v>
      </c>
    </row>
    <row r="557" spans="1:12" x14ac:dyDescent="0.4">
      <c r="A557" s="69" t="s">
        <v>440</v>
      </c>
      <c r="B557" s="87" t="str">
        <f>IF(ISNONTEXT(VLOOKUP(A557,'Student names'!$B$7:$C$15000,2,0)),"",VLOOKUP(A557,'Student names'!$B$7:$C$15000,2,0))</f>
        <v>Vanessa Allan</v>
      </c>
      <c r="C557" s="69">
        <v>17</v>
      </c>
      <c r="D557" s="69" t="s">
        <v>76</v>
      </c>
      <c r="E557" s="69" t="s">
        <v>77</v>
      </c>
      <c r="F557" s="69">
        <v>2.2000000000000002</v>
      </c>
      <c r="G557" s="69" t="s">
        <v>60</v>
      </c>
      <c r="H557" s="69" t="s">
        <v>73</v>
      </c>
      <c r="I557" s="69" t="s">
        <v>73</v>
      </c>
      <c r="J557" s="90" t="s">
        <v>62</v>
      </c>
      <c r="K557" s="69" t="s">
        <v>63</v>
      </c>
      <c r="L557" s="69" t="s">
        <v>63</v>
      </c>
    </row>
    <row r="558" spans="1:12" x14ac:dyDescent="0.4">
      <c r="A558" s="69" t="s">
        <v>440</v>
      </c>
      <c r="B558" s="87" t="str">
        <f>IF(ISNONTEXT(VLOOKUP(A558,'Student names'!$B$7:$C$15000,2,0)),"",VLOOKUP(A558,'Student names'!$B$7:$C$15000,2,0))</f>
        <v>Vanessa Allan</v>
      </c>
      <c r="C558" s="69">
        <v>17</v>
      </c>
      <c r="D558" s="69" t="s">
        <v>76</v>
      </c>
      <c r="E558" s="69" t="s">
        <v>77</v>
      </c>
      <c r="F558" s="69">
        <v>2.2000000000000002</v>
      </c>
      <c r="G558" s="69" t="s">
        <v>60</v>
      </c>
      <c r="H558" s="69" t="s">
        <v>73</v>
      </c>
      <c r="I558" s="69" t="s">
        <v>73</v>
      </c>
      <c r="J558" s="90" t="s">
        <v>62</v>
      </c>
      <c r="K558" s="69" t="s">
        <v>63</v>
      </c>
      <c r="L558" s="69" t="s">
        <v>63</v>
      </c>
    </row>
    <row r="559" spans="1:12" x14ac:dyDescent="0.4">
      <c r="A559" s="69" t="s">
        <v>440</v>
      </c>
      <c r="B559" s="87" t="str">
        <f>IF(ISNONTEXT(VLOOKUP(A559,'Student names'!$B$7:$C$15000,2,0)),"",VLOOKUP(A559,'Student names'!$B$7:$C$15000,2,0))</f>
        <v>Vanessa Allan</v>
      </c>
      <c r="C559" s="69">
        <v>17</v>
      </c>
      <c r="D559" s="69" t="s">
        <v>76</v>
      </c>
      <c r="E559" s="69" t="s">
        <v>77</v>
      </c>
      <c r="F559" s="69">
        <v>2.2000000000000002</v>
      </c>
      <c r="G559" s="69" t="s">
        <v>60</v>
      </c>
      <c r="H559" s="69" t="s">
        <v>73</v>
      </c>
      <c r="I559" s="69" t="s">
        <v>73</v>
      </c>
      <c r="J559" s="90" t="s">
        <v>62</v>
      </c>
      <c r="K559" s="69" t="s">
        <v>63</v>
      </c>
      <c r="L559" s="69" t="s">
        <v>63</v>
      </c>
    </row>
    <row r="560" spans="1:12" x14ac:dyDescent="0.4">
      <c r="A560" s="69" t="s">
        <v>440</v>
      </c>
      <c r="B560" s="87" t="str">
        <f>IF(ISNONTEXT(VLOOKUP(A560,'Student names'!$B$7:$C$15000,2,0)),"",VLOOKUP(A560,'Student names'!$B$7:$C$15000,2,0))</f>
        <v>Vanessa Allan</v>
      </c>
      <c r="C560" s="69">
        <v>17</v>
      </c>
      <c r="D560" s="69" t="s">
        <v>170</v>
      </c>
      <c r="E560" s="69" t="s">
        <v>171</v>
      </c>
      <c r="F560" s="69">
        <v>2.2000000000000002</v>
      </c>
      <c r="G560" s="69" t="s">
        <v>60</v>
      </c>
      <c r="H560" s="69" t="s">
        <v>61</v>
      </c>
      <c r="I560" s="69" t="s">
        <v>61</v>
      </c>
      <c r="J560" s="90" t="s">
        <v>62</v>
      </c>
      <c r="K560" s="69" t="s">
        <v>63</v>
      </c>
      <c r="L560" s="69" t="s">
        <v>63</v>
      </c>
    </row>
    <row r="561" spans="1:12" x14ac:dyDescent="0.4">
      <c r="A561" s="69" t="s">
        <v>440</v>
      </c>
      <c r="B561" s="87" t="str">
        <f>IF(ISNONTEXT(VLOOKUP(A561,'Student names'!$B$7:$C$15000,2,0)),"",VLOOKUP(A561,'Student names'!$B$7:$C$15000,2,0))</f>
        <v>Vanessa Allan</v>
      </c>
      <c r="C561" s="69">
        <v>17</v>
      </c>
      <c r="D561" s="69" t="s">
        <v>170</v>
      </c>
      <c r="E561" s="69" t="s">
        <v>171</v>
      </c>
      <c r="F561" s="69">
        <v>2.2000000000000002</v>
      </c>
      <c r="G561" s="69" t="s">
        <v>60</v>
      </c>
      <c r="H561" s="69" t="s">
        <v>61</v>
      </c>
      <c r="I561" s="69" t="s">
        <v>61</v>
      </c>
      <c r="J561" s="90" t="s">
        <v>62</v>
      </c>
      <c r="K561" s="69" t="s">
        <v>63</v>
      </c>
      <c r="L561" s="69" t="s">
        <v>63</v>
      </c>
    </row>
    <row r="562" spans="1:12" x14ac:dyDescent="0.4">
      <c r="A562" s="69" t="s">
        <v>440</v>
      </c>
      <c r="B562" s="87" t="str">
        <f>IF(ISNONTEXT(VLOOKUP(A562,'Student names'!$B$7:$C$15000,2,0)),"",VLOOKUP(A562,'Student names'!$B$7:$C$15000,2,0))</f>
        <v>Vanessa Allan</v>
      </c>
      <c r="C562" s="69">
        <v>17</v>
      </c>
      <c r="D562" s="69" t="s">
        <v>170</v>
      </c>
      <c r="E562" s="69" t="s">
        <v>171</v>
      </c>
      <c r="F562" s="69">
        <v>2.2000000000000002</v>
      </c>
      <c r="G562" s="69" t="s">
        <v>60</v>
      </c>
      <c r="H562" s="69" t="s">
        <v>61</v>
      </c>
      <c r="I562" s="69" t="s">
        <v>61</v>
      </c>
      <c r="J562" s="90" t="s">
        <v>62</v>
      </c>
      <c r="K562" s="69" t="s">
        <v>63</v>
      </c>
      <c r="L562" s="69" t="s">
        <v>63</v>
      </c>
    </row>
    <row r="563" spans="1:12" x14ac:dyDescent="0.4">
      <c r="A563" s="69" t="s">
        <v>440</v>
      </c>
      <c r="B563" s="87" t="str">
        <f>IF(ISNONTEXT(VLOOKUP(A563,'Student names'!$B$7:$C$15000,2,0)),"",VLOOKUP(A563,'Student names'!$B$7:$C$15000,2,0))</f>
        <v>Vanessa Allan</v>
      </c>
      <c r="C563" s="69">
        <v>17</v>
      </c>
      <c r="D563" s="69" t="s">
        <v>82</v>
      </c>
      <c r="E563" s="69" t="s">
        <v>83</v>
      </c>
      <c r="F563" s="69">
        <v>2.1</v>
      </c>
      <c r="G563" s="69" t="s">
        <v>60</v>
      </c>
      <c r="H563" s="69" t="s">
        <v>61</v>
      </c>
      <c r="I563" s="69" t="s">
        <v>61</v>
      </c>
      <c r="J563" s="90" t="s">
        <v>62</v>
      </c>
      <c r="K563" s="69" t="s">
        <v>63</v>
      </c>
      <c r="L563" s="69" t="s">
        <v>63</v>
      </c>
    </row>
    <row r="564" spans="1:12" x14ac:dyDescent="0.4">
      <c r="A564" s="69" t="s">
        <v>440</v>
      </c>
      <c r="B564" s="87" t="str">
        <f>IF(ISNONTEXT(VLOOKUP(A564,'Student names'!$B$7:$C$15000,2,0)),"",VLOOKUP(A564,'Student names'!$B$7:$C$15000,2,0))</f>
        <v>Vanessa Allan</v>
      </c>
      <c r="C564" s="69">
        <v>17</v>
      </c>
      <c r="D564" s="69" t="s">
        <v>82</v>
      </c>
      <c r="E564" s="69" t="s">
        <v>83</v>
      </c>
      <c r="F564" s="69">
        <v>2.1</v>
      </c>
      <c r="G564" s="69" t="s">
        <v>60</v>
      </c>
      <c r="H564" s="69" t="s">
        <v>61</v>
      </c>
      <c r="I564" s="69" t="s">
        <v>61</v>
      </c>
      <c r="J564" s="90" t="s">
        <v>62</v>
      </c>
      <c r="K564" s="69" t="s">
        <v>63</v>
      </c>
      <c r="L564" s="69" t="s">
        <v>63</v>
      </c>
    </row>
    <row r="565" spans="1:12" x14ac:dyDescent="0.4">
      <c r="A565" s="69" t="s">
        <v>440</v>
      </c>
      <c r="B565" s="87" t="str">
        <f>IF(ISNONTEXT(VLOOKUP(A565,'Student names'!$B$7:$C$15000,2,0)),"",VLOOKUP(A565,'Student names'!$B$7:$C$15000,2,0))</f>
        <v>Vanessa Allan</v>
      </c>
      <c r="C565" s="69">
        <v>17</v>
      </c>
      <c r="D565" s="69" t="s">
        <v>82</v>
      </c>
      <c r="E565" s="69" t="s">
        <v>83</v>
      </c>
      <c r="F565" s="69">
        <v>2.1</v>
      </c>
      <c r="G565" s="69" t="s">
        <v>60</v>
      </c>
      <c r="H565" s="69" t="s">
        <v>61</v>
      </c>
      <c r="I565" s="69" t="s">
        <v>61</v>
      </c>
      <c r="J565" s="90" t="s">
        <v>62</v>
      </c>
      <c r="K565" s="69" t="s">
        <v>63</v>
      </c>
      <c r="L565" s="69" t="s">
        <v>63</v>
      </c>
    </row>
    <row r="566" spans="1:12" x14ac:dyDescent="0.4">
      <c r="A566" s="69" t="s">
        <v>441</v>
      </c>
      <c r="B566" s="87" t="str">
        <f>IF(ISNONTEXT(VLOOKUP(A566,'Student names'!$B$7:$C$15000,2,0)),"",VLOOKUP(A566,'Student names'!$B$7:$C$15000,2,0))</f>
        <v>Ella Brown</v>
      </c>
      <c r="C566" s="69">
        <v>16</v>
      </c>
      <c r="D566" s="69" t="s">
        <v>69</v>
      </c>
      <c r="E566" s="69" t="s">
        <v>70</v>
      </c>
      <c r="F566" s="69">
        <v>2.2000000000000002</v>
      </c>
      <c r="G566" s="69" t="s">
        <v>60</v>
      </c>
      <c r="H566" s="69" t="s">
        <v>61</v>
      </c>
      <c r="I566" s="69" t="s">
        <v>114</v>
      </c>
      <c r="J566" s="90" t="s">
        <v>75</v>
      </c>
      <c r="K566" s="69" t="s">
        <v>63</v>
      </c>
      <c r="L566" s="69" t="s">
        <v>63</v>
      </c>
    </row>
    <row r="567" spans="1:12" x14ac:dyDescent="0.4">
      <c r="A567" s="69" t="s">
        <v>441</v>
      </c>
      <c r="B567" s="87" t="str">
        <f>IF(ISNONTEXT(VLOOKUP(A567,'Student names'!$B$7:$C$15000,2,0)),"",VLOOKUP(A567,'Student names'!$B$7:$C$15000,2,0))</f>
        <v>Ella Brown</v>
      </c>
      <c r="C567" s="69">
        <v>16</v>
      </c>
      <c r="D567" s="69" t="s">
        <v>69</v>
      </c>
      <c r="E567" s="69" t="s">
        <v>70</v>
      </c>
      <c r="F567" s="69">
        <v>2.2000000000000002</v>
      </c>
      <c r="G567" s="69" t="s">
        <v>60</v>
      </c>
      <c r="H567" s="69" t="s">
        <v>61</v>
      </c>
      <c r="I567" s="69" t="s">
        <v>114</v>
      </c>
      <c r="J567" s="90" t="s">
        <v>75</v>
      </c>
      <c r="K567" s="69" t="s">
        <v>63</v>
      </c>
      <c r="L567" s="69" t="s">
        <v>63</v>
      </c>
    </row>
    <row r="568" spans="1:12" x14ac:dyDescent="0.4">
      <c r="A568" s="69" t="s">
        <v>441</v>
      </c>
      <c r="B568" s="87" t="str">
        <f>IF(ISNONTEXT(VLOOKUP(A568,'Student names'!$B$7:$C$15000,2,0)),"",VLOOKUP(A568,'Student names'!$B$7:$C$15000,2,0))</f>
        <v>Ella Brown</v>
      </c>
      <c r="C568" s="69">
        <v>16</v>
      </c>
      <c r="D568" s="69" t="s">
        <v>69</v>
      </c>
      <c r="E568" s="69" t="s">
        <v>70</v>
      </c>
      <c r="F568" s="69">
        <v>2.2000000000000002</v>
      </c>
      <c r="G568" s="69" t="s">
        <v>60</v>
      </c>
      <c r="H568" s="69" t="s">
        <v>61</v>
      </c>
      <c r="I568" s="69" t="s">
        <v>114</v>
      </c>
      <c r="J568" s="90" t="s">
        <v>75</v>
      </c>
      <c r="K568" s="69" t="s">
        <v>63</v>
      </c>
      <c r="L568" s="69" t="s">
        <v>63</v>
      </c>
    </row>
    <row r="569" spans="1:12" x14ac:dyDescent="0.4">
      <c r="A569" s="69" t="s">
        <v>441</v>
      </c>
      <c r="B569" s="87" t="str">
        <f>IF(ISNONTEXT(VLOOKUP(A569,'Student names'!$B$7:$C$15000,2,0)),"",VLOOKUP(A569,'Student names'!$B$7:$C$15000,2,0))</f>
        <v>Ella Brown</v>
      </c>
      <c r="C569" s="69">
        <v>16</v>
      </c>
      <c r="D569" s="69" t="s">
        <v>69</v>
      </c>
      <c r="E569" s="69" t="s">
        <v>70</v>
      </c>
      <c r="F569" s="69">
        <v>2.2000000000000002</v>
      </c>
      <c r="G569" s="69" t="s">
        <v>60</v>
      </c>
      <c r="H569" s="69" t="s">
        <v>61</v>
      </c>
      <c r="I569" s="69" t="s">
        <v>114</v>
      </c>
      <c r="J569" s="90" t="s">
        <v>75</v>
      </c>
      <c r="K569" s="69" t="s">
        <v>63</v>
      </c>
      <c r="L569" s="69" t="s">
        <v>63</v>
      </c>
    </row>
    <row r="570" spans="1:12" x14ac:dyDescent="0.4">
      <c r="A570" s="69" t="s">
        <v>441</v>
      </c>
      <c r="B570" s="87" t="str">
        <f>IF(ISNONTEXT(VLOOKUP(A570,'Student names'!$B$7:$C$15000,2,0)),"",VLOOKUP(A570,'Student names'!$B$7:$C$15000,2,0))</f>
        <v>Ella Brown</v>
      </c>
      <c r="C570" s="69">
        <v>16</v>
      </c>
      <c r="D570" s="69" t="s">
        <v>69</v>
      </c>
      <c r="E570" s="69" t="s">
        <v>70</v>
      </c>
      <c r="F570" s="69">
        <v>2.2000000000000002</v>
      </c>
      <c r="G570" s="69" t="s">
        <v>60</v>
      </c>
      <c r="H570" s="69" t="s">
        <v>61</v>
      </c>
      <c r="I570" s="69" t="s">
        <v>114</v>
      </c>
      <c r="J570" s="90" t="s">
        <v>75</v>
      </c>
      <c r="K570" s="69" t="s">
        <v>63</v>
      </c>
      <c r="L570" s="69" t="s">
        <v>63</v>
      </c>
    </row>
    <row r="571" spans="1:12" x14ac:dyDescent="0.4">
      <c r="A571" s="69" t="s">
        <v>441</v>
      </c>
      <c r="B571" s="87" t="str">
        <f>IF(ISNONTEXT(VLOOKUP(A571,'Student names'!$B$7:$C$15000,2,0)),"",VLOOKUP(A571,'Student names'!$B$7:$C$15000,2,0))</f>
        <v>Ella Brown</v>
      </c>
      <c r="C571" s="69">
        <v>16</v>
      </c>
      <c r="D571" s="69" t="s">
        <v>179</v>
      </c>
      <c r="E571" s="69" t="s">
        <v>180</v>
      </c>
      <c r="F571" s="69">
        <v>4.0999999999999996</v>
      </c>
      <c r="G571" s="69" t="s">
        <v>60</v>
      </c>
      <c r="H571" s="69" t="s">
        <v>73</v>
      </c>
      <c r="I571" s="69" t="s">
        <v>95</v>
      </c>
      <c r="J571" s="90" t="s">
        <v>75</v>
      </c>
      <c r="K571" s="69" t="s">
        <v>63</v>
      </c>
      <c r="L571" s="69" t="s">
        <v>63</v>
      </c>
    </row>
    <row r="572" spans="1:12" x14ac:dyDescent="0.4">
      <c r="A572" s="69" t="s">
        <v>441</v>
      </c>
      <c r="B572" s="87" t="str">
        <f>IF(ISNONTEXT(VLOOKUP(A572,'Student names'!$B$7:$C$15000,2,0)),"",VLOOKUP(A572,'Student names'!$B$7:$C$15000,2,0))</f>
        <v>Ella Brown</v>
      </c>
      <c r="C572" s="69">
        <v>16</v>
      </c>
      <c r="D572" s="69" t="s">
        <v>179</v>
      </c>
      <c r="E572" s="69" t="s">
        <v>180</v>
      </c>
      <c r="F572" s="69">
        <v>4.0999999999999996</v>
      </c>
      <c r="G572" s="69" t="s">
        <v>60</v>
      </c>
      <c r="H572" s="69" t="s">
        <v>73</v>
      </c>
      <c r="I572" s="69" t="s">
        <v>95</v>
      </c>
      <c r="J572" s="90" t="s">
        <v>75</v>
      </c>
      <c r="K572" s="69" t="s">
        <v>63</v>
      </c>
      <c r="L572" s="69" t="s">
        <v>63</v>
      </c>
    </row>
    <row r="573" spans="1:12" x14ac:dyDescent="0.4">
      <c r="A573" s="69" t="s">
        <v>441</v>
      </c>
      <c r="B573" s="87" t="str">
        <f>IF(ISNONTEXT(VLOOKUP(A573,'Student names'!$B$7:$C$15000,2,0)),"",VLOOKUP(A573,'Student names'!$B$7:$C$15000,2,0))</f>
        <v>Ella Brown</v>
      </c>
      <c r="C573" s="69">
        <v>16</v>
      </c>
      <c r="D573" s="69" t="s">
        <v>179</v>
      </c>
      <c r="E573" s="69" t="s">
        <v>180</v>
      </c>
      <c r="F573" s="69">
        <v>4.0999999999999996</v>
      </c>
      <c r="G573" s="69" t="s">
        <v>60</v>
      </c>
      <c r="H573" s="69" t="s">
        <v>73</v>
      </c>
      <c r="I573" s="69" t="s">
        <v>95</v>
      </c>
      <c r="J573" s="90" t="s">
        <v>75</v>
      </c>
      <c r="K573" s="69" t="s">
        <v>63</v>
      </c>
      <c r="L573" s="69" t="s">
        <v>63</v>
      </c>
    </row>
    <row r="574" spans="1:12" x14ac:dyDescent="0.4">
      <c r="A574" s="69" t="s">
        <v>441</v>
      </c>
      <c r="B574" s="87" t="str">
        <f>IF(ISNONTEXT(VLOOKUP(A574,'Student names'!$B$7:$C$15000,2,0)),"",VLOOKUP(A574,'Student names'!$B$7:$C$15000,2,0))</f>
        <v>Ella Brown</v>
      </c>
      <c r="C574" s="69">
        <v>16</v>
      </c>
      <c r="D574" s="69" t="s">
        <v>179</v>
      </c>
      <c r="E574" s="69" t="s">
        <v>180</v>
      </c>
      <c r="F574" s="69">
        <v>4.0999999999999996</v>
      </c>
      <c r="G574" s="69" t="s">
        <v>60</v>
      </c>
      <c r="H574" s="69" t="s">
        <v>73</v>
      </c>
      <c r="I574" s="69" t="s">
        <v>95</v>
      </c>
      <c r="J574" s="90" t="s">
        <v>75</v>
      </c>
      <c r="K574" s="69" t="s">
        <v>63</v>
      </c>
      <c r="L574" s="69" t="s">
        <v>63</v>
      </c>
    </row>
    <row r="575" spans="1:12" x14ac:dyDescent="0.4">
      <c r="A575" s="69" t="s">
        <v>441</v>
      </c>
      <c r="B575" s="87" t="str">
        <f>IF(ISNONTEXT(VLOOKUP(A575,'Student names'!$B$7:$C$15000,2,0)),"",VLOOKUP(A575,'Student names'!$B$7:$C$15000,2,0))</f>
        <v>Ella Brown</v>
      </c>
      <c r="C575" s="69">
        <v>16</v>
      </c>
      <c r="D575" s="69" t="s">
        <v>179</v>
      </c>
      <c r="E575" s="69" t="s">
        <v>180</v>
      </c>
      <c r="F575" s="69">
        <v>4.0999999999999996</v>
      </c>
      <c r="G575" s="69" t="s">
        <v>60</v>
      </c>
      <c r="H575" s="69" t="s">
        <v>73</v>
      </c>
      <c r="I575" s="69" t="s">
        <v>95</v>
      </c>
      <c r="J575" s="90" t="s">
        <v>75</v>
      </c>
      <c r="K575" s="69" t="s">
        <v>63</v>
      </c>
      <c r="L575" s="69" t="s">
        <v>63</v>
      </c>
    </row>
    <row r="576" spans="1:12" x14ac:dyDescent="0.4">
      <c r="A576" s="69" t="s">
        <v>441</v>
      </c>
      <c r="B576" s="87" t="str">
        <f>IF(ISNONTEXT(VLOOKUP(A576,'Student names'!$B$7:$C$15000,2,0)),"",VLOOKUP(A576,'Student names'!$B$7:$C$15000,2,0))</f>
        <v>Ella Brown</v>
      </c>
      <c r="C576" s="69">
        <v>16</v>
      </c>
      <c r="D576" s="69" t="s">
        <v>127</v>
      </c>
      <c r="E576" s="69" t="s">
        <v>128</v>
      </c>
      <c r="F576" s="69">
        <v>10.4</v>
      </c>
      <c r="G576" s="69" t="s">
        <v>129</v>
      </c>
      <c r="H576" s="69" t="s">
        <v>61</v>
      </c>
      <c r="I576" s="69" t="s">
        <v>61</v>
      </c>
      <c r="J576" s="90" t="s">
        <v>62</v>
      </c>
      <c r="K576" s="69" t="s">
        <v>63</v>
      </c>
      <c r="L576" s="69" t="s">
        <v>63</v>
      </c>
    </row>
    <row r="577" spans="1:12" x14ac:dyDescent="0.4">
      <c r="A577" s="69" t="s">
        <v>441</v>
      </c>
      <c r="B577" s="87" t="str">
        <f>IF(ISNONTEXT(VLOOKUP(A577,'Student names'!$B$7:$C$15000,2,0)),"",VLOOKUP(A577,'Student names'!$B$7:$C$15000,2,0))</f>
        <v>Ella Brown</v>
      </c>
      <c r="C577" s="69">
        <v>16</v>
      </c>
      <c r="D577" s="69" t="s">
        <v>127</v>
      </c>
      <c r="E577" s="69" t="s">
        <v>128</v>
      </c>
      <c r="F577" s="69">
        <v>10.4</v>
      </c>
      <c r="G577" s="69" t="s">
        <v>129</v>
      </c>
      <c r="H577" s="69" t="s">
        <v>61</v>
      </c>
      <c r="I577" s="69" t="s">
        <v>61</v>
      </c>
      <c r="J577" s="90" t="s">
        <v>62</v>
      </c>
      <c r="K577" s="69" t="s">
        <v>63</v>
      </c>
      <c r="L577" s="69" t="s">
        <v>63</v>
      </c>
    </row>
    <row r="578" spans="1:12" x14ac:dyDescent="0.4">
      <c r="A578" s="69" t="s">
        <v>441</v>
      </c>
      <c r="B578" s="87" t="str">
        <f>IF(ISNONTEXT(VLOOKUP(A578,'Student names'!$B$7:$C$15000,2,0)),"",VLOOKUP(A578,'Student names'!$B$7:$C$15000,2,0))</f>
        <v>Ella Brown</v>
      </c>
      <c r="C578" s="69">
        <v>16</v>
      </c>
      <c r="D578" s="69" t="s">
        <v>127</v>
      </c>
      <c r="E578" s="69" t="s">
        <v>128</v>
      </c>
      <c r="F578" s="69">
        <v>10.4</v>
      </c>
      <c r="G578" s="69" t="s">
        <v>129</v>
      </c>
      <c r="H578" s="69" t="s">
        <v>61</v>
      </c>
      <c r="I578" s="69" t="s">
        <v>61</v>
      </c>
      <c r="J578" s="90" t="s">
        <v>62</v>
      </c>
      <c r="K578" s="69" t="s">
        <v>63</v>
      </c>
      <c r="L578" s="69" t="s">
        <v>63</v>
      </c>
    </row>
    <row r="579" spans="1:12" x14ac:dyDescent="0.4">
      <c r="A579" s="69" t="s">
        <v>441</v>
      </c>
      <c r="B579" s="87" t="str">
        <f>IF(ISNONTEXT(VLOOKUP(A579,'Student names'!$B$7:$C$15000,2,0)),"",VLOOKUP(A579,'Student names'!$B$7:$C$15000,2,0))</f>
        <v>Ella Brown</v>
      </c>
      <c r="C579" s="69">
        <v>16</v>
      </c>
      <c r="D579" s="69" t="s">
        <v>127</v>
      </c>
      <c r="E579" s="69" t="s">
        <v>128</v>
      </c>
      <c r="F579" s="69">
        <v>10.4</v>
      </c>
      <c r="G579" s="69" t="s">
        <v>129</v>
      </c>
      <c r="H579" s="69" t="s">
        <v>61</v>
      </c>
      <c r="I579" s="69" t="s">
        <v>61</v>
      </c>
      <c r="J579" s="90" t="s">
        <v>62</v>
      </c>
      <c r="K579" s="69" t="s">
        <v>63</v>
      </c>
      <c r="L579" s="69" t="s">
        <v>63</v>
      </c>
    </row>
    <row r="580" spans="1:12" x14ac:dyDescent="0.4">
      <c r="A580" s="69" t="s">
        <v>441</v>
      </c>
      <c r="B580" s="87" t="str">
        <f>IF(ISNONTEXT(VLOOKUP(A580,'Student names'!$B$7:$C$15000,2,0)),"",VLOOKUP(A580,'Student names'!$B$7:$C$15000,2,0))</f>
        <v>Ella Brown</v>
      </c>
      <c r="C580" s="69">
        <v>16</v>
      </c>
      <c r="D580" s="69" t="s">
        <v>127</v>
      </c>
      <c r="E580" s="69" t="s">
        <v>128</v>
      </c>
      <c r="F580" s="69">
        <v>10.4</v>
      </c>
      <c r="G580" s="69" t="s">
        <v>129</v>
      </c>
      <c r="H580" s="69" t="s">
        <v>61</v>
      </c>
      <c r="I580" s="69" t="s">
        <v>61</v>
      </c>
      <c r="J580" s="90" t="s">
        <v>62</v>
      </c>
      <c r="K580" s="69" t="s">
        <v>63</v>
      </c>
      <c r="L580" s="69" t="s">
        <v>63</v>
      </c>
    </row>
    <row r="581" spans="1:12" x14ac:dyDescent="0.4">
      <c r="A581" s="69" t="s">
        <v>441</v>
      </c>
      <c r="B581" s="87" t="str">
        <f>IF(ISNONTEXT(VLOOKUP(A581,'Student names'!$B$7:$C$15000,2,0)),"",VLOOKUP(A581,'Student names'!$B$7:$C$15000,2,0))</f>
        <v>Ella Brown</v>
      </c>
      <c r="C581" s="69">
        <v>16</v>
      </c>
      <c r="D581" s="69" t="s">
        <v>130</v>
      </c>
      <c r="E581" s="69" t="s">
        <v>131</v>
      </c>
      <c r="F581" s="69">
        <v>10.3</v>
      </c>
      <c r="G581" s="69" t="s">
        <v>98</v>
      </c>
      <c r="H581" s="69" t="s">
        <v>73</v>
      </c>
      <c r="I581" s="69" t="s">
        <v>73</v>
      </c>
      <c r="J581" s="90" t="s">
        <v>62</v>
      </c>
      <c r="K581" s="69" t="s">
        <v>63</v>
      </c>
      <c r="L581" s="69" t="s">
        <v>63</v>
      </c>
    </row>
    <row r="582" spans="1:12" x14ac:dyDescent="0.4">
      <c r="A582" s="69" t="s">
        <v>441</v>
      </c>
      <c r="B582" s="87" t="str">
        <f>IF(ISNONTEXT(VLOOKUP(A582,'Student names'!$B$7:$C$15000,2,0)),"",VLOOKUP(A582,'Student names'!$B$7:$C$15000,2,0))</f>
        <v>Ella Brown</v>
      </c>
      <c r="C582" s="69">
        <v>16</v>
      </c>
      <c r="D582" s="69" t="s">
        <v>130</v>
      </c>
      <c r="E582" s="69" t="s">
        <v>131</v>
      </c>
      <c r="F582" s="69">
        <v>10.3</v>
      </c>
      <c r="G582" s="69" t="s">
        <v>98</v>
      </c>
      <c r="H582" s="69" t="s">
        <v>73</v>
      </c>
      <c r="I582" s="69" t="s">
        <v>73</v>
      </c>
      <c r="J582" s="90" t="s">
        <v>62</v>
      </c>
      <c r="K582" s="69" t="s">
        <v>63</v>
      </c>
      <c r="L582" s="69" t="s">
        <v>63</v>
      </c>
    </row>
    <row r="583" spans="1:12" x14ac:dyDescent="0.4">
      <c r="A583" s="69" t="s">
        <v>441</v>
      </c>
      <c r="B583" s="87" t="str">
        <f>IF(ISNONTEXT(VLOOKUP(A583,'Student names'!$B$7:$C$15000,2,0)),"",VLOOKUP(A583,'Student names'!$B$7:$C$15000,2,0))</f>
        <v>Ella Brown</v>
      </c>
      <c r="C583" s="69">
        <v>16</v>
      </c>
      <c r="D583" s="69" t="s">
        <v>130</v>
      </c>
      <c r="E583" s="69" t="s">
        <v>131</v>
      </c>
      <c r="F583" s="69">
        <v>10.3</v>
      </c>
      <c r="G583" s="69" t="s">
        <v>98</v>
      </c>
      <c r="H583" s="69" t="s">
        <v>73</v>
      </c>
      <c r="I583" s="69" t="s">
        <v>73</v>
      </c>
      <c r="J583" s="90" t="s">
        <v>62</v>
      </c>
      <c r="K583" s="69" t="s">
        <v>63</v>
      </c>
      <c r="L583" s="69" t="s">
        <v>63</v>
      </c>
    </row>
    <row r="584" spans="1:12" x14ac:dyDescent="0.4">
      <c r="A584" s="69" t="s">
        <v>441</v>
      </c>
      <c r="B584" s="87" t="str">
        <f>IF(ISNONTEXT(VLOOKUP(A584,'Student names'!$B$7:$C$15000,2,0)),"",VLOOKUP(A584,'Student names'!$B$7:$C$15000,2,0))</f>
        <v>Ella Brown</v>
      </c>
      <c r="C584" s="69">
        <v>16</v>
      </c>
      <c r="D584" s="69" t="s">
        <v>130</v>
      </c>
      <c r="E584" s="69" t="s">
        <v>131</v>
      </c>
      <c r="F584" s="69">
        <v>10.3</v>
      </c>
      <c r="G584" s="69" t="s">
        <v>98</v>
      </c>
      <c r="H584" s="69" t="s">
        <v>73</v>
      </c>
      <c r="I584" s="69" t="s">
        <v>73</v>
      </c>
      <c r="J584" s="90" t="s">
        <v>62</v>
      </c>
      <c r="K584" s="69" t="s">
        <v>63</v>
      </c>
      <c r="L584" s="69" t="s">
        <v>63</v>
      </c>
    </row>
    <row r="585" spans="1:12" x14ac:dyDescent="0.4">
      <c r="A585" s="69" t="s">
        <v>441</v>
      </c>
      <c r="B585" s="87" t="str">
        <f>IF(ISNONTEXT(VLOOKUP(A585,'Student names'!$B$7:$C$15000,2,0)),"",VLOOKUP(A585,'Student names'!$B$7:$C$15000,2,0))</f>
        <v>Ella Brown</v>
      </c>
      <c r="C585" s="69">
        <v>16</v>
      </c>
      <c r="D585" s="69" t="s">
        <v>130</v>
      </c>
      <c r="E585" s="69" t="s">
        <v>131</v>
      </c>
      <c r="F585" s="69">
        <v>10.3</v>
      </c>
      <c r="G585" s="69" t="s">
        <v>98</v>
      </c>
      <c r="H585" s="69" t="s">
        <v>73</v>
      </c>
      <c r="I585" s="69" t="s">
        <v>73</v>
      </c>
      <c r="J585" s="90" t="s">
        <v>62</v>
      </c>
      <c r="K585" s="69" t="s">
        <v>63</v>
      </c>
      <c r="L585" s="69" t="s">
        <v>63</v>
      </c>
    </row>
    <row r="586" spans="1:12" x14ac:dyDescent="0.4">
      <c r="A586" s="69" t="s">
        <v>441</v>
      </c>
      <c r="B586" s="87" t="str">
        <f>IF(ISNONTEXT(VLOOKUP(A586,'Student names'!$B$7:$C$15000,2,0)),"",VLOOKUP(A586,'Student names'!$B$7:$C$15000,2,0))</f>
        <v>Ella Brown</v>
      </c>
      <c r="C586" s="69">
        <v>16</v>
      </c>
      <c r="D586" s="69" t="s">
        <v>101</v>
      </c>
      <c r="E586" s="69" t="s">
        <v>102</v>
      </c>
      <c r="F586" s="69">
        <v>10.1</v>
      </c>
      <c r="G586" s="69" t="s">
        <v>132</v>
      </c>
      <c r="H586" s="69" t="s">
        <v>103</v>
      </c>
      <c r="J586" s="90" t="s">
        <v>104</v>
      </c>
      <c r="K586" s="69" t="s">
        <v>63</v>
      </c>
      <c r="L586" s="69" t="s">
        <v>63</v>
      </c>
    </row>
    <row r="587" spans="1:12" x14ac:dyDescent="0.4">
      <c r="A587" s="69" t="s">
        <v>441</v>
      </c>
      <c r="B587" s="87" t="str">
        <f>IF(ISNONTEXT(VLOOKUP(A587,'Student names'!$B$7:$C$15000,2,0)),"",VLOOKUP(A587,'Student names'!$B$7:$C$15000,2,0))</f>
        <v>Ella Brown</v>
      </c>
      <c r="C587" s="69">
        <v>16</v>
      </c>
      <c r="D587" s="69" t="s">
        <v>101</v>
      </c>
      <c r="E587" s="69" t="s">
        <v>102</v>
      </c>
      <c r="F587" s="69">
        <v>10.1</v>
      </c>
      <c r="G587" s="69" t="s">
        <v>132</v>
      </c>
      <c r="H587" s="69" t="s">
        <v>103</v>
      </c>
      <c r="J587" s="90" t="s">
        <v>104</v>
      </c>
      <c r="K587" s="69" t="s">
        <v>63</v>
      </c>
      <c r="L587" s="69" t="s">
        <v>63</v>
      </c>
    </row>
    <row r="588" spans="1:12" x14ac:dyDescent="0.4">
      <c r="A588" s="69" t="s">
        <v>441</v>
      </c>
      <c r="B588" s="87" t="str">
        <f>IF(ISNONTEXT(VLOOKUP(A588,'Student names'!$B$7:$C$15000,2,0)),"",VLOOKUP(A588,'Student names'!$B$7:$C$15000,2,0))</f>
        <v>Ella Brown</v>
      </c>
      <c r="C588" s="69">
        <v>16</v>
      </c>
      <c r="D588" s="69" t="s">
        <v>101</v>
      </c>
      <c r="E588" s="69" t="s">
        <v>102</v>
      </c>
      <c r="F588" s="69">
        <v>10.1</v>
      </c>
      <c r="G588" s="69" t="s">
        <v>132</v>
      </c>
      <c r="H588" s="69" t="s">
        <v>103</v>
      </c>
      <c r="J588" s="90" t="s">
        <v>104</v>
      </c>
      <c r="K588" s="69" t="s">
        <v>63</v>
      </c>
      <c r="L588" s="69" t="s">
        <v>63</v>
      </c>
    </row>
    <row r="589" spans="1:12" x14ac:dyDescent="0.4">
      <c r="A589" s="69" t="s">
        <v>441</v>
      </c>
      <c r="B589" s="87" t="str">
        <f>IF(ISNONTEXT(VLOOKUP(A589,'Student names'!$B$7:$C$15000,2,0)),"",VLOOKUP(A589,'Student names'!$B$7:$C$15000,2,0))</f>
        <v>Ella Brown</v>
      </c>
      <c r="C589" s="69">
        <v>16</v>
      </c>
      <c r="D589" s="69" t="s">
        <v>101</v>
      </c>
      <c r="E589" s="69" t="s">
        <v>102</v>
      </c>
      <c r="F589" s="69">
        <v>10.1</v>
      </c>
      <c r="G589" s="69" t="s">
        <v>132</v>
      </c>
      <c r="H589" s="69" t="s">
        <v>103</v>
      </c>
      <c r="J589" s="90" t="s">
        <v>104</v>
      </c>
      <c r="K589" s="69" t="s">
        <v>63</v>
      </c>
      <c r="L589" s="69" t="s">
        <v>63</v>
      </c>
    </row>
    <row r="590" spans="1:12" x14ac:dyDescent="0.4">
      <c r="A590" s="69" t="s">
        <v>441</v>
      </c>
      <c r="B590" s="87" t="str">
        <f>IF(ISNONTEXT(VLOOKUP(A590,'Student names'!$B$7:$C$15000,2,0)),"",VLOOKUP(A590,'Student names'!$B$7:$C$15000,2,0))</f>
        <v>Ella Brown</v>
      </c>
      <c r="C590" s="69">
        <v>16</v>
      </c>
      <c r="D590" s="69" t="s">
        <v>101</v>
      </c>
      <c r="E590" s="69" t="s">
        <v>102</v>
      </c>
      <c r="F590" s="69">
        <v>10.1</v>
      </c>
      <c r="G590" s="69" t="s">
        <v>132</v>
      </c>
      <c r="H590" s="69" t="s">
        <v>103</v>
      </c>
      <c r="J590" s="90" t="s">
        <v>104</v>
      </c>
      <c r="K590" s="69" t="s">
        <v>63</v>
      </c>
      <c r="L590" s="69" t="s">
        <v>63</v>
      </c>
    </row>
    <row r="591" spans="1:12" x14ac:dyDescent="0.4">
      <c r="A591" s="69" t="s">
        <v>441</v>
      </c>
      <c r="B591" s="87" t="str">
        <f>IF(ISNONTEXT(VLOOKUP(A591,'Student names'!$B$7:$C$15000,2,0)),"",VLOOKUP(A591,'Student names'!$B$7:$C$15000,2,0))</f>
        <v>Ella Brown</v>
      </c>
      <c r="C591" s="69">
        <v>16</v>
      </c>
      <c r="D591" s="69" t="s">
        <v>105</v>
      </c>
      <c r="E591" s="69" t="s">
        <v>106</v>
      </c>
      <c r="F591" s="69">
        <v>12.1</v>
      </c>
      <c r="G591" s="69" t="s">
        <v>60</v>
      </c>
      <c r="H591" s="69" t="s">
        <v>103</v>
      </c>
      <c r="J591" s="90" t="s">
        <v>104</v>
      </c>
      <c r="K591" s="69" t="s">
        <v>63</v>
      </c>
      <c r="L591" s="69" t="s">
        <v>63</v>
      </c>
    </row>
    <row r="592" spans="1:12" x14ac:dyDescent="0.4">
      <c r="A592" s="69" t="s">
        <v>441</v>
      </c>
      <c r="B592" s="87" t="str">
        <f>IF(ISNONTEXT(VLOOKUP(A592,'Student names'!$B$7:$C$15000,2,0)),"",VLOOKUP(A592,'Student names'!$B$7:$C$15000,2,0))</f>
        <v>Ella Brown</v>
      </c>
      <c r="C592" s="69">
        <v>16</v>
      </c>
      <c r="D592" s="69" t="s">
        <v>105</v>
      </c>
      <c r="E592" s="69" t="s">
        <v>106</v>
      </c>
      <c r="F592" s="69">
        <v>12.1</v>
      </c>
      <c r="G592" s="69" t="s">
        <v>60</v>
      </c>
      <c r="H592" s="69" t="s">
        <v>103</v>
      </c>
      <c r="J592" s="90" t="s">
        <v>104</v>
      </c>
      <c r="K592" s="69" t="s">
        <v>63</v>
      </c>
      <c r="L592" s="69" t="s">
        <v>63</v>
      </c>
    </row>
    <row r="593" spans="1:12" x14ac:dyDescent="0.4">
      <c r="A593" s="69" t="s">
        <v>441</v>
      </c>
      <c r="B593" s="87" t="str">
        <f>IF(ISNONTEXT(VLOOKUP(A593,'Student names'!$B$7:$C$15000,2,0)),"",VLOOKUP(A593,'Student names'!$B$7:$C$15000,2,0))</f>
        <v>Ella Brown</v>
      </c>
      <c r="C593" s="69">
        <v>16</v>
      </c>
      <c r="D593" s="69" t="s">
        <v>105</v>
      </c>
      <c r="E593" s="69" t="s">
        <v>106</v>
      </c>
      <c r="F593" s="69">
        <v>12.1</v>
      </c>
      <c r="G593" s="69" t="s">
        <v>60</v>
      </c>
      <c r="H593" s="69" t="s">
        <v>103</v>
      </c>
      <c r="J593" s="90" t="s">
        <v>104</v>
      </c>
      <c r="K593" s="69" t="s">
        <v>63</v>
      </c>
      <c r="L593" s="69" t="s">
        <v>63</v>
      </c>
    </row>
    <row r="594" spans="1:12" x14ac:dyDescent="0.4">
      <c r="A594" s="69" t="s">
        <v>441</v>
      </c>
      <c r="B594" s="87" t="str">
        <f>IF(ISNONTEXT(VLOOKUP(A594,'Student names'!$B$7:$C$15000,2,0)),"",VLOOKUP(A594,'Student names'!$B$7:$C$15000,2,0))</f>
        <v>Ella Brown</v>
      </c>
      <c r="C594" s="69">
        <v>16</v>
      </c>
      <c r="D594" s="69" t="s">
        <v>105</v>
      </c>
      <c r="E594" s="69" t="s">
        <v>106</v>
      </c>
      <c r="F594" s="69">
        <v>12.1</v>
      </c>
      <c r="G594" s="69" t="s">
        <v>60</v>
      </c>
      <c r="H594" s="69" t="s">
        <v>103</v>
      </c>
      <c r="J594" s="90" t="s">
        <v>104</v>
      </c>
      <c r="K594" s="69" t="s">
        <v>63</v>
      </c>
      <c r="L594" s="69" t="s">
        <v>63</v>
      </c>
    </row>
    <row r="595" spans="1:12" x14ac:dyDescent="0.4">
      <c r="A595" s="69" t="s">
        <v>441</v>
      </c>
      <c r="B595" s="87" t="str">
        <f>IF(ISNONTEXT(VLOOKUP(A595,'Student names'!$B$7:$C$15000,2,0)),"",VLOOKUP(A595,'Student names'!$B$7:$C$15000,2,0))</f>
        <v>Ella Brown</v>
      </c>
      <c r="C595" s="69">
        <v>16</v>
      </c>
      <c r="D595" s="69" t="s">
        <v>105</v>
      </c>
      <c r="E595" s="69" t="s">
        <v>106</v>
      </c>
      <c r="F595" s="69">
        <v>12.1</v>
      </c>
      <c r="G595" s="69" t="s">
        <v>60</v>
      </c>
      <c r="H595" s="69" t="s">
        <v>103</v>
      </c>
      <c r="J595" s="90" t="s">
        <v>104</v>
      </c>
      <c r="K595" s="69" t="s">
        <v>63</v>
      </c>
      <c r="L595" s="69" t="s">
        <v>63</v>
      </c>
    </row>
    <row r="596" spans="1:12" x14ac:dyDescent="0.4">
      <c r="A596" s="69" t="s">
        <v>441</v>
      </c>
      <c r="B596" s="87" t="str">
        <f>IF(ISNONTEXT(VLOOKUP(A596,'Student names'!$B$7:$C$15000,2,0)),"",VLOOKUP(A596,'Student names'!$B$7:$C$15000,2,0))</f>
        <v>Ella Brown</v>
      </c>
      <c r="C596" s="69">
        <v>16</v>
      </c>
      <c r="D596" s="69" t="s">
        <v>107</v>
      </c>
      <c r="E596" s="69" t="s">
        <v>108</v>
      </c>
      <c r="F596" s="69">
        <v>12.1</v>
      </c>
      <c r="G596" s="69" t="s">
        <v>60</v>
      </c>
      <c r="H596" s="69" t="s">
        <v>61</v>
      </c>
      <c r="I596" s="69" t="s">
        <v>61</v>
      </c>
      <c r="J596" s="90" t="s">
        <v>62</v>
      </c>
      <c r="K596" s="69" t="s">
        <v>63</v>
      </c>
      <c r="L596" s="69" t="s">
        <v>63</v>
      </c>
    </row>
    <row r="597" spans="1:12" x14ac:dyDescent="0.4">
      <c r="A597" s="69" t="s">
        <v>441</v>
      </c>
      <c r="B597" s="87" t="str">
        <f>IF(ISNONTEXT(VLOOKUP(A597,'Student names'!$B$7:$C$15000,2,0)),"",VLOOKUP(A597,'Student names'!$B$7:$C$15000,2,0))</f>
        <v>Ella Brown</v>
      </c>
      <c r="C597" s="69">
        <v>16</v>
      </c>
      <c r="D597" s="69" t="s">
        <v>107</v>
      </c>
      <c r="E597" s="69" t="s">
        <v>108</v>
      </c>
      <c r="F597" s="69">
        <v>12.1</v>
      </c>
      <c r="G597" s="69" t="s">
        <v>60</v>
      </c>
      <c r="H597" s="69" t="s">
        <v>61</v>
      </c>
      <c r="I597" s="69" t="s">
        <v>61</v>
      </c>
      <c r="J597" s="90" t="s">
        <v>62</v>
      </c>
      <c r="K597" s="69" t="s">
        <v>63</v>
      </c>
      <c r="L597" s="69" t="s">
        <v>63</v>
      </c>
    </row>
    <row r="598" spans="1:12" x14ac:dyDescent="0.4">
      <c r="A598" s="69" t="s">
        <v>441</v>
      </c>
      <c r="B598" s="87" t="str">
        <f>IF(ISNONTEXT(VLOOKUP(A598,'Student names'!$B$7:$C$15000,2,0)),"",VLOOKUP(A598,'Student names'!$B$7:$C$15000,2,0))</f>
        <v>Ella Brown</v>
      </c>
      <c r="C598" s="69">
        <v>16</v>
      </c>
      <c r="D598" s="69" t="s">
        <v>107</v>
      </c>
      <c r="E598" s="69" t="s">
        <v>108</v>
      </c>
      <c r="F598" s="69">
        <v>12.1</v>
      </c>
      <c r="G598" s="69" t="s">
        <v>60</v>
      </c>
      <c r="H598" s="69" t="s">
        <v>61</v>
      </c>
      <c r="I598" s="69" t="s">
        <v>61</v>
      </c>
      <c r="J598" s="90" t="s">
        <v>62</v>
      </c>
      <c r="K598" s="69" t="s">
        <v>63</v>
      </c>
      <c r="L598" s="69" t="s">
        <v>63</v>
      </c>
    </row>
    <row r="599" spans="1:12" x14ac:dyDescent="0.4">
      <c r="A599" s="69" t="s">
        <v>441</v>
      </c>
      <c r="B599" s="87" t="str">
        <f>IF(ISNONTEXT(VLOOKUP(A599,'Student names'!$B$7:$C$15000,2,0)),"",VLOOKUP(A599,'Student names'!$B$7:$C$15000,2,0))</f>
        <v>Ella Brown</v>
      </c>
      <c r="C599" s="69">
        <v>16</v>
      </c>
      <c r="D599" s="69" t="s">
        <v>107</v>
      </c>
      <c r="E599" s="69" t="s">
        <v>108</v>
      </c>
      <c r="F599" s="69">
        <v>12.1</v>
      </c>
      <c r="G599" s="69" t="s">
        <v>60</v>
      </c>
      <c r="H599" s="69" t="s">
        <v>61</v>
      </c>
      <c r="I599" s="69" t="s">
        <v>61</v>
      </c>
      <c r="J599" s="90" t="s">
        <v>62</v>
      </c>
      <c r="K599" s="69" t="s">
        <v>63</v>
      </c>
      <c r="L599" s="69" t="s">
        <v>63</v>
      </c>
    </row>
    <row r="600" spans="1:12" x14ac:dyDescent="0.4">
      <c r="A600" s="69" t="s">
        <v>441</v>
      </c>
      <c r="B600" s="87" t="str">
        <f>IF(ISNONTEXT(VLOOKUP(A600,'Student names'!$B$7:$C$15000,2,0)),"",VLOOKUP(A600,'Student names'!$B$7:$C$15000,2,0))</f>
        <v>Ella Brown</v>
      </c>
      <c r="C600" s="69">
        <v>16</v>
      </c>
      <c r="D600" s="69" t="s">
        <v>107</v>
      </c>
      <c r="E600" s="69" t="s">
        <v>108</v>
      </c>
      <c r="F600" s="69">
        <v>12.1</v>
      </c>
      <c r="G600" s="69" t="s">
        <v>60</v>
      </c>
      <c r="H600" s="69" t="s">
        <v>61</v>
      </c>
      <c r="I600" s="69" t="s">
        <v>61</v>
      </c>
      <c r="J600" s="90" t="s">
        <v>62</v>
      </c>
      <c r="K600" s="69" t="s">
        <v>63</v>
      </c>
      <c r="L600" s="69" t="s">
        <v>63</v>
      </c>
    </row>
    <row r="601" spans="1:12" x14ac:dyDescent="0.4">
      <c r="A601" s="69" t="s">
        <v>442</v>
      </c>
      <c r="B601" s="87" t="str">
        <f>IF(ISNONTEXT(VLOOKUP(A601,'Student names'!$B$7:$C$15000,2,0)),"",VLOOKUP(A601,'Student names'!$B$7:$C$15000,2,0))</f>
        <v>Wanda Mills</v>
      </c>
      <c r="C601" s="69">
        <v>16</v>
      </c>
      <c r="D601" s="69" t="s">
        <v>96</v>
      </c>
      <c r="E601" s="69" t="s">
        <v>97</v>
      </c>
      <c r="F601" s="69">
        <v>6.1</v>
      </c>
      <c r="G601" s="69" t="s">
        <v>60</v>
      </c>
      <c r="H601" s="69" t="s">
        <v>103</v>
      </c>
      <c r="J601" s="90" t="s">
        <v>104</v>
      </c>
      <c r="K601" s="69" t="s">
        <v>88</v>
      </c>
      <c r="L601" s="69" t="s">
        <v>88</v>
      </c>
    </row>
    <row r="602" spans="1:12" x14ac:dyDescent="0.4">
      <c r="A602" s="69" t="s">
        <v>442</v>
      </c>
      <c r="B602" s="87" t="str">
        <f>IF(ISNONTEXT(VLOOKUP(A602,'Student names'!$B$7:$C$15000,2,0)),"",VLOOKUP(A602,'Student names'!$B$7:$C$15000,2,0))</f>
        <v>Wanda Mills</v>
      </c>
      <c r="C602" s="69">
        <v>16</v>
      </c>
      <c r="D602" s="69" t="s">
        <v>121</v>
      </c>
      <c r="E602" s="69" t="s">
        <v>122</v>
      </c>
      <c r="F602" s="69">
        <v>11.2</v>
      </c>
      <c r="G602" s="69" t="s">
        <v>60</v>
      </c>
      <c r="H602" s="69" t="s">
        <v>103</v>
      </c>
      <c r="J602" s="90" t="s">
        <v>75</v>
      </c>
      <c r="K602" s="69" t="s">
        <v>63</v>
      </c>
      <c r="L602" s="69" t="s">
        <v>63</v>
      </c>
    </row>
    <row r="603" spans="1:12" x14ac:dyDescent="0.4">
      <c r="A603" s="69" t="s">
        <v>442</v>
      </c>
      <c r="B603" s="87" t="str">
        <f>IF(ISNONTEXT(VLOOKUP(A603,'Student names'!$B$7:$C$15000,2,0)),"",VLOOKUP(A603,'Student names'!$B$7:$C$15000,2,0))</f>
        <v>Wanda Mills</v>
      </c>
      <c r="C603" s="69">
        <v>16</v>
      </c>
      <c r="D603" s="69" t="s">
        <v>123</v>
      </c>
      <c r="E603" s="69" t="s">
        <v>124</v>
      </c>
      <c r="F603" s="69">
        <v>11.4</v>
      </c>
      <c r="G603" s="69" t="s">
        <v>60</v>
      </c>
      <c r="H603" s="69" t="s">
        <v>103</v>
      </c>
      <c r="I603" s="69" t="s">
        <v>185</v>
      </c>
      <c r="J603" s="90" t="s">
        <v>75</v>
      </c>
      <c r="K603" s="69" t="s">
        <v>63</v>
      </c>
      <c r="L603" s="69" t="s">
        <v>63</v>
      </c>
    </row>
    <row r="604" spans="1:12" x14ac:dyDescent="0.4">
      <c r="A604" s="69" t="s">
        <v>443</v>
      </c>
      <c r="B604" s="87" t="str">
        <f>IF(ISNONTEXT(VLOOKUP(A604,'Student names'!$B$7:$C$15000,2,0)),"",VLOOKUP(A604,'Student names'!$B$7:$C$15000,2,0))</f>
        <v>Sally Young</v>
      </c>
      <c r="C604" s="69">
        <v>17</v>
      </c>
      <c r="D604" s="69" t="s">
        <v>96</v>
      </c>
      <c r="E604" s="69" t="s">
        <v>97</v>
      </c>
      <c r="F604" s="69">
        <v>6.1</v>
      </c>
      <c r="G604" s="69" t="s">
        <v>98</v>
      </c>
      <c r="H604" s="69" t="s">
        <v>61</v>
      </c>
      <c r="I604" s="69" t="s">
        <v>61</v>
      </c>
      <c r="J604" s="90" t="s">
        <v>62</v>
      </c>
      <c r="K604" s="69" t="s">
        <v>63</v>
      </c>
      <c r="L604" s="69" t="s">
        <v>63</v>
      </c>
    </row>
    <row r="605" spans="1:12" x14ac:dyDescent="0.4">
      <c r="A605" s="69" t="s">
        <v>443</v>
      </c>
      <c r="B605" s="87" t="str">
        <f>IF(ISNONTEXT(VLOOKUP(A605,'Student names'!$B$7:$C$15000,2,0)),"",VLOOKUP(A605,'Student names'!$B$7:$C$15000,2,0))</f>
        <v>Sally Young</v>
      </c>
      <c r="C605" s="69">
        <v>17</v>
      </c>
      <c r="D605" s="69" t="s">
        <v>86</v>
      </c>
      <c r="E605" s="69" t="s">
        <v>87</v>
      </c>
      <c r="F605" s="69">
        <v>15.3</v>
      </c>
      <c r="G605" s="69" t="s">
        <v>60</v>
      </c>
      <c r="H605" s="69" t="s">
        <v>73</v>
      </c>
      <c r="I605" s="69" t="s">
        <v>73</v>
      </c>
      <c r="J605" s="90" t="s">
        <v>62</v>
      </c>
      <c r="K605" s="69" t="s">
        <v>88</v>
      </c>
      <c r="L605" s="69" t="s">
        <v>88</v>
      </c>
    </row>
    <row r="606" spans="1:12" x14ac:dyDescent="0.4">
      <c r="A606" s="69" t="s">
        <v>444</v>
      </c>
      <c r="B606" s="87" t="str">
        <f>IF(ISNONTEXT(VLOOKUP(A606,'Student names'!$B$7:$C$15000,2,0)),"",VLOOKUP(A606,'Student names'!$B$7:$C$15000,2,0))</f>
        <v>Zoe Mackay</v>
      </c>
      <c r="C606" s="69">
        <v>16</v>
      </c>
      <c r="D606" s="69" t="s">
        <v>127</v>
      </c>
      <c r="E606" s="69" t="s">
        <v>128</v>
      </c>
      <c r="F606" s="69">
        <v>10.4</v>
      </c>
      <c r="G606" s="69" t="s">
        <v>129</v>
      </c>
      <c r="H606" s="69" t="s">
        <v>61</v>
      </c>
      <c r="I606" s="69" t="s">
        <v>61</v>
      </c>
      <c r="J606" s="90" t="s">
        <v>62</v>
      </c>
      <c r="K606" s="69" t="s">
        <v>63</v>
      </c>
      <c r="L606" s="69" t="s">
        <v>63</v>
      </c>
    </row>
    <row r="607" spans="1:12" x14ac:dyDescent="0.4">
      <c r="A607" s="69" t="s">
        <v>444</v>
      </c>
      <c r="B607" s="87" t="str">
        <f>IF(ISNONTEXT(VLOOKUP(A607,'Student names'!$B$7:$C$15000,2,0)),"",VLOOKUP(A607,'Student names'!$B$7:$C$15000,2,0))</f>
        <v>Zoe Mackay</v>
      </c>
      <c r="C607" s="69">
        <v>16</v>
      </c>
      <c r="D607" s="69" t="s">
        <v>127</v>
      </c>
      <c r="E607" s="69" t="s">
        <v>128</v>
      </c>
      <c r="F607" s="69">
        <v>10.4</v>
      </c>
      <c r="G607" s="69" t="s">
        <v>129</v>
      </c>
      <c r="H607" s="69" t="s">
        <v>61</v>
      </c>
      <c r="I607" s="69" t="s">
        <v>61</v>
      </c>
      <c r="J607" s="90" t="s">
        <v>62</v>
      </c>
      <c r="K607" s="69" t="s">
        <v>63</v>
      </c>
      <c r="L607" s="69" t="s">
        <v>63</v>
      </c>
    </row>
    <row r="608" spans="1:12" x14ac:dyDescent="0.4">
      <c r="A608" s="69" t="s">
        <v>444</v>
      </c>
      <c r="B608" s="87" t="str">
        <f>IF(ISNONTEXT(VLOOKUP(A608,'Student names'!$B$7:$C$15000,2,0)),"",VLOOKUP(A608,'Student names'!$B$7:$C$15000,2,0))</f>
        <v>Zoe Mackay</v>
      </c>
      <c r="C608" s="69">
        <v>16</v>
      </c>
      <c r="D608" s="69" t="s">
        <v>127</v>
      </c>
      <c r="E608" s="69" t="s">
        <v>128</v>
      </c>
      <c r="F608" s="69">
        <v>10.4</v>
      </c>
      <c r="G608" s="69" t="s">
        <v>129</v>
      </c>
      <c r="H608" s="69" t="s">
        <v>61</v>
      </c>
      <c r="I608" s="69" t="s">
        <v>61</v>
      </c>
      <c r="J608" s="90" t="s">
        <v>62</v>
      </c>
      <c r="K608" s="69" t="s">
        <v>63</v>
      </c>
      <c r="L608" s="69" t="s">
        <v>63</v>
      </c>
    </row>
    <row r="609" spans="1:12" x14ac:dyDescent="0.4">
      <c r="A609" s="69" t="s">
        <v>444</v>
      </c>
      <c r="B609" s="87" t="str">
        <f>IF(ISNONTEXT(VLOOKUP(A609,'Student names'!$B$7:$C$15000,2,0)),"",VLOOKUP(A609,'Student names'!$B$7:$C$15000,2,0))</f>
        <v>Zoe Mackay</v>
      </c>
      <c r="C609" s="69">
        <v>16</v>
      </c>
      <c r="D609" s="69" t="s">
        <v>127</v>
      </c>
      <c r="E609" s="69" t="s">
        <v>128</v>
      </c>
      <c r="F609" s="69">
        <v>10.4</v>
      </c>
      <c r="G609" s="69" t="s">
        <v>129</v>
      </c>
      <c r="H609" s="69" t="s">
        <v>61</v>
      </c>
      <c r="I609" s="69" t="s">
        <v>61</v>
      </c>
      <c r="J609" s="90" t="s">
        <v>62</v>
      </c>
      <c r="K609" s="69" t="s">
        <v>63</v>
      </c>
      <c r="L609" s="69" t="s">
        <v>63</v>
      </c>
    </row>
    <row r="610" spans="1:12" x14ac:dyDescent="0.4">
      <c r="A610" s="69" t="s">
        <v>444</v>
      </c>
      <c r="B610" s="87" t="str">
        <f>IF(ISNONTEXT(VLOOKUP(A610,'Student names'!$B$7:$C$15000,2,0)),"",VLOOKUP(A610,'Student names'!$B$7:$C$15000,2,0))</f>
        <v>Zoe Mackay</v>
      </c>
      <c r="C610" s="69">
        <v>16</v>
      </c>
      <c r="D610" s="69" t="s">
        <v>127</v>
      </c>
      <c r="E610" s="69" t="s">
        <v>128</v>
      </c>
      <c r="F610" s="69">
        <v>10.4</v>
      </c>
      <c r="G610" s="69" t="s">
        <v>129</v>
      </c>
      <c r="H610" s="69" t="s">
        <v>61</v>
      </c>
      <c r="I610" s="69" t="s">
        <v>61</v>
      </c>
      <c r="J610" s="90" t="s">
        <v>62</v>
      </c>
      <c r="K610" s="69" t="s">
        <v>63</v>
      </c>
      <c r="L610" s="69" t="s">
        <v>63</v>
      </c>
    </row>
    <row r="611" spans="1:12" x14ac:dyDescent="0.4">
      <c r="A611" s="69" t="s">
        <v>444</v>
      </c>
      <c r="B611" s="87" t="str">
        <f>IF(ISNONTEXT(VLOOKUP(A611,'Student names'!$B$7:$C$15000,2,0)),"",VLOOKUP(A611,'Student names'!$B$7:$C$15000,2,0))</f>
        <v>Zoe Mackay</v>
      </c>
      <c r="C611" s="69">
        <v>16</v>
      </c>
      <c r="D611" s="69" t="s">
        <v>67</v>
      </c>
      <c r="E611" s="69" t="s">
        <v>68</v>
      </c>
      <c r="F611" s="69">
        <v>2.1</v>
      </c>
      <c r="G611" s="69" t="s">
        <v>60</v>
      </c>
      <c r="H611" s="69" t="s">
        <v>73</v>
      </c>
      <c r="I611" s="69" t="s">
        <v>132</v>
      </c>
      <c r="J611" s="90" t="s">
        <v>75</v>
      </c>
      <c r="K611" s="69" t="s">
        <v>63</v>
      </c>
      <c r="L611" s="69" t="s">
        <v>63</v>
      </c>
    </row>
    <row r="612" spans="1:12" x14ac:dyDescent="0.4">
      <c r="A612" s="69" t="s">
        <v>444</v>
      </c>
      <c r="B612" s="87" t="str">
        <f>IF(ISNONTEXT(VLOOKUP(A612,'Student names'!$B$7:$C$15000,2,0)),"",VLOOKUP(A612,'Student names'!$B$7:$C$15000,2,0))</f>
        <v>Zoe Mackay</v>
      </c>
      <c r="C612" s="69">
        <v>16</v>
      </c>
      <c r="D612" s="69" t="s">
        <v>67</v>
      </c>
      <c r="E612" s="69" t="s">
        <v>68</v>
      </c>
      <c r="F612" s="69">
        <v>2.1</v>
      </c>
      <c r="G612" s="69" t="s">
        <v>60</v>
      </c>
      <c r="H612" s="69" t="s">
        <v>73</v>
      </c>
      <c r="I612" s="69" t="s">
        <v>132</v>
      </c>
      <c r="J612" s="90" t="s">
        <v>75</v>
      </c>
      <c r="K612" s="69" t="s">
        <v>63</v>
      </c>
      <c r="L612" s="69" t="s">
        <v>63</v>
      </c>
    </row>
    <row r="613" spans="1:12" x14ac:dyDescent="0.4">
      <c r="A613" s="69" t="s">
        <v>444</v>
      </c>
      <c r="B613" s="87" t="str">
        <f>IF(ISNONTEXT(VLOOKUP(A613,'Student names'!$B$7:$C$15000,2,0)),"",VLOOKUP(A613,'Student names'!$B$7:$C$15000,2,0))</f>
        <v>Zoe Mackay</v>
      </c>
      <c r="C613" s="69">
        <v>16</v>
      </c>
      <c r="D613" s="69" t="s">
        <v>67</v>
      </c>
      <c r="E613" s="69" t="s">
        <v>68</v>
      </c>
      <c r="F613" s="69">
        <v>2.1</v>
      </c>
      <c r="G613" s="69" t="s">
        <v>60</v>
      </c>
      <c r="H613" s="69" t="s">
        <v>73</v>
      </c>
      <c r="I613" s="69" t="s">
        <v>132</v>
      </c>
      <c r="J613" s="90" t="s">
        <v>75</v>
      </c>
      <c r="K613" s="69" t="s">
        <v>63</v>
      </c>
      <c r="L613" s="69" t="s">
        <v>63</v>
      </c>
    </row>
    <row r="614" spans="1:12" x14ac:dyDescent="0.4">
      <c r="A614" s="69" t="s">
        <v>444</v>
      </c>
      <c r="B614" s="87" t="str">
        <f>IF(ISNONTEXT(VLOOKUP(A614,'Student names'!$B$7:$C$15000,2,0)),"",VLOOKUP(A614,'Student names'!$B$7:$C$15000,2,0))</f>
        <v>Zoe Mackay</v>
      </c>
      <c r="C614" s="69">
        <v>16</v>
      </c>
      <c r="D614" s="69" t="s">
        <v>67</v>
      </c>
      <c r="E614" s="69" t="s">
        <v>68</v>
      </c>
      <c r="F614" s="69">
        <v>2.1</v>
      </c>
      <c r="G614" s="69" t="s">
        <v>60</v>
      </c>
      <c r="H614" s="69" t="s">
        <v>73</v>
      </c>
      <c r="I614" s="69" t="s">
        <v>132</v>
      </c>
      <c r="J614" s="90" t="s">
        <v>75</v>
      </c>
      <c r="K614" s="69" t="s">
        <v>63</v>
      </c>
      <c r="L614" s="69" t="s">
        <v>63</v>
      </c>
    </row>
    <row r="615" spans="1:12" x14ac:dyDescent="0.4">
      <c r="A615" s="69" t="s">
        <v>444</v>
      </c>
      <c r="B615" s="87" t="str">
        <f>IF(ISNONTEXT(VLOOKUP(A615,'Student names'!$B$7:$C$15000,2,0)),"",VLOOKUP(A615,'Student names'!$B$7:$C$15000,2,0))</f>
        <v>Zoe Mackay</v>
      </c>
      <c r="C615" s="69">
        <v>16</v>
      </c>
      <c r="D615" s="69" t="s">
        <v>67</v>
      </c>
      <c r="E615" s="69" t="s">
        <v>68</v>
      </c>
      <c r="F615" s="69">
        <v>2.1</v>
      </c>
      <c r="G615" s="69" t="s">
        <v>60</v>
      </c>
      <c r="H615" s="69" t="s">
        <v>73</v>
      </c>
      <c r="I615" s="69" t="s">
        <v>132</v>
      </c>
      <c r="J615" s="90" t="s">
        <v>75</v>
      </c>
      <c r="K615" s="69" t="s">
        <v>63</v>
      </c>
      <c r="L615" s="69" t="s">
        <v>63</v>
      </c>
    </row>
    <row r="616" spans="1:12" x14ac:dyDescent="0.4">
      <c r="A616" s="69" t="s">
        <v>444</v>
      </c>
      <c r="B616" s="87" t="str">
        <f>IF(ISNONTEXT(VLOOKUP(A616,'Student names'!$B$7:$C$15000,2,0)),"",VLOOKUP(A616,'Student names'!$B$7:$C$15000,2,0))</f>
        <v>Zoe Mackay</v>
      </c>
      <c r="C616" s="69">
        <v>16</v>
      </c>
      <c r="D616" s="69" t="s">
        <v>130</v>
      </c>
      <c r="E616" s="69" t="s">
        <v>131</v>
      </c>
      <c r="F616" s="69">
        <v>10.3</v>
      </c>
      <c r="G616" s="69" t="s">
        <v>98</v>
      </c>
      <c r="H616" s="69" t="s">
        <v>73</v>
      </c>
      <c r="I616" s="69" t="s">
        <v>73</v>
      </c>
      <c r="J616" s="90" t="s">
        <v>62</v>
      </c>
      <c r="K616" s="69" t="s">
        <v>63</v>
      </c>
      <c r="L616" s="69" t="s">
        <v>63</v>
      </c>
    </row>
    <row r="617" spans="1:12" x14ac:dyDescent="0.4">
      <c r="A617" s="69" t="s">
        <v>444</v>
      </c>
      <c r="B617" s="87" t="str">
        <f>IF(ISNONTEXT(VLOOKUP(A617,'Student names'!$B$7:$C$15000,2,0)),"",VLOOKUP(A617,'Student names'!$B$7:$C$15000,2,0))</f>
        <v>Zoe Mackay</v>
      </c>
      <c r="C617" s="69">
        <v>16</v>
      </c>
      <c r="D617" s="69" t="s">
        <v>130</v>
      </c>
      <c r="E617" s="69" t="s">
        <v>131</v>
      </c>
      <c r="F617" s="69">
        <v>10.3</v>
      </c>
      <c r="G617" s="69" t="s">
        <v>98</v>
      </c>
      <c r="H617" s="69" t="s">
        <v>73</v>
      </c>
      <c r="I617" s="69" t="s">
        <v>73</v>
      </c>
      <c r="J617" s="90" t="s">
        <v>62</v>
      </c>
      <c r="K617" s="69" t="s">
        <v>63</v>
      </c>
      <c r="L617" s="69" t="s">
        <v>63</v>
      </c>
    </row>
    <row r="618" spans="1:12" x14ac:dyDescent="0.4">
      <c r="A618" s="69" t="s">
        <v>444</v>
      </c>
      <c r="B618" s="87" t="str">
        <f>IF(ISNONTEXT(VLOOKUP(A618,'Student names'!$B$7:$C$15000,2,0)),"",VLOOKUP(A618,'Student names'!$B$7:$C$15000,2,0))</f>
        <v>Zoe Mackay</v>
      </c>
      <c r="C618" s="69">
        <v>16</v>
      </c>
      <c r="D618" s="69" t="s">
        <v>130</v>
      </c>
      <c r="E618" s="69" t="s">
        <v>131</v>
      </c>
      <c r="F618" s="69">
        <v>10.3</v>
      </c>
      <c r="G618" s="69" t="s">
        <v>98</v>
      </c>
      <c r="H618" s="69" t="s">
        <v>73</v>
      </c>
      <c r="I618" s="69" t="s">
        <v>73</v>
      </c>
      <c r="J618" s="90" t="s">
        <v>62</v>
      </c>
      <c r="K618" s="69" t="s">
        <v>63</v>
      </c>
      <c r="L618" s="69" t="s">
        <v>63</v>
      </c>
    </row>
    <row r="619" spans="1:12" x14ac:dyDescent="0.4">
      <c r="A619" s="69" t="s">
        <v>444</v>
      </c>
      <c r="B619" s="87" t="str">
        <f>IF(ISNONTEXT(VLOOKUP(A619,'Student names'!$B$7:$C$15000,2,0)),"",VLOOKUP(A619,'Student names'!$B$7:$C$15000,2,0))</f>
        <v>Zoe Mackay</v>
      </c>
      <c r="C619" s="69">
        <v>16</v>
      </c>
      <c r="D619" s="69" t="s">
        <v>130</v>
      </c>
      <c r="E619" s="69" t="s">
        <v>131</v>
      </c>
      <c r="F619" s="69">
        <v>10.3</v>
      </c>
      <c r="G619" s="69" t="s">
        <v>98</v>
      </c>
      <c r="H619" s="69" t="s">
        <v>73</v>
      </c>
      <c r="I619" s="69" t="s">
        <v>73</v>
      </c>
      <c r="J619" s="90" t="s">
        <v>62</v>
      </c>
      <c r="K619" s="69" t="s">
        <v>63</v>
      </c>
      <c r="L619" s="69" t="s">
        <v>63</v>
      </c>
    </row>
    <row r="620" spans="1:12" x14ac:dyDescent="0.4">
      <c r="A620" s="69" t="s">
        <v>444</v>
      </c>
      <c r="B620" s="87" t="str">
        <f>IF(ISNONTEXT(VLOOKUP(A620,'Student names'!$B$7:$C$15000,2,0)),"",VLOOKUP(A620,'Student names'!$B$7:$C$15000,2,0))</f>
        <v>Zoe Mackay</v>
      </c>
      <c r="C620" s="69">
        <v>16</v>
      </c>
      <c r="D620" s="69" t="s">
        <v>130</v>
      </c>
      <c r="E620" s="69" t="s">
        <v>131</v>
      </c>
      <c r="F620" s="69">
        <v>10.3</v>
      </c>
      <c r="G620" s="69" t="s">
        <v>98</v>
      </c>
      <c r="H620" s="69" t="s">
        <v>73</v>
      </c>
      <c r="I620" s="69" t="s">
        <v>73</v>
      </c>
      <c r="J620" s="90" t="s">
        <v>62</v>
      </c>
      <c r="K620" s="69" t="s">
        <v>63</v>
      </c>
      <c r="L620" s="69" t="s">
        <v>63</v>
      </c>
    </row>
    <row r="621" spans="1:12" x14ac:dyDescent="0.4">
      <c r="A621" s="69" t="s">
        <v>444</v>
      </c>
      <c r="B621" s="87" t="str">
        <f>IF(ISNONTEXT(VLOOKUP(A621,'Student names'!$B$7:$C$15000,2,0)),"",VLOOKUP(A621,'Student names'!$B$7:$C$15000,2,0))</f>
        <v>Zoe Mackay</v>
      </c>
      <c r="C621" s="69">
        <v>16</v>
      </c>
      <c r="D621" s="69" t="s">
        <v>101</v>
      </c>
      <c r="E621" s="69" t="s">
        <v>102</v>
      </c>
      <c r="F621" s="69">
        <v>10.1</v>
      </c>
      <c r="G621" s="69" t="s">
        <v>60</v>
      </c>
      <c r="H621" s="69" t="s">
        <v>103</v>
      </c>
      <c r="J621" s="90" t="s">
        <v>104</v>
      </c>
      <c r="K621" s="69" t="s">
        <v>63</v>
      </c>
      <c r="L621" s="69" t="s">
        <v>63</v>
      </c>
    </row>
    <row r="622" spans="1:12" x14ac:dyDescent="0.4">
      <c r="A622" s="69" t="s">
        <v>444</v>
      </c>
      <c r="B622" s="87" t="str">
        <f>IF(ISNONTEXT(VLOOKUP(A622,'Student names'!$B$7:$C$15000,2,0)),"",VLOOKUP(A622,'Student names'!$B$7:$C$15000,2,0))</f>
        <v>Zoe Mackay</v>
      </c>
      <c r="C622" s="69">
        <v>16</v>
      </c>
      <c r="D622" s="69" t="s">
        <v>101</v>
      </c>
      <c r="E622" s="69" t="s">
        <v>102</v>
      </c>
      <c r="F622" s="69">
        <v>10.1</v>
      </c>
      <c r="G622" s="69" t="s">
        <v>60</v>
      </c>
      <c r="H622" s="69" t="s">
        <v>103</v>
      </c>
      <c r="J622" s="90" t="s">
        <v>104</v>
      </c>
      <c r="K622" s="69" t="s">
        <v>63</v>
      </c>
      <c r="L622" s="69" t="s">
        <v>63</v>
      </c>
    </row>
    <row r="623" spans="1:12" x14ac:dyDescent="0.4">
      <c r="A623" s="69" t="s">
        <v>444</v>
      </c>
      <c r="B623" s="87" t="str">
        <f>IF(ISNONTEXT(VLOOKUP(A623,'Student names'!$B$7:$C$15000,2,0)),"",VLOOKUP(A623,'Student names'!$B$7:$C$15000,2,0))</f>
        <v>Zoe Mackay</v>
      </c>
      <c r="C623" s="69">
        <v>16</v>
      </c>
      <c r="D623" s="69" t="s">
        <v>101</v>
      </c>
      <c r="E623" s="69" t="s">
        <v>102</v>
      </c>
      <c r="F623" s="69">
        <v>10.1</v>
      </c>
      <c r="G623" s="69" t="s">
        <v>60</v>
      </c>
      <c r="H623" s="69" t="s">
        <v>103</v>
      </c>
      <c r="J623" s="90" t="s">
        <v>104</v>
      </c>
      <c r="K623" s="69" t="s">
        <v>63</v>
      </c>
      <c r="L623" s="69" t="s">
        <v>63</v>
      </c>
    </row>
    <row r="624" spans="1:12" x14ac:dyDescent="0.4">
      <c r="A624" s="69" t="s">
        <v>444</v>
      </c>
      <c r="B624" s="87" t="str">
        <f>IF(ISNONTEXT(VLOOKUP(A624,'Student names'!$B$7:$C$15000,2,0)),"",VLOOKUP(A624,'Student names'!$B$7:$C$15000,2,0))</f>
        <v>Zoe Mackay</v>
      </c>
      <c r="C624" s="69">
        <v>16</v>
      </c>
      <c r="D624" s="69" t="s">
        <v>101</v>
      </c>
      <c r="E624" s="69" t="s">
        <v>102</v>
      </c>
      <c r="F624" s="69">
        <v>10.1</v>
      </c>
      <c r="G624" s="69" t="s">
        <v>60</v>
      </c>
      <c r="H624" s="69" t="s">
        <v>103</v>
      </c>
      <c r="J624" s="90" t="s">
        <v>104</v>
      </c>
      <c r="K624" s="69" t="s">
        <v>63</v>
      </c>
      <c r="L624" s="69" t="s">
        <v>63</v>
      </c>
    </row>
    <row r="625" spans="1:12" x14ac:dyDescent="0.4">
      <c r="A625" s="69" t="s">
        <v>444</v>
      </c>
      <c r="B625" s="87" t="str">
        <f>IF(ISNONTEXT(VLOOKUP(A625,'Student names'!$B$7:$C$15000,2,0)),"",VLOOKUP(A625,'Student names'!$B$7:$C$15000,2,0))</f>
        <v>Zoe Mackay</v>
      </c>
      <c r="C625" s="69">
        <v>16</v>
      </c>
      <c r="D625" s="69" t="s">
        <v>101</v>
      </c>
      <c r="E625" s="69" t="s">
        <v>102</v>
      </c>
      <c r="F625" s="69">
        <v>10.1</v>
      </c>
      <c r="G625" s="69" t="s">
        <v>60</v>
      </c>
      <c r="H625" s="69" t="s">
        <v>103</v>
      </c>
      <c r="J625" s="90" t="s">
        <v>104</v>
      </c>
      <c r="K625" s="69" t="s">
        <v>63</v>
      </c>
      <c r="L625" s="69" t="s">
        <v>63</v>
      </c>
    </row>
    <row r="626" spans="1:12" x14ac:dyDescent="0.4">
      <c r="A626" s="69" t="s">
        <v>444</v>
      </c>
      <c r="B626" s="87" t="str">
        <f>IF(ISNONTEXT(VLOOKUP(A626,'Student names'!$B$7:$C$15000,2,0)),"",VLOOKUP(A626,'Student names'!$B$7:$C$15000,2,0))</f>
        <v>Zoe Mackay</v>
      </c>
      <c r="C626" s="69">
        <v>16</v>
      </c>
      <c r="D626" s="69" t="s">
        <v>64</v>
      </c>
      <c r="E626" s="69" t="s">
        <v>65</v>
      </c>
      <c r="F626" s="69">
        <v>2.1</v>
      </c>
      <c r="G626" s="69" t="s">
        <v>137</v>
      </c>
      <c r="H626" s="69" t="s">
        <v>61</v>
      </c>
      <c r="I626" s="69" t="s">
        <v>114</v>
      </c>
      <c r="J626" s="90" t="s">
        <v>75</v>
      </c>
      <c r="K626" s="69" t="s">
        <v>63</v>
      </c>
      <c r="L626" s="69" t="s">
        <v>63</v>
      </c>
    </row>
    <row r="627" spans="1:12" x14ac:dyDescent="0.4">
      <c r="A627" s="69" t="s">
        <v>444</v>
      </c>
      <c r="B627" s="87" t="str">
        <f>IF(ISNONTEXT(VLOOKUP(A627,'Student names'!$B$7:$C$15000,2,0)),"",VLOOKUP(A627,'Student names'!$B$7:$C$15000,2,0))</f>
        <v>Zoe Mackay</v>
      </c>
      <c r="C627" s="69">
        <v>16</v>
      </c>
      <c r="D627" s="69" t="s">
        <v>64</v>
      </c>
      <c r="E627" s="69" t="s">
        <v>65</v>
      </c>
      <c r="F627" s="69">
        <v>2.1</v>
      </c>
      <c r="G627" s="69" t="s">
        <v>137</v>
      </c>
      <c r="H627" s="69" t="s">
        <v>61</v>
      </c>
      <c r="I627" s="69" t="s">
        <v>114</v>
      </c>
      <c r="J627" s="90" t="s">
        <v>75</v>
      </c>
      <c r="K627" s="69" t="s">
        <v>63</v>
      </c>
      <c r="L627" s="69" t="s">
        <v>63</v>
      </c>
    </row>
    <row r="628" spans="1:12" x14ac:dyDescent="0.4">
      <c r="A628" s="69" t="s">
        <v>444</v>
      </c>
      <c r="B628" s="87" t="str">
        <f>IF(ISNONTEXT(VLOOKUP(A628,'Student names'!$B$7:$C$15000,2,0)),"",VLOOKUP(A628,'Student names'!$B$7:$C$15000,2,0))</f>
        <v>Zoe Mackay</v>
      </c>
      <c r="C628" s="69">
        <v>16</v>
      </c>
      <c r="D628" s="69" t="s">
        <v>64</v>
      </c>
      <c r="E628" s="69" t="s">
        <v>65</v>
      </c>
      <c r="F628" s="69">
        <v>2.1</v>
      </c>
      <c r="G628" s="69" t="s">
        <v>137</v>
      </c>
      <c r="H628" s="69" t="s">
        <v>61</v>
      </c>
      <c r="I628" s="69" t="s">
        <v>114</v>
      </c>
      <c r="J628" s="90" t="s">
        <v>75</v>
      </c>
      <c r="K628" s="69" t="s">
        <v>63</v>
      </c>
      <c r="L628" s="69" t="s">
        <v>63</v>
      </c>
    </row>
    <row r="629" spans="1:12" x14ac:dyDescent="0.4">
      <c r="A629" s="69" t="s">
        <v>444</v>
      </c>
      <c r="B629" s="87" t="str">
        <f>IF(ISNONTEXT(VLOOKUP(A629,'Student names'!$B$7:$C$15000,2,0)),"",VLOOKUP(A629,'Student names'!$B$7:$C$15000,2,0))</f>
        <v>Zoe Mackay</v>
      </c>
      <c r="C629" s="69">
        <v>16</v>
      </c>
      <c r="D629" s="69" t="s">
        <v>64</v>
      </c>
      <c r="E629" s="69" t="s">
        <v>65</v>
      </c>
      <c r="F629" s="69">
        <v>2.1</v>
      </c>
      <c r="G629" s="69" t="s">
        <v>137</v>
      </c>
      <c r="H629" s="69" t="s">
        <v>61</v>
      </c>
      <c r="I629" s="69" t="s">
        <v>114</v>
      </c>
      <c r="J629" s="90" t="s">
        <v>75</v>
      </c>
      <c r="K629" s="69" t="s">
        <v>63</v>
      </c>
      <c r="L629" s="69" t="s">
        <v>63</v>
      </c>
    </row>
    <row r="630" spans="1:12" x14ac:dyDescent="0.4">
      <c r="A630" s="69" t="s">
        <v>444</v>
      </c>
      <c r="B630" s="87" t="str">
        <f>IF(ISNONTEXT(VLOOKUP(A630,'Student names'!$B$7:$C$15000,2,0)),"",VLOOKUP(A630,'Student names'!$B$7:$C$15000,2,0))</f>
        <v>Zoe Mackay</v>
      </c>
      <c r="C630" s="69">
        <v>16</v>
      </c>
      <c r="D630" s="69" t="s">
        <v>64</v>
      </c>
      <c r="E630" s="69" t="s">
        <v>65</v>
      </c>
      <c r="F630" s="69">
        <v>2.1</v>
      </c>
      <c r="G630" s="69" t="s">
        <v>137</v>
      </c>
      <c r="H630" s="69" t="s">
        <v>61</v>
      </c>
      <c r="I630" s="69" t="s">
        <v>114</v>
      </c>
      <c r="J630" s="90" t="s">
        <v>75</v>
      </c>
      <c r="K630" s="69" t="s">
        <v>63</v>
      </c>
      <c r="L630" s="69" t="s">
        <v>63</v>
      </c>
    </row>
    <row r="631" spans="1:12" x14ac:dyDescent="0.4">
      <c r="A631" s="69" t="s">
        <v>444</v>
      </c>
      <c r="B631" s="87" t="str">
        <f>IF(ISNONTEXT(VLOOKUP(A631,'Student names'!$B$7:$C$15000,2,0)),"",VLOOKUP(A631,'Student names'!$B$7:$C$15000,2,0))</f>
        <v>Zoe Mackay</v>
      </c>
      <c r="C631" s="69">
        <v>16</v>
      </c>
      <c r="D631" s="69" t="s">
        <v>105</v>
      </c>
      <c r="E631" s="69" t="s">
        <v>106</v>
      </c>
      <c r="F631" s="69">
        <v>12.1</v>
      </c>
      <c r="G631" s="69" t="s">
        <v>60</v>
      </c>
      <c r="H631" s="69" t="s">
        <v>103</v>
      </c>
      <c r="J631" s="90" t="s">
        <v>104</v>
      </c>
      <c r="K631" s="69" t="s">
        <v>63</v>
      </c>
      <c r="L631" s="69" t="s">
        <v>63</v>
      </c>
    </row>
    <row r="632" spans="1:12" x14ac:dyDescent="0.4">
      <c r="A632" s="69" t="s">
        <v>444</v>
      </c>
      <c r="B632" s="87" t="str">
        <f>IF(ISNONTEXT(VLOOKUP(A632,'Student names'!$B$7:$C$15000,2,0)),"",VLOOKUP(A632,'Student names'!$B$7:$C$15000,2,0))</f>
        <v>Zoe Mackay</v>
      </c>
      <c r="C632" s="69">
        <v>16</v>
      </c>
      <c r="D632" s="69" t="s">
        <v>105</v>
      </c>
      <c r="E632" s="69" t="s">
        <v>106</v>
      </c>
      <c r="F632" s="69">
        <v>12.1</v>
      </c>
      <c r="G632" s="69" t="s">
        <v>60</v>
      </c>
      <c r="H632" s="69" t="s">
        <v>103</v>
      </c>
      <c r="J632" s="90" t="s">
        <v>104</v>
      </c>
      <c r="K632" s="69" t="s">
        <v>63</v>
      </c>
      <c r="L632" s="69" t="s">
        <v>63</v>
      </c>
    </row>
    <row r="633" spans="1:12" x14ac:dyDescent="0.4">
      <c r="A633" s="69" t="s">
        <v>444</v>
      </c>
      <c r="B633" s="87" t="str">
        <f>IF(ISNONTEXT(VLOOKUP(A633,'Student names'!$B$7:$C$15000,2,0)),"",VLOOKUP(A633,'Student names'!$B$7:$C$15000,2,0))</f>
        <v>Zoe Mackay</v>
      </c>
      <c r="C633" s="69">
        <v>16</v>
      </c>
      <c r="D633" s="69" t="s">
        <v>105</v>
      </c>
      <c r="E633" s="69" t="s">
        <v>106</v>
      </c>
      <c r="F633" s="69">
        <v>12.1</v>
      </c>
      <c r="G633" s="69" t="s">
        <v>60</v>
      </c>
      <c r="H633" s="69" t="s">
        <v>103</v>
      </c>
      <c r="J633" s="90" t="s">
        <v>104</v>
      </c>
      <c r="K633" s="69" t="s">
        <v>63</v>
      </c>
      <c r="L633" s="69" t="s">
        <v>63</v>
      </c>
    </row>
    <row r="634" spans="1:12" x14ac:dyDescent="0.4">
      <c r="A634" s="69" t="s">
        <v>444</v>
      </c>
      <c r="B634" s="87" t="str">
        <f>IF(ISNONTEXT(VLOOKUP(A634,'Student names'!$B$7:$C$15000,2,0)),"",VLOOKUP(A634,'Student names'!$B$7:$C$15000,2,0))</f>
        <v>Zoe Mackay</v>
      </c>
      <c r="C634" s="69">
        <v>16</v>
      </c>
      <c r="D634" s="69" t="s">
        <v>105</v>
      </c>
      <c r="E634" s="69" t="s">
        <v>106</v>
      </c>
      <c r="F634" s="69">
        <v>12.1</v>
      </c>
      <c r="G634" s="69" t="s">
        <v>60</v>
      </c>
      <c r="H634" s="69" t="s">
        <v>103</v>
      </c>
      <c r="J634" s="90" t="s">
        <v>104</v>
      </c>
      <c r="K634" s="69" t="s">
        <v>63</v>
      </c>
      <c r="L634" s="69" t="s">
        <v>63</v>
      </c>
    </row>
    <row r="635" spans="1:12" x14ac:dyDescent="0.4">
      <c r="A635" s="69" t="s">
        <v>444</v>
      </c>
      <c r="B635" s="87" t="str">
        <f>IF(ISNONTEXT(VLOOKUP(A635,'Student names'!$B$7:$C$15000,2,0)),"",VLOOKUP(A635,'Student names'!$B$7:$C$15000,2,0))</f>
        <v>Zoe Mackay</v>
      </c>
      <c r="C635" s="69">
        <v>16</v>
      </c>
      <c r="D635" s="69" t="s">
        <v>105</v>
      </c>
      <c r="E635" s="69" t="s">
        <v>106</v>
      </c>
      <c r="F635" s="69">
        <v>12.1</v>
      </c>
      <c r="G635" s="69" t="s">
        <v>60</v>
      </c>
      <c r="H635" s="69" t="s">
        <v>103</v>
      </c>
      <c r="J635" s="90" t="s">
        <v>104</v>
      </c>
      <c r="K635" s="69" t="s">
        <v>63</v>
      </c>
      <c r="L635" s="69" t="s">
        <v>63</v>
      </c>
    </row>
    <row r="636" spans="1:12" x14ac:dyDescent="0.4">
      <c r="A636" s="69" t="s">
        <v>444</v>
      </c>
      <c r="B636" s="87" t="str">
        <f>IF(ISNONTEXT(VLOOKUP(A636,'Student names'!$B$7:$C$15000,2,0)),"",VLOOKUP(A636,'Student names'!$B$7:$C$15000,2,0))</f>
        <v>Zoe Mackay</v>
      </c>
      <c r="C636" s="69">
        <v>16</v>
      </c>
      <c r="D636" s="69" t="s">
        <v>107</v>
      </c>
      <c r="E636" s="69" t="s">
        <v>108</v>
      </c>
      <c r="F636" s="69">
        <v>12.1</v>
      </c>
      <c r="G636" s="69" t="s">
        <v>60</v>
      </c>
      <c r="H636" s="69" t="s">
        <v>61</v>
      </c>
      <c r="I636" s="69" t="s">
        <v>61</v>
      </c>
      <c r="J636" s="90" t="s">
        <v>62</v>
      </c>
      <c r="K636" s="69" t="s">
        <v>63</v>
      </c>
      <c r="L636" s="69" t="s">
        <v>63</v>
      </c>
    </row>
    <row r="637" spans="1:12" x14ac:dyDescent="0.4">
      <c r="A637" s="69" t="s">
        <v>444</v>
      </c>
      <c r="B637" s="87" t="str">
        <f>IF(ISNONTEXT(VLOOKUP(A637,'Student names'!$B$7:$C$15000,2,0)),"",VLOOKUP(A637,'Student names'!$B$7:$C$15000,2,0))</f>
        <v>Zoe Mackay</v>
      </c>
      <c r="C637" s="69">
        <v>16</v>
      </c>
      <c r="D637" s="69" t="s">
        <v>107</v>
      </c>
      <c r="E637" s="69" t="s">
        <v>108</v>
      </c>
      <c r="F637" s="69">
        <v>12.1</v>
      </c>
      <c r="G637" s="69" t="s">
        <v>60</v>
      </c>
      <c r="H637" s="69" t="s">
        <v>61</v>
      </c>
      <c r="I637" s="69" t="s">
        <v>61</v>
      </c>
      <c r="J637" s="90" t="s">
        <v>62</v>
      </c>
      <c r="K637" s="69" t="s">
        <v>63</v>
      </c>
      <c r="L637" s="69" t="s">
        <v>63</v>
      </c>
    </row>
    <row r="638" spans="1:12" x14ac:dyDescent="0.4">
      <c r="A638" s="69" t="s">
        <v>444</v>
      </c>
      <c r="B638" s="87" t="str">
        <f>IF(ISNONTEXT(VLOOKUP(A638,'Student names'!$B$7:$C$15000,2,0)),"",VLOOKUP(A638,'Student names'!$B$7:$C$15000,2,0))</f>
        <v>Zoe Mackay</v>
      </c>
      <c r="C638" s="69">
        <v>16</v>
      </c>
      <c r="D638" s="69" t="s">
        <v>107</v>
      </c>
      <c r="E638" s="69" t="s">
        <v>108</v>
      </c>
      <c r="F638" s="69">
        <v>12.1</v>
      </c>
      <c r="G638" s="69" t="s">
        <v>60</v>
      </c>
      <c r="H638" s="69" t="s">
        <v>61</v>
      </c>
      <c r="I638" s="69" t="s">
        <v>61</v>
      </c>
      <c r="J638" s="90" t="s">
        <v>62</v>
      </c>
      <c r="K638" s="69" t="s">
        <v>63</v>
      </c>
      <c r="L638" s="69" t="s">
        <v>63</v>
      </c>
    </row>
    <row r="639" spans="1:12" x14ac:dyDescent="0.4">
      <c r="A639" s="69" t="s">
        <v>444</v>
      </c>
      <c r="B639" s="87" t="str">
        <f>IF(ISNONTEXT(VLOOKUP(A639,'Student names'!$B$7:$C$15000,2,0)),"",VLOOKUP(A639,'Student names'!$B$7:$C$15000,2,0))</f>
        <v>Zoe Mackay</v>
      </c>
      <c r="C639" s="69">
        <v>16</v>
      </c>
      <c r="D639" s="69" t="s">
        <v>107</v>
      </c>
      <c r="E639" s="69" t="s">
        <v>108</v>
      </c>
      <c r="F639" s="69">
        <v>12.1</v>
      </c>
      <c r="G639" s="69" t="s">
        <v>60</v>
      </c>
      <c r="H639" s="69" t="s">
        <v>61</v>
      </c>
      <c r="I639" s="69" t="s">
        <v>61</v>
      </c>
      <c r="J639" s="90" t="s">
        <v>62</v>
      </c>
      <c r="K639" s="69" t="s">
        <v>63</v>
      </c>
      <c r="L639" s="69" t="s">
        <v>63</v>
      </c>
    </row>
    <row r="640" spans="1:12" x14ac:dyDescent="0.4">
      <c r="A640" s="69" t="s">
        <v>444</v>
      </c>
      <c r="B640" s="87" t="str">
        <f>IF(ISNONTEXT(VLOOKUP(A640,'Student names'!$B$7:$C$15000,2,0)),"",VLOOKUP(A640,'Student names'!$B$7:$C$15000,2,0))</f>
        <v>Zoe Mackay</v>
      </c>
      <c r="C640" s="69">
        <v>16</v>
      </c>
      <c r="D640" s="69" t="s">
        <v>107</v>
      </c>
      <c r="E640" s="69" t="s">
        <v>108</v>
      </c>
      <c r="F640" s="69">
        <v>12.1</v>
      </c>
      <c r="G640" s="69" t="s">
        <v>60</v>
      </c>
      <c r="H640" s="69" t="s">
        <v>61</v>
      </c>
      <c r="I640" s="69" t="s">
        <v>61</v>
      </c>
      <c r="J640" s="90" t="s">
        <v>62</v>
      </c>
      <c r="K640" s="69" t="s">
        <v>63</v>
      </c>
      <c r="L640" s="69" t="s">
        <v>63</v>
      </c>
    </row>
    <row r="641" spans="1:12" x14ac:dyDescent="0.4">
      <c r="A641" s="69" t="s">
        <v>445</v>
      </c>
      <c r="B641" s="87" t="str">
        <f>IF(ISNONTEXT(VLOOKUP(A641,'Student names'!$B$7:$C$15000,2,0)),"",VLOOKUP(A641,'Student names'!$B$7:$C$15000,2,0))</f>
        <v>Ava Walker</v>
      </c>
      <c r="C641" s="69">
        <v>17</v>
      </c>
      <c r="D641" s="69" t="s">
        <v>82</v>
      </c>
      <c r="E641" s="69" t="s">
        <v>83</v>
      </c>
      <c r="F641" s="69">
        <v>2.1</v>
      </c>
      <c r="G641" s="69" t="s">
        <v>60</v>
      </c>
      <c r="H641" s="69" t="s">
        <v>61</v>
      </c>
      <c r="I641" s="69" t="s">
        <v>61</v>
      </c>
      <c r="J641" s="90" t="s">
        <v>62</v>
      </c>
      <c r="K641" s="69" t="s">
        <v>63</v>
      </c>
      <c r="L641" s="69" t="s">
        <v>63</v>
      </c>
    </row>
    <row r="642" spans="1:12" x14ac:dyDescent="0.4">
      <c r="A642" s="69" t="s">
        <v>445</v>
      </c>
      <c r="B642" s="87" t="str">
        <f>IF(ISNONTEXT(VLOOKUP(A642,'Student names'!$B$7:$C$15000,2,0)),"",VLOOKUP(A642,'Student names'!$B$7:$C$15000,2,0))</f>
        <v>Ava Walker</v>
      </c>
      <c r="C642" s="69">
        <v>17</v>
      </c>
      <c r="D642" s="69" t="s">
        <v>82</v>
      </c>
      <c r="E642" s="69" t="s">
        <v>83</v>
      </c>
      <c r="F642" s="69">
        <v>2.1</v>
      </c>
      <c r="G642" s="69" t="s">
        <v>60</v>
      </c>
      <c r="H642" s="69" t="s">
        <v>61</v>
      </c>
      <c r="I642" s="69" t="s">
        <v>61</v>
      </c>
      <c r="J642" s="90" t="s">
        <v>62</v>
      </c>
      <c r="K642" s="69" t="s">
        <v>63</v>
      </c>
      <c r="L642" s="69" t="s">
        <v>63</v>
      </c>
    </row>
    <row r="643" spans="1:12" x14ac:dyDescent="0.4">
      <c r="A643" s="69" t="s">
        <v>445</v>
      </c>
      <c r="B643" s="87" t="str">
        <f>IF(ISNONTEXT(VLOOKUP(A643,'Student names'!$B$7:$C$15000,2,0)),"",VLOOKUP(A643,'Student names'!$B$7:$C$15000,2,0))</f>
        <v>Ava Walker</v>
      </c>
      <c r="C643" s="69">
        <v>17</v>
      </c>
      <c r="D643" s="69" t="s">
        <v>82</v>
      </c>
      <c r="E643" s="69" t="s">
        <v>83</v>
      </c>
      <c r="F643" s="69">
        <v>2.1</v>
      </c>
      <c r="G643" s="69" t="s">
        <v>60</v>
      </c>
      <c r="H643" s="69" t="s">
        <v>61</v>
      </c>
      <c r="I643" s="69" t="s">
        <v>61</v>
      </c>
      <c r="J643" s="90" t="s">
        <v>62</v>
      </c>
      <c r="K643" s="69" t="s">
        <v>63</v>
      </c>
      <c r="L643" s="69" t="s">
        <v>63</v>
      </c>
    </row>
    <row r="644" spans="1:12" x14ac:dyDescent="0.4">
      <c r="A644" s="69" t="s">
        <v>445</v>
      </c>
      <c r="B644" s="87" t="str">
        <f>IF(ISNONTEXT(VLOOKUP(A644,'Student names'!$B$7:$C$15000,2,0)),"",VLOOKUP(A644,'Student names'!$B$7:$C$15000,2,0))</f>
        <v>Ava Walker</v>
      </c>
      <c r="C644" s="69">
        <v>17</v>
      </c>
      <c r="D644" s="69" t="s">
        <v>76</v>
      </c>
      <c r="E644" s="69" t="s">
        <v>77</v>
      </c>
      <c r="F644" s="69">
        <v>2.2000000000000002</v>
      </c>
      <c r="G644" s="69" t="s">
        <v>60</v>
      </c>
      <c r="H644" s="69" t="s">
        <v>73</v>
      </c>
      <c r="I644" s="69" t="s">
        <v>73</v>
      </c>
      <c r="J644" s="90" t="s">
        <v>62</v>
      </c>
      <c r="K644" s="69" t="s">
        <v>63</v>
      </c>
      <c r="L644" s="69" t="s">
        <v>63</v>
      </c>
    </row>
    <row r="645" spans="1:12" x14ac:dyDescent="0.4">
      <c r="A645" s="69" t="s">
        <v>445</v>
      </c>
      <c r="B645" s="87" t="str">
        <f>IF(ISNONTEXT(VLOOKUP(A645,'Student names'!$B$7:$C$15000,2,0)),"",VLOOKUP(A645,'Student names'!$B$7:$C$15000,2,0))</f>
        <v>Ava Walker</v>
      </c>
      <c r="C645" s="69">
        <v>17</v>
      </c>
      <c r="D645" s="69" t="s">
        <v>76</v>
      </c>
      <c r="E645" s="69" t="s">
        <v>77</v>
      </c>
      <c r="F645" s="69">
        <v>2.2000000000000002</v>
      </c>
      <c r="G645" s="69" t="s">
        <v>60</v>
      </c>
      <c r="H645" s="69" t="s">
        <v>73</v>
      </c>
      <c r="I645" s="69" t="s">
        <v>73</v>
      </c>
      <c r="J645" s="90" t="s">
        <v>62</v>
      </c>
      <c r="K645" s="69" t="s">
        <v>63</v>
      </c>
      <c r="L645" s="69" t="s">
        <v>63</v>
      </c>
    </row>
    <row r="646" spans="1:12" x14ac:dyDescent="0.4">
      <c r="A646" s="69" t="s">
        <v>445</v>
      </c>
      <c r="B646" s="87" t="str">
        <f>IF(ISNONTEXT(VLOOKUP(A646,'Student names'!$B$7:$C$15000,2,0)),"",VLOOKUP(A646,'Student names'!$B$7:$C$15000,2,0))</f>
        <v>Ava Walker</v>
      </c>
      <c r="C646" s="69">
        <v>17</v>
      </c>
      <c r="D646" s="69" t="s">
        <v>76</v>
      </c>
      <c r="E646" s="69" t="s">
        <v>77</v>
      </c>
      <c r="F646" s="69">
        <v>2.2000000000000002</v>
      </c>
      <c r="G646" s="69" t="s">
        <v>60</v>
      </c>
      <c r="H646" s="69" t="s">
        <v>73</v>
      </c>
      <c r="I646" s="69" t="s">
        <v>73</v>
      </c>
      <c r="J646" s="90" t="s">
        <v>62</v>
      </c>
      <c r="K646" s="69" t="s">
        <v>63</v>
      </c>
      <c r="L646" s="69" t="s">
        <v>63</v>
      </c>
    </row>
    <row r="647" spans="1:12" x14ac:dyDescent="0.4">
      <c r="A647" s="69" t="s">
        <v>445</v>
      </c>
      <c r="B647" s="87" t="str">
        <f>IF(ISNONTEXT(VLOOKUP(A647,'Student names'!$B$7:$C$15000,2,0)),"",VLOOKUP(A647,'Student names'!$B$7:$C$15000,2,0))</f>
        <v>Ava Walker</v>
      </c>
      <c r="C647" s="69">
        <v>17</v>
      </c>
      <c r="D647" s="69" t="s">
        <v>170</v>
      </c>
      <c r="E647" s="69" t="s">
        <v>171</v>
      </c>
      <c r="F647" s="69">
        <v>2.2000000000000002</v>
      </c>
      <c r="G647" s="69" t="s">
        <v>60</v>
      </c>
      <c r="H647" s="69" t="s">
        <v>61</v>
      </c>
      <c r="I647" s="69" t="s">
        <v>61</v>
      </c>
      <c r="J647" s="90" t="s">
        <v>62</v>
      </c>
      <c r="K647" s="69" t="s">
        <v>63</v>
      </c>
      <c r="L647" s="69" t="s">
        <v>63</v>
      </c>
    </row>
    <row r="648" spans="1:12" x14ac:dyDescent="0.4">
      <c r="A648" s="69" t="s">
        <v>445</v>
      </c>
      <c r="B648" s="87" t="str">
        <f>IF(ISNONTEXT(VLOOKUP(A648,'Student names'!$B$7:$C$15000,2,0)),"",VLOOKUP(A648,'Student names'!$B$7:$C$15000,2,0))</f>
        <v>Ava Walker</v>
      </c>
      <c r="C648" s="69">
        <v>17</v>
      </c>
      <c r="D648" s="69" t="s">
        <v>170</v>
      </c>
      <c r="E648" s="69" t="s">
        <v>171</v>
      </c>
      <c r="F648" s="69">
        <v>2.2000000000000002</v>
      </c>
      <c r="G648" s="69" t="s">
        <v>60</v>
      </c>
      <c r="H648" s="69" t="s">
        <v>61</v>
      </c>
      <c r="I648" s="69" t="s">
        <v>61</v>
      </c>
      <c r="J648" s="90" t="s">
        <v>62</v>
      </c>
      <c r="K648" s="69" t="s">
        <v>63</v>
      </c>
      <c r="L648" s="69" t="s">
        <v>63</v>
      </c>
    </row>
    <row r="649" spans="1:12" x14ac:dyDescent="0.4">
      <c r="A649" s="69" t="s">
        <v>445</v>
      </c>
      <c r="B649" s="87" t="str">
        <f>IF(ISNONTEXT(VLOOKUP(A649,'Student names'!$B$7:$C$15000,2,0)),"",VLOOKUP(A649,'Student names'!$B$7:$C$15000,2,0))</f>
        <v>Ava Walker</v>
      </c>
      <c r="C649" s="69">
        <v>17</v>
      </c>
      <c r="D649" s="69" t="s">
        <v>170</v>
      </c>
      <c r="E649" s="69" t="s">
        <v>171</v>
      </c>
      <c r="F649" s="69">
        <v>2.2000000000000002</v>
      </c>
      <c r="G649" s="69" t="s">
        <v>60</v>
      </c>
      <c r="H649" s="69" t="s">
        <v>61</v>
      </c>
      <c r="I649" s="69" t="s">
        <v>61</v>
      </c>
      <c r="J649" s="90" t="s">
        <v>62</v>
      </c>
      <c r="K649" s="69" t="s">
        <v>63</v>
      </c>
      <c r="L649" s="69" t="s">
        <v>63</v>
      </c>
    </row>
    <row r="650" spans="1:12" x14ac:dyDescent="0.4">
      <c r="A650" s="69" t="s">
        <v>446</v>
      </c>
      <c r="B650" s="87" t="str">
        <f>IF(ISNONTEXT(VLOOKUP(A650,'Student names'!$B$7:$C$15000,2,0)),"",VLOOKUP(A650,'Student names'!$B$7:$C$15000,2,0))</f>
        <v>Wanda Hemmings</v>
      </c>
      <c r="C650" s="69">
        <v>16</v>
      </c>
      <c r="D650" s="69" t="s">
        <v>69</v>
      </c>
      <c r="E650" s="69" t="s">
        <v>70</v>
      </c>
      <c r="F650" s="69">
        <v>2.2000000000000002</v>
      </c>
      <c r="G650" s="69" t="s">
        <v>60</v>
      </c>
      <c r="H650" s="69" t="s">
        <v>61</v>
      </c>
      <c r="I650" s="69" t="s">
        <v>61</v>
      </c>
      <c r="J650" s="90" t="s">
        <v>62</v>
      </c>
      <c r="K650" s="69" t="s">
        <v>63</v>
      </c>
      <c r="L650" s="69" t="s">
        <v>63</v>
      </c>
    </row>
    <row r="651" spans="1:12" x14ac:dyDescent="0.4">
      <c r="A651" s="69" t="s">
        <v>446</v>
      </c>
      <c r="B651" s="87" t="str">
        <f>IF(ISNONTEXT(VLOOKUP(A651,'Student names'!$B$7:$C$15000,2,0)),"",VLOOKUP(A651,'Student names'!$B$7:$C$15000,2,0))</f>
        <v>Wanda Hemmings</v>
      </c>
      <c r="C651" s="69">
        <v>16</v>
      </c>
      <c r="D651" s="69" t="s">
        <v>69</v>
      </c>
      <c r="E651" s="69" t="s">
        <v>70</v>
      </c>
      <c r="F651" s="69">
        <v>2.2000000000000002</v>
      </c>
      <c r="G651" s="69" t="s">
        <v>60</v>
      </c>
      <c r="H651" s="69" t="s">
        <v>61</v>
      </c>
      <c r="I651" s="69" t="s">
        <v>61</v>
      </c>
      <c r="J651" s="90" t="s">
        <v>62</v>
      </c>
      <c r="K651" s="69" t="s">
        <v>63</v>
      </c>
      <c r="L651" s="69" t="s">
        <v>63</v>
      </c>
    </row>
    <row r="652" spans="1:12" x14ac:dyDescent="0.4">
      <c r="A652" s="69" t="s">
        <v>446</v>
      </c>
      <c r="B652" s="87" t="str">
        <f>IF(ISNONTEXT(VLOOKUP(A652,'Student names'!$B$7:$C$15000,2,0)),"",VLOOKUP(A652,'Student names'!$B$7:$C$15000,2,0))</f>
        <v>Wanda Hemmings</v>
      </c>
      <c r="C652" s="69">
        <v>16</v>
      </c>
      <c r="D652" s="69" t="s">
        <v>69</v>
      </c>
      <c r="E652" s="69" t="s">
        <v>70</v>
      </c>
      <c r="F652" s="69">
        <v>2.2000000000000002</v>
      </c>
      <c r="G652" s="69" t="s">
        <v>60</v>
      </c>
      <c r="H652" s="69" t="s">
        <v>61</v>
      </c>
      <c r="I652" s="69" t="s">
        <v>61</v>
      </c>
      <c r="J652" s="90" t="s">
        <v>62</v>
      </c>
      <c r="K652" s="69" t="s">
        <v>63</v>
      </c>
      <c r="L652" s="69" t="s">
        <v>63</v>
      </c>
    </row>
    <row r="653" spans="1:12" x14ac:dyDescent="0.4">
      <c r="A653" s="69" t="s">
        <v>446</v>
      </c>
      <c r="B653" s="87" t="str">
        <f>IF(ISNONTEXT(VLOOKUP(A653,'Student names'!$B$7:$C$15000,2,0)),"",VLOOKUP(A653,'Student names'!$B$7:$C$15000,2,0))</f>
        <v>Wanda Hemmings</v>
      </c>
      <c r="C653" s="69">
        <v>16</v>
      </c>
      <c r="D653" s="69" t="s">
        <v>133</v>
      </c>
      <c r="E653" s="69" t="s">
        <v>134</v>
      </c>
      <c r="F653" s="69">
        <v>11.1</v>
      </c>
      <c r="G653" s="69" t="s">
        <v>60</v>
      </c>
      <c r="H653" s="69" t="s">
        <v>61</v>
      </c>
      <c r="I653" s="69" t="s">
        <v>61</v>
      </c>
      <c r="J653" s="90" t="s">
        <v>62</v>
      </c>
      <c r="K653" s="69" t="s">
        <v>63</v>
      </c>
      <c r="L653" s="69" t="s">
        <v>63</v>
      </c>
    </row>
    <row r="654" spans="1:12" x14ac:dyDescent="0.4">
      <c r="A654" s="69" t="s">
        <v>446</v>
      </c>
      <c r="B654" s="87" t="str">
        <f>IF(ISNONTEXT(VLOOKUP(A654,'Student names'!$B$7:$C$15000,2,0)),"",VLOOKUP(A654,'Student names'!$B$7:$C$15000,2,0))</f>
        <v>Wanda Hemmings</v>
      </c>
      <c r="C654" s="69">
        <v>16</v>
      </c>
      <c r="D654" s="69" t="s">
        <v>133</v>
      </c>
      <c r="E654" s="69" t="s">
        <v>134</v>
      </c>
      <c r="F654" s="69">
        <v>11.1</v>
      </c>
      <c r="G654" s="69" t="s">
        <v>60</v>
      </c>
      <c r="H654" s="69" t="s">
        <v>61</v>
      </c>
      <c r="I654" s="69" t="s">
        <v>61</v>
      </c>
      <c r="J654" s="90" t="s">
        <v>62</v>
      </c>
      <c r="K654" s="69" t="s">
        <v>63</v>
      </c>
      <c r="L654" s="69" t="s">
        <v>63</v>
      </c>
    </row>
    <row r="655" spans="1:12" x14ac:dyDescent="0.4">
      <c r="A655" s="69" t="s">
        <v>446</v>
      </c>
      <c r="B655" s="87" t="str">
        <f>IF(ISNONTEXT(VLOOKUP(A655,'Student names'!$B$7:$C$15000,2,0)),"",VLOOKUP(A655,'Student names'!$B$7:$C$15000,2,0))</f>
        <v>Wanda Hemmings</v>
      </c>
      <c r="C655" s="69">
        <v>16</v>
      </c>
      <c r="D655" s="69" t="s">
        <v>133</v>
      </c>
      <c r="E655" s="69" t="s">
        <v>134</v>
      </c>
      <c r="F655" s="69">
        <v>11.1</v>
      </c>
      <c r="G655" s="69" t="s">
        <v>60</v>
      </c>
      <c r="H655" s="69" t="s">
        <v>61</v>
      </c>
      <c r="I655" s="69" t="s">
        <v>61</v>
      </c>
      <c r="J655" s="90" t="s">
        <v>62</v>
      </c>
      <c r="K655" s="69" t="s">
        <v>63</v>
      </c>
      <c r="L655" s="69" t="s">
        <v>63</v>
      </c>
    </row>
    <row r="656" spans="1:12" x14ac:dyDescent="0.4">
      <c r="A656" s="69" t="s">
        <v>446</v>
      </c>
      <c r="B656" s="87" t="str">
        <f>IF(ISNONTEXT(VLOOKUP(A656,'Student names'!$B$7:$C$15000,2,0)),"",VLOOKUP(A656,'Student names'!$B$7:$C$15000,2,0))</f>
        <v>Wanda Hemmings</v>
      </c>
      <c r="C656" s="69">
        <v>16</v>
      </c>
      <c r="D656" s="69" t="s">
        <v>123</v>
      </c>
      <c r="E656" s="69" t="s">
        <v>124</v>
      </c>
      <c r="F656" s="69">
        <v>11.4</v>
      </c>
      <c r="G656" s="69" t="s">
        <v>60</v>
      </c>
      <c r="H656" s="69" t="s">
        <v>103</v>
      </c>
      <c r="I656" s="69" t="s">
        <v>143</v>
      </c>
      <c r="J656" s="90" t="s">
        <v>75</v>
      </c>
      <c r="K656" s="69" t="s">
        <v>63</v>
      </c>
      <c r="L656" s="69" t="s">
        <v>63</v>
      </c>
    </row>
    <row r="657" spans="1:12" x14ac:dyDescent="0.4">
      <c r="A657" s="69" t="s">
        <v>446</v>
      </c>
      <c r="B657" s="87" t="str">
        <f>IF(ISNONTEXT(VLOOKUP(A657,'Student names'!$B$7:$C$15000,2,0)),"",VLOOKUP(A657,'Student names'!$B$7:$C$15000,2,0))</f>
        <v>Wanda Hemmings</v>
      </c>
      <c r="C657" s="69">
        <v>16</v>
      </c>
      <c r="D657" s="69" t="s">
        <v>123</v>
      </c>
      <c r="E657" s="69" t="s">
        <v>124</v>
      </c>
      <c r="F657" s="69">
        <v>11.4</v>
      </c>
      <c r="G657" s="69" t="s">
        <v>60</v>
      </c>
      <c r="H657" s="69" t="s">
        <v>103</v>
      </c>
      <c r="I657" s="69" t="s">
        <v>143</v>
      </c>
      <c r="J657" s="90" t="s">
        <v>75</v>
      </c>
      <c r="K657" s="69" t="s">
        <v>63</v>
      </c>
      <c r="L657" s="69" t="s">
        <v>63</v>
      </c>
    </row>
    <row r="658" spans="1:12" x14ac:dyDescent="0.4">
      <c r="A658" s="69" t="s">
        <v>446</v>
      </c>
      <c r="B658" s="87" t="str">
        <f>IF(ISNONTEXT(VLOOKUP(A658,'Student names'!$B$7:$C$15000,2,0)),"",VLOOKUP(A658,'Student names'!$B$7:$C$15000,2,0))</f>
        <v>Wanda Hemmings</v>
      </c>
      <c r="C658" s="69">
        <v>16</v>
      </c>
      <c r="D658" s="69" t="s">
        <v>123</v>
      </c>
      <c r="E658" s="69" t="s">
        <v>124</v>
      </c>
      <c r="F658" s="69">
        <v>11.4</v>
      </c>
      <c r="G658" s="69" t="s">
        <v>60</v>
      </c>
      <c r="H658" s="69" t="s">
        <v>103</v>
      </c>
      <c r="I658" s="69" t="s">
        <v>143</v>
      </c>
      <c r="J658" s="90" t="s">
        <v>75</v>
      </c>
      <c r="K658" s="69" t="s">
        <v>63</v>
      </c>
      <c r="L658" s="69" t="s">
        <v>63</v>
      </c>
    </row>
    <row r="659" spans="1:12" x14ac:dyDescent="0.4">
      <c r="A659" s="69" t="s">
        <v>446</v>
      </c>
      <c r="B659" s="87" t="str">
        <f>IF(ISNONTEXT(VLOOKUP(A659,'Student names'!$B$7:$C$15000,2,0)),"",VLOOKUP(A659,'Student names'!$B$7:$C$15000,2,0))</f>
        <v>Wanda Hemmings</v>
      </c>
      <c r="C659" s="69">
        <v>16</v>
      </c>
      <c r="D659" s="69" t="s">
        <v>64</v>
      </c>
      <c r="E659" s="69" t="s">
        <v>65</v>
      </c>
      <c r="F659" s="69">
        <v>2.1</v>
      </c>
      <c r="G659" s="69" t="s">
        <v>60</v>
      </c>
      <c r="H659" s="69" t="s">
        <v>61</v>
      </c>
      <c r="I659" s="69" t="s">
        <v>61</v>
      </c>
      <c r="J659" s="90" t="s">
        <v>62</v>
      </c>
      <c r="K659" s="69" t="s">
        <v>63</v>
      </c>
      <c r="L659" s="69" t="s">
        <v>63</v>
      </c>
    </row>
    <row r="660" spans="1:12" x14ac:dyDescent="0.4">
      <c r="A660" s="69" t="s">
        <v>446</v>
      </c>
      <c r="B660" s="87" t="str">
        <f>IF(ISNONTEXT(VLOOKUP(A660,'Student names'!$B$7:$C$15000,2,0)),"",VLOOKUP(A660,'Student names'!$B$7:$C$15000,2,0))</f>
        <v>Wanda Hemmings</v>
      </c>
      <c r="C660" s="69">
        <v>16</v>
      </c>
      <c r="D660" s="69" t="s">
        <v>64</v>
      </c>
      <c r="E660" s="69" t="s">
        <v>65</v>
      </c>
      <c r="F660" s="69">
        <v>2.1</v>
      </c>
      <c r="G660" s="69" t="s">
        <v>60</v>
      </c>
      <c r="H660" s="69" t="s">
        <v>61</v>
      </c>
      <c r="I660" s="69" t="s">
        <v>61</v>
      </c>
      <c r="J660" s="90" t="s">
        <v>62</v>
      </c>
      <c r="K660" s="69" t="s">
        <v>63</v>
      </c>
      <c r="L660" s="69" t="s">
        <v>63</v>
      </c>
    </row>
    <row r="661" spans="1:12" x14ac:dyDescent="0.4">
      <c r="A661" s="69" t="s">
        <v>446</v>
      </c>
      <c r="B661" s="87" t="str">
        <f>IF(ISNONTEXT(VLOOKUP(A661,'Student names'!$B$7:$C$15000,2,0)),"",VLOOKUP(A661,'Student names'!$B$7:$C$15000,2,0))</f>
        <v>Wanda Hemmings</v>
      </c>
      <c r="C661" s="69">
        <v>16</v>
      </c>
      <c r="D661" s="69" t="s">
        <v>64</v>
      </c>
      <c r="E661" s="69" t="s">
        <v>65</v>
      </c>
      <c r="F661" s="69">
        <v>2.1</v>
      </c>
      <c r="G661" s="69" t="s">
        <v>60</v>
      </c>
      <c r="H661" s="69" t="s">
        <v>61</v>
      </c>
      <c r="I661" s="69" t="s">
        <v>61</v>
      </c>
      <c r="J661" s="90" t="s">
        <v>62</v>
      </c>
      <c r="K661" s="69" t="s">
        <v>63</v>
      </c>
      <c r="L661" s="69" t="s">
        <v>63</v>
      </c>
    </row>
    <row r="662" spans="1:12" x14ac:dyDescent="0.4">
      <c r="A662" s="69" t="s">
        <v>447</v>
      </c>
      <c r="B662" s="87" t="str">
        <f>IF(ISNONTEXT(VLOOKUP(A662,'Student names'!$B$7:$C$15000,2,0)),"",VLOOKUP(A662,'Student names'!$B$7:$C$15000,2,0))</f>
        <v>Penelope Bailey</v>
      </c>
      <c r="C662" s="69">
        <v>16</v>
      </c>
      <c r="D662" s="69" t="s">
        <v>69</v>
      </c>
      <c r="E662" s="69" t="s">
        <v>70</v>
      </c>
      <c r="F662" s="69">
        <v>2.2000000000000002</v>
      </c>
      <c r="G662" s="69" t="s">
        <v>60</v>
      </c>
      <c r="H662" s="69" t="s">
        <v>61</v>
      </c>
      <c r="I662" s="69" t="s">
        <v>61</v>
      </c>
      <c r="J662" s="90" t="s">
        <v>62</v>
      </c>
      <c r="K662" s="69" t="s">
        <v>63</v>
      </c>
      <c r="L662" s="69" t="s">
        <v>63</v>
      </c>
    </row>
    <row r="663" spans="1:12" x14ac:dyDescent="0.4">
      <c r="A663" s="69" t="s">
        <v>447</v>
      </c>
      <c r="B663" s="87" t="str">
        <f>IF(ISNONTEXT(VLOOKUP(A663,'Student names'!$B$7:$C$15000,2,0)),"",VLOOKUP(A663,'Student names'!$B$7:$C$15000,2,0))</f>
        <v>Penelope Bailey</v>
      </c>
      <c r="C663" s="69">
        <v>16</v>
      </c>
      <c r="D663" s="69" t="s">
        <v>69</v>
      </c>
      <c r="E663" s="69" t="s">
        <v>70</v>
      </c>
      <c r="F663" s="69">
        <v>2.2000000000000002</v>
      </c>
      <c r="G663" s="69" t="s">
        <v>60</v>
      </c>
      <c r="H663" s="69" t="s">
        <v>61</v>
      </c>
      <c r="I663" s="69" t="s">
        <v>61</v>
      </c>
      <c r="J663" s="90" t="s">
        <v>62</v>
      </c>
      <c r="K663" s="69" t="s">
        <v>63</v>
      </c>
      <c r="L663" s="69" t="s">
        <v>63</v>
      </c>
    </row>
    <row r="664" spans="1:12" x14ac:dyDescent="0.4">
      <c r="A664" s="69" t="s">
        <v>447</v>
      </c>
      <c r="B664" s="87" t="str">
        <f>IF(ISNONTEXT(VLOOKUP(A664,'Student names'!$B$7:$C$15000,2,0)),"",VLOOKUP(A664,'Student names'!$B$7:$C$15000,2,0))</f>
        <v>Penelope Bailey</v>
      </c>
      <c r="C664" s="69">
        <v>16</v>
      </c>
      <c r="D664" s="69" t="s">
        <v>69</v>
      </c>
      <c r="E664" s="69" t="s">
        <v>70</v>
      </c>
      <c r="F664" s="69">
        <v>2.2000000000000002</v>
      </c>
      <c r="G664" s="69" t="s">
        <v>60</v>
      </c>
      <c r="H664" s="69" t="s">
        <v>61</v>
      </c>
      <c r="I664" s="69" t="s">
        <v>61</v>
      </c>
      <c r="J664" s="90" t="s">
        <v>62</v>
      </c>
      <c r="K664" s="69" t="s">
        <v>63</v>
      </c>
      <c r="L664" s="69" t="s">
        <v>63</v>
      </c>
    </row>
    <row r="665" spans="1:12" x14ac:dyDescent="0.4">
      <c r="A665" s="69" t="s">
        <v>447</v>
      </c>
      <c r="B665" s="87" t="str">
        <f>IF(ISNONTEXT(VLOOKUP(A665,'Student names'!$B$7:$C$15000,2,0)),"",VLOOKUP(A665,'Student names'!$B$7:$C$15000,2,0))</f>
        <v>Penelope Bailey</v>
      </c>
      <c r="C665" s="69">
        <v>16</v>
      </c>
      <c r="D665" s="69" t="s">
        <v>69</v>
      </c>
      <c r="E665" s="69" t="s">
        <v>70</v>
      </c>
      <c r="F665" s="69">
        <v>2.2000000000000002</v>
      </c>
      <c r="G665" s="69" t="s">
        <v>60</v>
      </c>
      <c r="H665" s="69" t="s">
        <v>61</v>
      </c>
      <c r="I665" s="69" t="s">
        <v>61</v>
      </c>
      <c r="J665" s="90" t="s">
        <v>62</v>
      </c>
      <c r="K665" s="69" t="s">
        <v>63</v>
      </c>
      <c r="L665" s="69" t="s">
        <v>63</v>
      </c>
    </row>
    <row r="666" spans="1:12" x14ac:dyDescent="0.4">
      <c r="A666" s="69" t="s">
        <v>447</v>
      </c>
      <c r="B666" s="87" t="str">
        <f>IF(ISNONTEXT(VLOOKUP(A666,'Student names'!$B$7:$C$15000,2,0)),"",VLOOKUP(A666,'Student names'!$B$7:$C$15000,2,0))</f>
        <v>Penelope Bailey</v>
      </c>
      <c r="C666" s="69">
        <v>16</v>
      </c>
      <c r="D666" s="69" t="s">
        <v>67</v>
      </c>
      <c r="E666" s="69" t="s">
        <v>68</v>
      </c>
      <c r="F666" s="69">
        <v>2.1</v>
      </c>
      <c r="G666" s="69" t="s">
        <v>60</v>
      </c>
      <c r="H666" s="69" t="s">
        <v>61</v>
      </c>
      <c r="I666" s="69" t="s">
        <v>61</v>
      </c>
      <c r="J666" s="90" t="s">
        <v>62</v>
      </c>
      <c r="K666" s="69" t="s">
        <v>63</v>
      </c>
      <c r="L666" s="69" t="s">
        <v>63</v>
      </c>
    </row>
    <row r="667" spans="1:12" x14ac:dyDescent="0.4">
      <c r="A667" s="69" t="s">
        <v>447</v>
      </c>
      <c r="B667" s="87" t="str">
        <f>IF(ISNONTEXT(VLOOKUP(A667,'Student names'!$B$7:$C$15000,2,0)),"",VLOOKUP(A667,'Student names'!$B$7:$C$15000,2,0))</f>
        <v>Penelope Bailey</v>
      </c>
      <c r="C667" s="69">
        <v>16</v>
      </c>
      <c r="D667" s="69" t="s">
        <v>67</v>
      </c>
      <c r="E667" s="69" t="s">
        <v>68</v>
      </c>
      <c r="F667" s="69">
        <v>2.1</v>
      </c>
      <c r="G667" s="69" t="s">
        <v>60</v>
      </c>
      <c r="H667" s="69" t="s">
        <v>61</v>
      </c>
      <c r="I667" s="69" t="s">
        <v>61</v>
      </c>
      <c r="J667" s="90" t="s">
        <v>62</v>
      </c>
      <c r="K667" s="69" t="s">
        <v>63</v>
      </c>
      <c r="L667" s="69" t="s">
        <v>63</v>
      </c>
    </row>
    <row r="668" spans="1:12" x14ac:dyDescent="0.4">
      <c r="A668" s="69" t="s">
        <v>447</v>
      </c>
      <c r="B668" s="87" t="str">
        <f>IF(ISNONTEXT(VLOOKUP(A668,'Student names'!$B$7:$C$15000,2,0)),"",VLOOKUP(A668,'Student names'!$B$7:$C$15000,2,0))</f>
        <v>Penelope Bailey</v>
      </c>
      <c r="C668" s="69">
        <v>16</v>
      </c>
      <c r="D668" s="69" t="s">
        <v>67</v>
      </c>
      <c r="E668" s="69" t="s">
        <v>68</v>
      </c>
      <c r="F668" s="69">
        <v>2.1</v>
      </c>
      <c r="G668" s="69" t="s">
        <v>60</v>
      </c>
      <c r="H668" s="69" t="s">
        <v>61</v>
      </c>
      <c r="I668" s="69" t="s">
        <v>61</v>
      </c>
      <c r="J668" s="90" t="s">
        <v>62</v>
      </c>
      <c r="K668" s="69" t="s">
        <v>63</v>
      </c>
      <c r="L668" s="69" t="s">
        <v>63</v>
      </c>
    </row>
    <row r="669" spans="1:12" x14ac:dyDescent="0.4">
      <c r="A669" s="69" t="s">
        <v>447</v>
      </c>
      <c r="B669" s="87" t="str">
        <f>IF(ISNONTEXT(VLOOKUP(A669,'Student names'!$B$7:$C$15000,2,0)),"",VLOOKUP(A669,'Student names'!$B$7:$C$15000,2,0))</f>
        <v>Penelope Bailey</v>
      </c>
      <c r="C669" s="69">
        <v>16</v>
      </c>
      <c r="D669" s="69" t="s">
        <v>67</v>
      </c>
      <c r="E669" s="69" t="s">
        <v>68</v>
      </c>
      <c r="F669" s="69">
        <v>2.1</v>
      </c>
      <c r="G669" s="69" t="s">
        <v>60</v>
      </c>
      <c r="H669" s="69" t="s">
        <v>61</v>
      </c>
      <c r="I669" s="69" t="s">
        <v>61</v>
      </c>
      <c r="J669" s="90" t="s">
        <v>62</v>
      </c>
      <c r="K669" s="69" t="s">
        <v>63</v>
      </c>
      <c r="L669" s="69" t="s">
        <v>63</v>
      </c>
    </row>
    <row r="670" spans="1:12" x14ac:dyDescent="0.4">
      <c r="A670" s="69" t="s">
        <v>447</v>
      </c>
      <c r="B670" s="87" t="str">
        <f>IF(ISNONTEXT(VLOOKUP(A670,'Student names'!$B$7:$C$15000,2,0)),"",VLOOKUP(A670,'Student names'!$B$7:$C$15000,2,0))</f>
        <v>Penelope Bailey</v>
      </c>
      <c r="C670" s="69">
        <v>16</v>
      </c>
      <c r="D670" s="69" t="s">
        <v>121</v>
      </c>
      <c r="E670" s="69" t="s">
        <v>122</v>
      </c>
      <c r="F670" s="69">
        <v>11.2</v>
      </c>
      <c r="G670" s="69" t="s">
        <v>60</v>
      </c>
      <c r="H670" s="69" t="s">
        <v>103</v>
      </c>
      <c r="J670" s="90" t="s">
        <v>104</v>
      </c>
      <c r="K670" s="69" t="s">
        <v>63</v>
      </c>
      <c r="L670" s="69" t="s">
        <v>63</v>
      </c>
    </row>
    <row r="671" spans="1:12" x14ac:dyDescent="0.4">
      <c r="A671" s="69" t="s">
        <v>447</v>
      </c>
      <c r="B671" s="87" t="str">
        <f>IF(ISNONTEXT(VLOOKUP(A671,'Student names'!$B$7:$C$15000,2,0)),"",VLOOKUP(A671,'Student names'!$B$7:$C$15000,2,0))</f>
        <v>Penelope Bailey</v>
      </c>
      <c r="C671" s="69">
        <v>16</v>
      </c>
      <c r="D671" s="69" t="s">
        <v>121</v>
      </c>
      <c r="E671" s="69" t="s">
        <v>122</v>
      </c>
      <c r="F671" s="69">
        <v>11.2</v>
      </c>
      <c r="G671" s="69" t="s">
        <v>60</v>
      </c>
      <c r="H671" s="69" t="s">
        <v>103</v>
      </c>
      <c r="J671" s="90" t="s">
        <v>104</v>
      </c>
      <c r="K671" s="69" t="s">
        <v>63</v>
      </c>
      <c r="L671" s="69" t="s">
        <v>63</v>
      </c>
    </row>
    <row r="672" spans="1:12" x14ac:dyDescent="0.4">
      <c r="A672" s="69" t="s">
        <v>447</v>
      </c>
      <c r="B672" s="87" t="str">
        <f>IF(ISNONTEXT(VLOOKUP(A672,'Student names'!$B$7:$C$15000,2,0)),"",VLOOKUP(A672,'Student names'!$B$7:$C$15000,2,0))</f>
        <v>Penelope Bailey</v>
      </c>
      <c r="C672" s="69">
        <v>16</v>
      </c>
      <c r="D672" s="69" t="s">
        <v>121</v>
      </c>
      <c r="E672" s="69" t="s">
        <v>122</v>
      </c>
      <c r="F672" s="69">
        <v>11.2</v>
      </c>
      <c r="G672" s="69" t="s">
        <v>60</v>
      </c>
      <c r="H672" s="69" t="s">
        <v>103</v>
      </c>
      <c r="J672" s="90" t="s">
        <v>104</v>
      </c>
      <c r="K672" s="69" t="s">
        <v>63</v>
      </c>
      <c r="L672" s="69" t="s">
        <v>63</v>
      </c>
    </row>
    <row r="673" spans="1:12" x14ac:dyDescent="0.4">
      <c r="A673" s="69" t="s">
        <v>447</v>
      </c>
      <c r="B673" s="87" t="str">
        <f>IF(ISNONTEXT(VLOOKUP(A673,'Student names'!$B$7:$C$15000,2,0)),"",VLOOKUP(A673,'Student names'!$B$7:$C$15000,2,0))</f>
        <v>Penelope Bailey</v>
      </c>
      <c r="C673" s="69">
        <v>16</v>
      </c>
      <c r="D673" s="69" t="s">
        <v>121</v>
      </c>
      <c r="E673" s="69" t="s">
        <v>122</v>
      </c>
      <c r="F673" s="69">
        <v>11.2</v>
      </c>
      <c r="G673" s="69" t="s">
        <v>60</v>
      </c>
      <c r="H673" s="69" t="s">
        <v>103</v>
      </c>
      <c r="J673" s="90" t="s">
        <v>104</v>
      </c>
      <c r="K673" s="69" t="s">
        <v>63</v>
      </c>
      <c r="L673" s="69" t="s">
        <v>63</v>
      </c>
    </row>
    <row r="674" spans="1:12" x14ac:dyDescent="0.4">
      <c r="A674" s="69" t="s">
        <v>447</v>
      </c>
      <c r="B674" s="87" t="str">
        <f>IF(ISNONTEXT(VLOOKUP(A674,'Student names'!$B$7:$C$15000,2,0)),"",VLOOKUP(A674,'Student names'!$B$7:$C$15000,2,0))</f>
        <v>Penelope Bailey</v>
      </c>
      <c r="C674" s="69">
        <v>16</v>
      </c>
      <c r="D674" s="69" t="s">
        <v>116</v>
      </c>
      <c r="E674" s="69" t="s">
        <v>117</v>
      </c>
      <c r="F674" s="69">
        <v>2.1</v>
      </c>
      <c r="G674" s="69" t="s">
        <v>60</v>
      </c>
      <c r="H674" s="69" t="s">
        <v>103</v>
      </c>
      <c r="J674" s="90" t="s">
        <v>104</v>
      </c>
      <c r="K674" s="69" t="s">
        <v>63</v>
      </c>
      <c r="L674" s="69" t="s">
        <v>63</v>
      </c>
    </row>
    <row r="675" spans="1:12" x14ac:dyDescent="0.4">
      <c r="A675" s="69" t="s">
        <v>447</v>
      </c>
      <c r="B675" s="87" t="str">
        <f>IF(ISNONTEXT(VLOOKUP(A675,'Student names'!$B$7:$C$15000,2,0)),"",VLOOKUP(A675,'Student names'!$B$7:$C$15000,2,0))</f>
        <v>Penelope Bailey</v>
      </c>
      <c r="C675" s="69">
        <v>16</v>
      </c>
      <c r="D675" s="69" t="s">
        <v>116</v>
      </c>
      <c r="E675" s="69" t="s">
        <v>117</v>
      </c>
      <c r="F675" s="69">
        <v>2.1</v>
      </c>
      <c r="G675" s="69" t="s">
        <v>60</v>
      </c>
      <c r="H675" s="69" t="s">
        <v>103</v>
      </c>
      <c r="J675" s="90" t="s">
        <v>104</v>
      </c>
      <c r="K675" s="69" t="s">
        <v>63</v>
      </c>
      <c r="L675" s="69" t="s">
        <v>63</v>
      </c>
    </row>
    <row r="676" spans="1:12" x14ac:dyDescent="0.4">
      <c r="A676" s="69" t="s">
        <v>447</v>
      </c>
      <c r="B676" s="87" t="str">
        <f>IF(ISNONTEXT(VLOOKUP(A676,'Student names'!$B$7:$C$15000,2,0)),"",VLOOKUP(A676,'Student names'!$B$7:$C$15000,2,0))</f>
        <v>Penelope Bailey</v>
      </c>
      <c r="C676" s="69">
        <v>16</v>
      </c>
      <c r="D676" s="69" t="s">
        <v>116</v>
      </c>
      <c r="E676" s="69" t="s">
        <v>117</v>
      </c>
      <c r="F676" s="69">
        <v>2.1</v>
      </c>
      <c r="G676" s="69" t="s">
        <v>60</v>
      </c>
      <c r="H676" s="69" t="s">
        <v>103</v>
      </c>
      <c r="J676" s="90" t="s">
        <v>104</v>
      </c>
      <c r="K676" s="69" t="s">
        <v>63</v>
      </c>
      <c r="L676" s="69" t="s">
        <v>63</v>
      </c>
    </row>
    <row r="677" spans="1:12" x14ac:dyDescent="0.4">
      <c r="A677" s="69" t="s">
        <v>447</v>
      </c>
      <c r="B677" s="87" t="str">
        <f>IF(ISNONTEXT(VLOOKUP(A677,'Student names'!$B$7:$C$15000,2,0)),"",VLOOKUP(A677,'Student names'!$B$7:$C$15000,2,0))</f>
        <v>Penelope Bailey</v>
      </c>
      <c r="C677" s="69">
        <v>16</v>
      </c>
      <c r="D677" s="69" t="s">
        <v>116</v>
      </c>
      <c r="E677" s="69" t="s">
        <v>117</v>
      </c>
      <c r="F677" s="69">
        <v>2.1</v>
      </c>
      <c r="G677" s="69" t="s">
        <v>60</v>
      </c>
      <c r="H677" s="69" t="s">
        <v>103</v>
      </c>
      <c r="J677" s="90" t="s">
        <v>104</v>
      </c>
      <c r="K677" s="69" t="s">
        <v>63</v>
      </c>
      <c r="L677" s="69" t="s">
        <v>63</v>
      </c>
    </row>
    <row r="678" spans="1:12" x14ac:dyDescent="0.4">
      <c r="A678" s="69" t="s">
        <v>448</v>
      </c>
      <c r="B678" s="87" t="str">
        <f>IF(ISNONTEXT(VLOOKUP(A678,'Student names'!$B$7:$C$15000,2,0)),"",VLOOKUP(A678,'Student names'!$B$7:$C$15000,2,0))</f>
        <v>Eric Poole</v>
      </c>
      <c r="C678" s="69">
        <v>17</v>
      </c>
      <c r="D678" s="69" t="s">
        <v>161</v>
      </c>
      <c r="E678" s="69" t="s">
        <v>162</v>
      </c>
      <c r="F678" s="69">
        <v>1.3</v>
      </c>
      <c r="G678" s="69" t="s">
        <v>60</v>
      </c>
      <c r="H678" s="69" t="s">
        <v>73</v>
      </c>
      <c r="I678" s="69" t="s">
        <v>73</v>
      </c>
      <c r="J678" s="90" t="s">
        <v>62</v>
      </c>
      <c r="K678" s="69" t="s">
        <v>63</v>
      </c>
      <c r="L678" s="69" t="s">
        <v>63</v>
      </c>
    </row>
    <row r="679" spans="1:12" x14ac:dyDescent="0.4">
      <c r="A679" s="69" t="s">
        <v>448</v>
      </c>
      <c r="B679" s="87" t="str">
        <f>IF(ISNONTEXT(VLOOKUP(A679,'Student names'!$B$7:$C$15000,2,0)),"",VLOOKUP(A679,'Student names'!$B$7:$C$15000,2,0))</f>
        <v>Eric Poole</v>
      </c>
      <c r="C679" s="69">
        <v>17</v>
      </c>
      <c r="D679" s="69" t="s">
        <v>161</v>
      </c>
      <c r="E679" s="69" t="s">
        <v>162</v>
      </c>
      <c r="F679" s="69">
        <v>1.3</v>
      </c>
      <c r="G679" s="69" t="s">
        <v>60</v>
      </c>
      <c r="H679" s="69" t="s">
        <v>73</v>
      </c>
      <c r="I679" s="69" t="s">
        <v>73</v>
      </c>
      <c r="J679" s="90" t="s">
        <v>62</v>
      </c>
      <c r="K679" s="69" t="s">
        <v>63</v>
      </c>
      <c r="L679" s="69" t="s">
        <v>63</v>
      </c>
    </row>
    <row r="680" spans="1:12" x14ac:dyDescent="0.4">
      <c r="A680" s="69" t="s">
        <v>448</v>
      </c>
      <c r="B680" s="87" t="str">
        <f>IF(ISNONTEXT(VLOOKUP(A680,'Student names'!$B$7:$C$15000,2,0)),"",VLOOKUP(A680,'Student names'!$B$7:$C$15000,2,0))</f>
        <v>Eric Poole</v>
      </c>
      <c r="C680" s="69">
        <v>17</v>
      </c>
      <c r="D680" s="69" t="s">
        <v>161</v>
      </c>
      <c r="E680" s="69" t="s">
        <v>162</v>
      </c>
      <c r="F680" s="69">
        <v>1.3</v>
      </c>
      <c r="G680" s="69" t="s">
        <v>60</v>
      </c>
      <c r="H680" s="69" t="s">
        <v>73</v>
      </c>
      <c r="I680" s="69" t="s">
        <v>73</v>
      </c>
      <c r="J680" s="90" t="s">
        <v>62</v>
      </c>
      <c r="K680" s="69" t="s">
        <v>63</v>
      </c>
      <c r="L680" s="69" t="s">
        <v>63</v>
      </c>
    </row>
    <row r="681" spans="1:12" x14ac:dyDescent="0.4">
      <c r="A681" s="69" t="s">
        <v>448</v>
      </c>
      <c r="B681" s="87" t="str">
        <f>IF(ISNONTEXT(VLOOKUP(A681,'Student names'!$B$7:$C$15000,2,0)),"",VLOOKUP(A681,'Student names'!$B$7:$C$15000,2,0))</f>
        <v>Eric Poole</v>
      </c>
      <c r="C681" s="69">
        <v>17</v>
      </c>
      <c r="D681" s="69" t="s">
        <v>163</v>
      </c>
      <c r="E681" s="69" t="s">
        <v>122</v>
      </c>
      <c r="F681" s="69">
        <v>11.2</v>
      </c>
      <c r="G681" s="69" t="s">
        <v>60</v>
      </c>
      <c r="H681" s="69" t="s">
        <v>61</v>
      </c>
      <c r="I681" s="69" t="s">
        <v>61</v>
      </c>
      <c r="J681" s="90" t="s">
        <v>62</v>
      </c>
      <c r="K681" s="69" t="s">
        <v>63</v>
      </c>
      <c r="L681" s="69" t="s">
        <v>63</v>
      </c>
    </row>
    <row r="682" spans="1:12" x14ac:dyDescent="0.4">
      <c r="A682" s="69" t="s">
        <v>448</v>
      </c>
      <c r="B682" s="87" t="str">
        <f>IF(ISNONTEXT(VLOOKUP(A682,'Student names'!$B$7:$C$15000,2,0)),"",VLOOKUP(A682,'Student names'!$B$7:$C$15000,2,0))</f>
        <v>Eric Poole</v>
      </c>
      <c r="C682" s="69">
        <v>17</v>
      </c>
      <c r="D682" s="69" t="s">
        <v>163</v>
      </c>
      <c r="E682" s="69" t="s">
        <v>122</v>
      </c>
      <c r="F682" s="69">
        <v>11.2</v>
      </c>
      <c r="G682" s="69" t="s">
        <v>60</v>
      </c>
      <c r="H682" s="69" t="s">
        <v>61</v>
      </c>
      <c r="I682" s="69" t="s">
        <v>61</v>
      </c>
      <c r="J682" s="90" t="s">
        <v>62</v>
      </c>
      <c r="K682" s="69" t="s">
        <v>63</v>
      </c>
      <c r="L682" s="69" t="s">
        <v>63</v>
      </c>
    </row>
    <row r="683" spans="1:12" x14ac:dyDescent="0.4">
      <c r="A683" s="69" t="s">
        <v>448</v>
      </c>
      <c r="B683" s="87" t="str">
        <f>IF(ISNONTEXT(VLOOKUP(A683,'Student names'!$B$7:$C$15000,2,0)),"",VLOOKUP(A683,'Student names'!$B$7:$C$15000,2,0))</f>
        <v>Eric Poole</v>
      </c>
      <c r="C683" s="69">
        <v>17</v>
      </c>
      <c r="D683" s="69" t="s">
        <v>163</v>
      </c>
      <c r="E683" s="69" t="s">
        <v>122</v>
      </c>
      <c r="F683" s="69">
        <v>11.2</v>
      </c>
      <c r="G683" s="69" t="s">
        <v>60</v>
      </c>
      <c r="H683" s="69" t="s">
        <v>61</v>
      </c>
      <c r="I683" s="69" t="s">
        <v>61</v>
      </c>
      <c r="J683" s="90" t="s">
        <v>62</v>
      </c>
      <c r="K683" s="69" t="s">
        <v>63</v>
      </c>
      <c r="L683" s="69" t="s">
        <v>63</v>
      </c>
    </row>
    <row r="684" spans="1:12" x14ac:dyDescent="0.4">
      <c r="A684" s="69" t="s">
        <v>448</v>
      </c>
      <c r="B684" s="87" t="str">
        <f>IF(ISNONTEXT(VLOOKUP(A684,'Student names'!$B$7:$C$15000,2,0)),"",VLOOKUP(A684,'Student names'!$B$7:$C$15000,2,0))</f>
        <v>Eric Poole</v>
      </c>
      <c r="C684" s="69">
        <v>17</v>
      </c>
      <c r="D684" s="69" t="s">
        <v>120</v>
      </c>
      <c r="E684" s="69" t="s">
        <v>106</v>
      </c>
      <c r="F684" s="69">
        <v>12.1</v>
      </c>
      <c r="G684" s="69" t="s">
        <v>115</v>
      </c>
      <c r="H684" s="69" t="s">
        <v>61</v>
      </c>
      <c r="I684" s="69" t="s">
        <v>61</v>
      </c>
      <c r="J684" s="90" t="s">
        <v>62</v>
      </c>
      <c r="K684" s="69" t="s">
        <v>63</v>
      </c>
      <c r="L684" s="69" t="s">
        <v>63</v>
      </c>
    </row>
    <row r="685" spans="1:12" x14ac:dyDescent="0.4">
      <c r="A685" s="69" t="s">
        <v>448</v>
      </c>
      <c r="B685" s="87" t="str">
        <f>IF(ISNONTEXT(VLOOKUP(A685,'Student names'!$B$7:$C$15000,2,0)),"",VLOOKUP(A685,'Student names'!$B$7:$C$15000,2,0))</f>
        <v>Eric Poole</v>
      </c>
      <c r="C685" s="69">
        <v>17</v>
      </c>
      <c r="D685" s="69" t="s">
        <v>120</v>
      </c>
      <c r="E685" s="69" t="s">
        <v>106</v>
      </c>
      <c r="F685" s="69">
        <v>12.1</v>
      </c>
      <c r="G685" s="69" t="s">
        <v>115</v>
      </c>
      <c r="H685" s="69" t="s">
        <v>61</v>
      </c>
      <c r="I685" s="69" t="s">
        <v>61</v>
      </c>
      <c r="J685" s="90" t="s">
        <v>62</v>
      </c>
      <c r="K685" s="69" t="s">
        <v>63</v>
      </c>
      <c r="L685" s="69" t="s">
        <v>63</v>
      </c>
    </row>
    <row r="686" spans="1:12" x14ac:dyDescent="0.4">
      <c r="A686" s="69" t="s">
        <v>448</v>
      </c>
      <c r="B686" s="87" t="str">
        <f>IF(ISNONTEXT(VLOOKUP(A686,'Student names'!$B$7:$C$15000,2,0)),"",VLOOKUP(A686,'Student names'!$B$7:$C$15000,2,0))</f>
        <v>Eric Poole</v>
      </c>
      <c r="C686" s="69">
        <v>17</v>
      </c>
      <c r="D686" s="69" t="s">
        <v>120</v>
      </c>
      <c r="E686" s="69" t="s">
        <v>106</v>
      </c>
      <c r="F686" s="69">
        <v>12.1</v>
      </c>
      <c r="G686" s="69" t="s">
        <v>115</v>
      </c>
      <c r="H686" s="69" t="s">
        <v>61</v>
      </c>
      <c r="I686" s="69" t="s">
        <v>61</v>
      </c>
      <c r="J686" s="90" t="s">
        <v>62</v>
      </c>
      <c r="K686" s="69" t="s">
        <v>63</v>
      </c>
      <c r="L686" s="69" t="s">
        <v>63</v>
      </c>
    </row>
    <row r="687" spans="1:12" x14ac:dyDescent="0.4">
      <c r="A687" s="69" t="s">
        <v>449</v>
      </c>
      <c r="B687" s="87" t="str">
        <f>IF(ISNONTEXT(VLOOKUP(A687,'Student names'!$B$7:$C$15000,2,0)),"",VLOOKUP(A687,'Student names'!$B$7:$C$15000,2,0))</f>
        <v>Alexandra Hunter</v>
      </c>
      <c r="C687" s="69">
        <v>17</v>
      </c>
      <c r="D687" s="69" t="s">
        <v>163</v>
      </c>
      <c r="E687" s="69" t="s">
        <v>122</v>
      </c>
      <c r="F687" s="69">
        <v>11.2</v>
      </c>
      <c r="G687" s="69" t="s">
        <v>60</v>
      </c>
      <c r="H687" s="69" t="s">
        <v>61</v>
      </c>
      <c r="I687" s="69" t="s">
        <v>61</v>
      </c>
      <c r="J687" s="90" t="s">
        <v>62</v>
      </c>
      <c r="K687" s="69" t="s">
        <v>63</v>
      </c>
      <c r="L687" s="69" t="s">
        <v>63</v>
      </c>
    </row>
    <row r="688" spans="1:12" x14ac:dyDescent="0.4">
      <c r="A688" s="69" t="s">
        <v>449</v>
      </c>
      <c r="B688" s="87" t="str">
        <f>IF(ISNONTEXT(VLOOKUP(A688,'Student names'!$B$7:$C$15000,2,0)),"",VLOOKUP(A688,'Student names'!$B$7:$C$15000,2,0))</f>
        <v>Alexandra Hunter</v>
      </c>
      <c r="C688" s="69">
        <v>17</v>
      </c>
      <c r="D688" s="69" t="s">
        <v>163</v>
      </c>
      <c r="E688" s="69" t="s">
        <v>122</v>
      </c>
      <c r="F688" s="69">
        <v>11.2</v>
      </c>
      <c r="G688" s="69" t="s">
        <v>60</v>
      </c>
      <c r="H688" s="69" t="s">
        <v>61</v>
      </c>
      <c r="I688" s="69" t="s">
        <v>61</v>
      </c>
      <c r="J688" s="90" t="s">
        <v>62</v>
      </c>
      <c r="K688" s="69" t="s">
        <v>63</v>
      </c>
      <c r="L688" s="69" t="s">
        <v>63</v>
      </c>
    </row>
    <row r="689" spans="1:12" x14ac:dyDescent="0.4">
      <c r="A689" s="69" t="s">
        <v>449</v>
      </c>
      <c r="B689" s="87" t="str">
        <f>IF(ISNONTEXT(VLOOKUP(A689,'Student names'!$B$7:$C$15000,2,0)),"",VLOOKUP(A689,'Student names'!$B$7:$C$15000,2,0))</f>
        <v>Alexandra Hunter</v>
      </c>
      <c r="C689" s="69">
        <v>17</v>
      </c>
      <c r="D689" s="69" t="s">
        <v>163</v>
      </c>
      <c r="E689" s="69" t="s">
        <v>122</v>
      </c>
      <c r="F689" s="69">
        <v>11.2</v>
      </c>
      <c r="G689" s="69" t="s">
        <v>60</v>
      </c>
      <c r="H689" s="69" t="s">
        <v>61</v>
      </c>
      <c r="I689" s="69" t="s">
        <v>61</v>
      </c>
      <c r="J689" s="90" t="s">
        <v>62</v>
      </c>
      <c r="K689" s="69" t="s">
        <v>63</v>
      </c>
      <c r="L689" s="69" t="s">
        <v>63</v>
      </c>
    </row>
    <row r="690" spans="1:12" x14ac:dyDescent="0.4">
      <c r="A690" s="69" t="s">
        <v>449</v>
      </c>
      <c r="B690" s="87" t="str">
        <f>IF(ISNONTEXT(VLOOKUP(A690,'Student names'!$B$7:$C$15000,2,0)),"",VLOOKUP(A690,'Student names'!$B$7:$C$15000,2,0))</f>
        <v>Alexandra Hunter</v>
      </c>
      <c r="C690" s="69">
        <v>17</v>
      </c>
      <c r="D690" s="69" t="s">
        <v>109</v>
      </c>
      <c r="E690" s="69" t="s">
        <v>110</v>
      </c>
      <c r="F690" s="69">
        <v>11.3</v>
      </c>
      <c r="G690" s="69" t="s">
        <v>60</v>
      </c>
      <c r="H690" s="69" t="s">
        <v>73</v>
      </c>
      <c r="I690" s="69" t="s">
        <v>73</v>
      </c>
      <c r="J690" s="90" t="s">
        <v>62</v>
      </c>
      <c r="K690" s="69" t="s">
        <v>63</v>
      </c>
      <c r="L690" s="69" t="s">
        <v>63</v>
      </c>
    </row>
    <row r="691" spans="1:12" x14ac:dyDescent="0.4">
      <c r="A691" s="69" t="s">
        <v>449</v>
      </c>
      <c r="B691" s="87" t="str">
        <f>IF(ISNONTEXT(VLOOKUP(A691,'Student names'!$B$7:$C$15000,2,0)),"",VLOOKUP(A691,'Student names'!$B$7:$C$15000,2,0))</f>
        <v>Alexandra Hunter</v>
      </c>
      <c r="C691" s="69">
        <v>17</v>
      </c>
      <c r="D691" s="69" t="s">
        <v>109</v>
      </c>
      <c r="E691" s="69" t="s">
        <v>110</v>
      </c>
      <c r="F691" s="69">
        <v>11.3</v>
      </c>
      <c r="G691" s="69" t="s">
        <v>60</v>
      </c>
      <c r="H691" s="69" t="s">
        <v>73</v>
      </c>
      <c r="I691" s="69" t="s">
        <v>73</v>
      </c>
      <c r="J691" s="90" t="s">
        <v>62</v>
      </c>
      <c r="K691" s="69" t="s">
        <v>63</v>
      </c>
      <c r="L691" s="69" t="s">
        <v>63</v>
      </c>
    </row>
    <row r="692" spans="1:12" x14ac:dyDescent="0.4">
      <c r="A692" s="69" t="s">
        <v>449</v>
      </c>
      <c r="B692" s="87" t="str">
        <f>IF(ISNONTEXT(VLOOKUP(A692,'Student names'!$B$7:$C$15000,2,0)),"",VLOOKUP(A692,'Student names'!$B$7:$C$15000,2,0))</f>
        <v>Alexandra Hunter</v>
      </c>
      <c r="C692" s="69">
        <v>17</v>
      </c>
      <c r="D692" s="69" t="s">
        <v>109</v>
      </c>
      <c r="E692" s="69" t="s">
        <v>110</v>
      </c>
      <c r="F692" s="69">
        <v>11.3</v>
      </c>
      <c r="G692" s="69" t="s">
        <v>60</v>
      </c>
      <c r="H692" s="69" t="s">
        <v>73</v>
      </c>
      <c r="I692" s="69" t="s">
        <v>73</v>
      </c>
      <c r="J692" s="90" t="s">
        <v>62</v>
      </c>
      <c r="K692" s="69" t="s">
        <v>63</v>
      </c>
      <c r="L692" s="69" t="s">
        <v>63</v>
      </c>
    </row>
    <row r="693" spans="1:12" x14ac:dyDescent="0.4">
      <c r="A693" s="69" t="s">
        <v>449</v>
      </c>
      <c r="B693" s="87" t="str">
        <f>IF(ISNONTEXT(VLOOKUP(A693,'Student names'!$B$7:$C$15000,2,0)),"",VLOOKUP(A693,'Student names'!$B$7:$C$15000,2,0))</f>
        <v>Alexandra Hunter</v>
      </c>
      <c r="C693" s="69">
        <v>17</v>
      </c>
      <c r="D693" s="69" t="s">
        <v>84</v>
      </c>
      <c r="E693" s="69" t="s">
        <v>85</v>
      </c>
      <c r="F693" s="69">
        <v>2.1</v>
      </c>
      <c r="G693" s="69" t="s">
        <v>60</v>
      </c>
      <c r="H693" s="69" t="s">
        <v>61</v>
      </c>
      <c r="I693" s="69" t="s">
        <v>61</v>
      </c>
      <c r="J693" s="90" t="s">
        <v>62</v>
      </c>
      <c r="K693" s="69" t="s">
        <v>63</v>
      </c>
      <c r="L693" s="69" t="s">
        <v>63</v>
      </c>
    </row>
    <row r="694" spans="1:12" x14ac:dyDescent="0.4">
      <c r="A694" s="69" t="s">
        <v>449</v>
      </c>
      <c r="B694" s="87" t="str">
        <f>IF(ISNONTEXT(VLOOKUP(A694,'Student names'!$B$7:$C$15000,2,0)),"",VLOOKUP(A694,'Student names'!$B$7:$C$15000,2,0))</f>
        <v>Alexandra Hunter</v>
      </c>
      <c r="C694" s="69">
        <v>17</v>
      </c>
      <c r="D694" s="69" t="s">
        <v>84</v>
      </c>
      <c r="E694" s="69" t="s">
        <v>85</v>
      </c>
      <c r="F694" s="69">
        <v>2.1</v>
      </c>
      <c r="G694" s="69" t="s">
        <v>60</v>
      </c>
      <c r="H694" s="69" t="s">
        <v>61</v>
      </c>
      <c r="I694" s="69" t="s">
        <v>61</v>
      </c>
      <c r="J694" s="90" t="s">
        <v>62</v>
      </c>
      <c r="K694" s="69" t="s">
        <v>63</v>
      </c>
      <c r="L694" s="69" t="s">
        <v>63</v>
      </c>
    </row>
    <row r="695" spans="1:12" x14ac:dyDescent="0.4">
      <c r="A695" s="69" t="s">
        <v>449</v>
      </c>
      <c r="B695" s="87" t="str">
        <f>IF(ISNONTEXT(VLOOKUP(A695,'Student names'!$B$7:$C$15000,2,0)),"",VLOOKUP(A695,'Student names'!$B$7:$C$15000,2,0))</f>
        <v>Alexandra Hunter</v>
      </c>
      <c r="C695" s="69">
        <v>17</v>
      </c>
      <c r="D695" s="69" t="s">
        <v>84</v>
      </c>
      <c r="E695" s="69" t="s">
        <v>85</v>
      </c>
      <c r="F695" s="69">
        <v>2.1</v>
      </c>
      <c r="G695" s="69" t="s">
        <v>60</v>
      </c>
      <c r="H695" s="69" t="s">
        <v>61</v>
      </c>
      <c r="I695" s="69" t="s">
        <v>61</v>
      </c>
      <c r="J695" s="90" t="s">
        <v>62</v>
      </c>
      <c r="K695" s="69" t="s">
        <v>63</v>
      </c>
      <c r="L695" s="69" t="s">
        <v>63</v>
      </c>
    </row>
    <row r="696" spans="1:12" x14ac:dyDescent="0.4">
      <c r="A696" s="69" t="s">
        <v>450</v>
      </c>
      <c r="B696" s="87" t="str">
        <f>IF(ISNONTEXT(VLOOKUP(A696,'Student names'!$B$7:$C$15000,2,0)),"",VLOOKUP(A696,'Student names'!$B$7:$C$15000,2,0))</f>
        <v>Michael Davies</v>
      </c>
      <c r="C696" s="69">
        <v>17</v>
      </c>
      <c r="D696" s="69" t="s">
        <v>89</v>
      </c>
      <c r="E696" s="69" t="s">
        <v>90</v>
      </c>
      <c r="F696" s="69">
        <v>10.4</v>
      </c>
      <c r="G696" s="69" t="s">
        <v>60</v>
      </c>
      <c r="H696" s="69" t="s">
        <v>61</v>
      </c>
      <c r="I696" s="69" t="s">
        <v>132</v>
      </c>
      <c r="J696" s="90" t="s">
        <v>75</v>
      </c>
      <c r="K696" s="69" t="s">
        <v>88</v>
      </c>
      <c r="L696" s="69" t="s">
        <v>88</v>
      </c>
    </row>
    <row r="697" spans="1:12" x14ac:dyDescent="0.4">
      <c r="A697" s="69" t="s">
        <v>450</v>
      </c>
      <c r="B697" s="87" t="str">
        <f>IF(ISNONTEXT(VLOOKUP(A697,'Student names'!$B$7:$C$15000,2,0)),"",VLOOKUP(A697,'Student names'!$B$7:$C$15000,2,0))</f>
        <v>Michael Davies</v>
      </c>
      <c r="C697" s="69">
        <v>17</v>
      </c>
      <c r="D697" s="69" t="s">
        <v>109</v>
      </c>
      <c r="E697" s="69" t="s">
        <v>110</v>
      </c>
      <c r="F697" s="69">
        <v>11.3</v>
      </c>
      <c r="G697" s="69" t="s">
        <v>60</v>
      </c>
      <c r="H697" s="69" t="s">
        <v>73</v>
      </c>
      <c r="I697" s="69" t="s">
        <v>132</v>
      </c>
      <c r="J697" s="90" t="s">
        <v>75</v>
      </c>
      <c r="K697" s="69" t="s">
        <v>63</v>
      </c>
      <c r="L697" s="69" t="s">
        <v>63</v>
      </c>
    </row>
    <row r="698" spans="1:12" x14ac:dyDescent="0.4">
      <c r="A698" s="69" t="s">
        <v>450</v>
      </c>
      <c r="B698" s="87" t="str">
        <f>IF(ISNONTEXT(VLOOKUP(A698,'Student names'!$B$7:$C$15000,2,0)),"",VLOOKUP(A698,'Student names'!$B$7:$C$15000,2,0))</f>
        <v>Michael Davies</v>
      </c>
      <c r="C698" s="69">
        <v>17</v>
      </c>
      <c r="D698" s="69" t="s">
        <v>120</v>
      </c>
      <c r="E698" s="69" t="s">
        <v>106</v>
      </c>
      <c r="F698" s="69">
        <v>12.1</v>
      </c>
      <c r="G698" s="69" t="s">
        <v>60</v>
      </c>
      <c r="H698" s="69" t="s">
        <v>73</v>
      </c>
      <c r="I698" s="69" t="s">
        <v>160</v>
      </c>
      <c r="J698" s="90" t="s">
        <v>75</v>
      </c>
      <c r="K698" s="69" t="s">
        <v>63</v>
      </c>
      <c r="L698" s="69" t="s">
        <v>63</v>
      </c>
    </row>
    <row r="699" spans="1:12" x14ac:dyDescent="0.4">
      <c r="A699" s="69" t="s">
        <v>450</v>
      </c>
      <c r="B699" s="87" t="str">
        <f>IF(ISNONTEXT(VLOOKUP(A699,'Student names'!$B$7:$C$15000,2,0)),"",VLOOKUP(A699,'Student names'!$B$7:$C$15000,2,0))</f>
        <v>Michael Davies</v>
      </c>
      <c r="C699" s="69">
        <v>17</v>
      </c>
      <c r="D699" s="69" t="s">
        <v>86</v>
      </c>
      <c r="E699" s="69" t="s">
        <v>87</v>
      </c>
      <c r="F699" s="69">
        <v>15.3</v>
      </c>
      <c r="G699" s="69" t="s">
        <v>60</v>
      </c>
      <c r="H699" s="69" t="s">
        <v>73</v>
      </c>
      <c r="I699" s="69" t="s">
        <v>73</v>
      </c>
      <c r="J699" s="90" t="s">
        <v>62</v>
      </c>
      <c r="K699" s="69" t="s">
        <v>63</v>
      </c>
      <c r="L699" s="69" t="s">
        <v>63</v>
      </c>
    </row>
    <row r="700" spans="1:12" x14ac:dyDescent="0.4">
      <c r="A700" s="69" t="s">
        <v>450</v>
      </c>
      <c r="B700" s="87" t="str">
        <f>IF(ISNONTEXT(VLOOKUP(A700,'Student names'!$B$7:$C$15000,2,0)),"",VLOOKUP(A700,'Student names'!$B$7:$C$15000,2,0))</f>
        <v>Michael Davies</v>
      </c>
      <c r="C700" s="69">
        <v>17</v>
      </c>
      <c r="D700" s="69" t="s">
        <v>96</v>
      </c>
      <c r="E700" s="69" t="s">
        <v>97</v>
      </c>
      <c r="F700" s="69">
        <v>6.1</v>
      </c>
      <c r="G700" s="69" t="s">
        <v>98</v>
      </c>
      <c r="H700" s="69" t="s">
        <v>61</v>
      </c>
      <c r="I700" s="69" t="s">
        <v>61</v>
      </c>
      <c r="J700" s="90" t="s">
        <v>62</v>
      </c>
      <c r="K700" s="69" t="s">
        <v>63</v>
      </c>
      <c r="L700" s="69" t="s">
        <v>63</v>
      </c>
    </row>
    <row r="701" spans="1:12" x14ac:dyDescent="0.4">
      <c r="A701" s="69" t="s">
        <v>451</v>
      </c>
      <c r="B701" s="87" t="str">
        <f>IF(ISNONTEXT(VLOOKUP(A701,'Student names'!$B$7:$C$15000,2,0)),"",VLOOKUP(A701,'Student names'!$B$7:$C$15000,2,0))</f>
        <v>Colin Mathis</v>
      </c>
      <c r="C701" s="69">
        <v>16</v>
      </c>
      <c r="D701" s="69" t="s">
        <v>146</v>
      </c>
      <c r="E701" s="69" t="s">
        <v>147</v>
      </c>
      <c r="F701" s="69">
        <v>9.1999999999999993</v>
      </c>
      <c r="G701" s="69" t="s">
        <v>148</v>
      </c>
      <c r="H701" s="69" t="s">
        <v>61</v>
      </c>
      <c r="I701" s="69" t="s">
        <v>61</v>
      </c>
      <c r="J701" s="90" t="s">
        <v>62</v>
      </c>
      <c r="K701" s="69" t="s">
        <v>63</v>
      </c>
      <c r="L701" s="69" t="s">
        <v>63</v>
      </c>
    </row>
    <row r="702" spans="1:12" x14ac:dyDescent="0.4">
      <c r="A702" s="69" t="s">
        <v>451</v>
      </c>
      <c r="B702" s="87" t="str">
        <f>IF(ISNONTEXT(VLOOKUP(A702,'Student names'!$B$7:$C$15000,2,0)),"",VLOOKUP(A702,'Student names'!$B$7:$C$15000,2,0))</f>
        <v>Colin Mathis</v>
      </c>
      <c r="C702" s="69">
        <v>16</v>
      </c>
      <c r="D702" s="69" t="s">
        <v>146</v>
      </c>
      <c r="E702" s="69" t="s">
        <v>147</v>
      </c>
      <c r="F702" s="69">
        <v>9.1999999999999993</v>
      </c>
      <c r="G702" s="69" t="s">
        <v>148</v>
      </c>
      <c r="H702" s="69" t="s">
        <v>61</v>
      </c>
      <c r="I702" s="69" t="s">
        <v>61</v>
      </c>
      <c r="J702" s="90" t="s">
        <v>62</v>
      </c>
      <c r="K702" s="69" t="s">
        <v>63</v>
      </c>
      <c r="L702" s="69" t="s">
        <v>63</v>
      </c>
    </row>
    <row r="703" spans="1:12" x14ac:dyDescent="0.4">
      <c r="A703" s="69" t="s">
        <v>451</v>
      </c>
      <c r="B703" s="87" t="str">
        <f>IF(ISNONTEXT(VLOOKUP(A703,'Student names'!$B$7:$C$15000,2,0)),"",VLOOKUP(A703,'Student names'!$B$7:$C$15000,2,0))</f>
        <v>Colin Mathis</v>
      </c>
      <c r="C703" s="69">
        <v>16</v>
      </c>
      <c r="D703" s="69" t="s">
        <v>146</v>
      </c>
      <c r="E703" s="69" t="s">
        <v>147</v>
      </c>
      <c r="F703" s="69">
        <v>9.1999999999999993</v>
      </c>
      <c r="G703" s="69" t="s">
        <v>148</v>
      </c>
      <c r="H703" s="69" t="s">
        <v>61</v>
      </c>
      <c r="I703" s="69" t="s">
        <v>61</v>
      </c>
      <c r="J703" s="90" t="s">
        <v>62</v>
      </c>
      <c r="K703" s="69" t="s">
        <v>63</v>
      </c>
      <c r="L703" s="69" t="s">
        <v>63</v>
      </c>
    </row>
    <row r="704" spans="1:12" x14ac:dyDescent="0.4">
      <c r="A704" s="69" t="s">
        <v>451</v>
      </c>
      <c r="B704" s="87" t="str">
        <f>IF(ISNONTEXT(VLOOKUP(A704,'Student names'!$B$7:$C$15000,2,0)),"",VLOOKUP(A704,'Student names'!$B$7:$C$15000,2,0))</f>
        <v>Colin Mathis</v>
      </c>
      <c r="C704" s="69">
        <v>16</v>
      </c>
      <c r="D704" s="69" t="s">
        <v>146</v>
      </c>
      <c r="E704" s="69" t="s">
        <v>147</v>
      </c>
      <c r="F704" s="69">
        <v>9.1999999999999993</v>
      </c>
      <c r="G704" s="69" t="s">
        <v>148</v>
      </c>
      <c r="H704" s="69" t="s">
        <v>61</v>
      </c>
      <c r="I704" s="69" t="s">
        <v>61</v>
      </c>
      <c r="J704" s="90" t="s">
        <v>62</v>
      </c>
      <c r="K704" s="69" t="s">
        <v>63</v>
      </c>
      <c r="L704" s="69" t="s">
        <v>63</v>
      </c>
    </row>
    <row r="705" spans="1:12" x14ac:dyDescent="0.4">
      <c r="A705" s="69" t="s">
        <v>451</v>
      </c>
      <c r="B705" s="87" t="str">
        <f>IF(ISNONTEXT(VLOOKUP(A705,'Student names'!$B$7:$C$15000,2,0)),"",VLOOKUP(A705,'Student names'!$B$7:$C$15000,2,0))</f>
        <v>Colin Mathis</v>
      </c>
      <c r="C705" s="69">
        <v>16</v>
      </c>
      <c r="D705" s="69" t="s">
        <v>121</v>
      </c>
      <c r="E705" s="69" t="s">
        <v>122</v>
      </c>
      <c r="F705" s="69">
        <v>11.2</v>
      </c>
      <c r="G705" s="69" t="s">
        <v>60</v>
      </c>
      <c r="H705" s="69" t="s">
        <v>103</v>
      </c>
      <c r="J705" s="90" t="s">
        <v>104</v>
      </c>
      <c r="K705" s="69" t="s">
        <v>63</v>
      </c>
      <c r="L705" s="69" t="s">
        <v>63</v>
      </c>
    </row>
    <row r="706" spans="1:12" x14ac:dyDescent="0.4">
      <c r="A706" s="69" t="s">
        <v>451</v>
      </c>
      <c r="B706" s="87" t="str">
        <f>IF(ISNONTEXT(VLOOKUP(A706,'Student names'!$B$7:$C$15000,2,0)),"",VLOOKUP(A706,'Student names'!$B$7:$C$15000,2,0))</f>
        <v>Colin Mathis</v>
      </c>
      <c r="C706" s="69">
        <v>16</v>
      </c>
      <c r="D706" s="69" t="s">
        <v>121</v>
      </c>
      <c r="E706" s="69" t="s">
        <v>122</v>
      </c>
      <c r="F706" s="69">
        <v>11.2</v>
      </c>
      <c r="G706" s="69" t="s">
        <v>60</v>
      </c>
      <c r="H706" s="69" t="s">
        <v>103</v>
      </c>
      <c r="J706" s="90" t="s">
        <v>104</v>
      </c>
      <c r="K706" s="69" t="s">
        <v>63</v>
      </c>
      <c r="L706" s="69" t="s">
        <v>63</v>
      </c>
    </row>
    <row r="707" spans="1:12" x14ac:dyDescent="0.4">
      <c r="A707" s="69" t="s">
        <v>451</v>
      </c>
      <c r="B707" s="87" t="str">
        <f>IF(ISNONTEXT(VLOOKUP(A707,'Student names'!$B$7:$C$15000,2,0)),"",VLOOKUP(A707,'Student names'!$B$7:$C$15000,2,0))</f>
        <v>Colin Mathis</v>
      </c>
      <c r="C707" s="69">
        <v>16</v>
      </c>
      <c r="D707" s="69" t="s">
        <v>121</v>
      </c>
      <c r="E707" s="69" t="s">
        <v>122</v>
      </c>
      <c r="F707" s="69">
        <v>11.2</v>
      </c>
      <c r="G707" s="69" t="s">
        <v>60</v>
      </c>
      <c r="H707" s="69" t="s">
        <v>103</v>
      </c>
      <c r="J707" s="90" t="s">
        <v>104</v>
      </c>
      <c r="K707" s="69" t="s">
        <v>63</v>
      </c>
      <c r="L707" s="69" t="s">
        <v>63</v>
      </c>
    </row>
    <row r="708" spans="1:12" x14ac:dyDescent="0.4">
      <c r="A708" s="69" t="s">
        <v>451</v>
      </c>
      <c r="B708" s="87" t="str">
        <f>IF(ISNONTEXT(VLOOKUP(A708,'Student names'!$B$7:$C$15000,2,0)),"",VLOOKUP(A708,'Student names'!$B$7:$C$15000,2,0))</f>
        <v>Colin Mathis</v>
      </c>
      <c r="C708" s="69">
        <v>16</v>
      </c>
      <c r="D708" s="69" t="s">
        <v>121</v>
      </c>
      <c r="E708" s="69" t="s">
        <v>122</v>
      </c>
      <c r="F708" s="69">
        <v>11.2</v>
      </c>
      <c r="G708" s="69" t="s">
        <v>60</v>
      </c>
      <c r="H708" s="69" t="s">
        <v>103</v>
      </c>
      <c r="J708" s="90" t="s">
        <v>104</v>
      </c>
      <c r="K708" s="69" t="s">
        <v>63</v>
      </c>
      <c r="L708" s="69" t="s">
        <v>63</v>
      </c>
    </row>
    <row r="709" spans="1:12" x14ac:dyDescent="0.4">
      <c r="A709" s="69" t="s">
        <v>451</v>
      </c>
      <c r="B709" s="87" t="str">
        <f>IF(ISNONTEXT(VLOOKUP(A709,'Student names'!$B$7:$C$15000,2,0)),"",VLOOKUP(A709,'Student names'!$B$7:$C$15000,2,0))</f>
        <v>Colin Mathis</v>
      </c>
      <c r="C709" s="69">
        <v>16</v>
      </c>
      <c r="D709" s="69" t="s">
        <v>101</v>
      </c>
      <c r="E709" s="69" t="s">
        <v>102</v>
      </c>
      <c r="F709" s="69">
        <v>10.1</v>
      </c>
      <c r="G709" s="69" t="s">
        <v>60</v>
      </c>
      <c r="H709" s="69" t="s">
        <v>103</v>
      </c>
      <c r="J709" s="90" t="s">
        <v>104</v>
      </c>
      <c r="K709" s="69" t="s">
        <v>63</v>
      </c>
      <c r="L709" s="69" t="s">
        <v>63</v>
      </c>
    </row>
    <row r="710" spans="1:12" x14ac:dyDescent="0.4">
      <c r="A710" s="69" t="s">
        <v>451</v>
      </c>
      <c r="B710" s="87" t="str">
        <f>IF(ISNONTEXT(VLOOKUP(A710,'Student names'!$B$7:$C$15000,2,0)),"",VLOOKUP(A710,'Student names'!$B$7:$C$15000,2,0))</f>
        <v>Colin Mathis</v>
      </c>
      <c r="C710" s="69">
        <v>16</v>
      </c>
      <c r="D710" s="69" t="s">
        <v>101</v>
      </c>
      <c r="E710" s="69" t="s">
        <v>102</v>
      </c>
      <c r="F710" s="69">
        <v>10.1</v>
      </c>
      <c r="G710" s="69" t="s">
        <v>60</v>
      </c>
      <c r="H710" s="69" t="s">
        <v>103</v>
      </c>
      <c r="J710" s="90" t="s">
        <v>104</v>
      </c>
      <c r="K710" s="69" t="s">
        <v>63</v>
      </c>
      <c r="L710" s="69" t="s">
        <v>63</v>
      </c>
    </row>
    <row r="711" spans="1:12" x14ac:dyDescent="0.4">
      <c r="A711" s="69" t="s">
        <v>451</v>
      </c>
      <c r="B711" s="87" t="str">
        <f>IF(ISNONTEXT(VLOOKUP(A711,'Student names'!$B$7:$C$15000,2,0)),"",VLOOKUP(A711,'Student names'!$B$7:$C$15000,2,0))</f>
        <v>Colin Mathis</v>
      </c>
      <c r="C711" s="69">
        <v>16</v>
      </c>
      <c r="D711" s="69" t="s">
        <v>101</v>
      </c>
      <c r="E711" s="69" t="s">
        <v>102</v>
      </c>
      <c r="F711" s="69">
        <v>10.1</v>
      </c>
      <c r="G711" s="69" t="s">
        <v>60</v>
      </c>
      <c r="H711" s="69" t="s">
        <v>103</v>
      </c>
      <c r="J711" s="90" t="s">
        <v>104</v>
      </c>
      <c r="K711" s="69" t="s">
        <v>63</v>
      </c>
      <c r="L711" s="69" t="s">
        <v>63</v>
      </c>
    </row>
    <row r="712" spans="1:12" x14ac:dyDescent="0.4">
      <c r="A712" s="69" t="s">
        <v>451</v>
      </c>
      <c r="B712" s="87" t="str">
        <f>IF(ISNONTEXT(VLOOKUP(A712,'Student names'!$B$7:$C$15000,2,0)),"",VLOOKUP(A712,'Student names'!$B$7:$C$15000,2,0))</f>
        <v>Colin Mathis</v>
      </c>
      <c r="C712" s="69">
        <v>16</v>
      </c>
      <c r="D712" s="69" t="s">
        <v>101</v>
      </c>
      <c r="E712" s="69" t="s">
        <v>102</v>
      </c>
      <c r="F712" s="69">
        <v>10.1</v>
      </c>
      <c r="G712" s="69" t="s">
        <v>60</v>
      </c>
      <c r="H712" s="69" t="s">
        <v>103</v>
      </c>
      <c r="J712" s="90" t="s">
        <v>104</v>
      </c>
      <c r="K712" s="69" t="s">
        <v>63</v>
      </c>
      <c r="L712" s="69" t="s">
        <v>63</v>
      </c>
    </row>
    <row r="713" spans="1:12" x14ac:dyDescent="0.4">
      <c r="A713" s="69" t="s">
        <v>451</v>
      </c>
      <c r="B713" s="87" t="str">
        <f>IF(ISNONTEXT(VLOOKUP(A713,'Student names'!$B$7:$C$15000,2,0)),"",VLOOKUP(A713,'Student names'!$B$7:$C$15000,2,0))</f>
        <v>Colin Mathis</v>
      </c>
      <c r="C713" s="69">
        <v>16</v>
      </c>
      <c r="D713" s="69" t="s">
        <v>150</v>
      </c>
      <c r="E713" s="69" t="s">
        <v>147</v>
      </c>
      <c r="F713" s="69">
        <v>9.1999999999999993</v>
      </c>
      <c r="G713" s="69" t="s">
        <v>60</v>
      </c>
      <c r="H713" s="69" t="s">
        <v>61</v>
      </c>
      <c r="I713" s="69" t="s">
        <v>61</v>
      </c>
      <c r="J713" s="90" t="s">
        <v>62</v>
      </c>
      <c r="K713" s="69" t="s">
        <v>63</v>
      </c>
      <c r="L713" s="69" t="s">
        <v>63</v>
      </c>
    </row>
    <row r="714" spans="1:12" x14ac:dyDescent="0.4">
      <c r="A714" s="69" t="s">
        <v>451</v>
      </c>
      <c r="B714" s="87" t="str">
        <f>IF(ISNONTEXT(VLOOKUP(A714,'Student names'!$B$7:$C$15000,2,0)),"",VLOOKUP(A714,'Student names'!$B$7:$C$15000,2,0))</f>
        <v>Colin Mathis</v>
      </c>
      <c r="C714" s="69">
        <v>16</v>
      </c>
      <c r="D714" s="69" t="s">
        <v>150</v>
      </c>
      <c r="E714" s="69" t="s">
        <v>147</v>
      </c>
      <c r="F714" s="69">
        <v>9.1999999999999993</v>
      </c>
      <c r="G714" s="69" t="s">
        <v>60</v>
      </c>
      <c r="H714" s="69" t="s">
        <v>61</v>
      </c>
      <c r="I714" s="69" t="s">
        <v>61</v>
      </c>
      <c r="J714" s="90" t="s">
        <v>62</v>
      </c>
      <c r="K714" s="69" t="s">
        <v>63</v>
      </c>
      <c r="L714" s="69" t="s">
        <v>63</v>
      </c>
    </row>
    <row r="715" spans="1:12" x14ac:dyDescent="0.4">
      <c r="A715" s="69" t="s">
        <v>451</v>
      </c>
      <c r="B715" s="87" t="str">
        <f>IF(ISNONTEXT(VLOOKUP(A715,'Student names'!$B$7:$C$15000,2,0)),"",VLOOKUP(A715,'Student names'!$B$7:$C$15000,2,0))</f>
        <v>Colin Mathis</v>
      </c>
      <c r="C715" s="69">
        <v>16</v>
      </c>
      <c r="D715" s="69" t="s">
        <v>150</v>
      </c>
      <c r="E715" s="69" t="s">
        <v>147</v>
      </c>
      <c r="F715" s="69">
        <v>9.1999999999999993</v>
      </c>
      <c r="G715" s="69" t="s">
        <v>60</v>
      </c>
      <c r="H715" s="69" t="s">
        <v>61</v>
      </c>
      <c r="I715" s="69" t="s">
        <v>61</v>
      </c>
      <c r="J715" s="90" t="s">
        <v>62</v>
      </c>
      <c r="K715" s="69" t="s">
        <v>63</v>
      </c>
      <c r="L715" s="69" t="s">
        <v>63</v>
      </c>
    </row>
    <row r="716" spans="1:12" x14ac:dyDescent="0.4">
      <c r="A716" s="69" t="s">
        <v>451</v>
      </c>
      <c r="B716" s="87" t="str">
        <f>IF(ISNONTEXT(VLOOKUP(A716,'Student names'!$B$7:$C$15000,2,0)),"",VLOOKUP(A716,'Student names'!$B$7:$C$15000,2,0))</f>
        <v>Colin Mathis</v>
      </c>
      <c r="C716" s="69">
        <v>16</v>
      </c>
      <c r="D716" s="69" t="s">
        <v>150</v>
      </c>
      <c r="E716" s="69" t="s">
        <v>147</v>
      </c>
      <c r="F716" s="69">
        <v>9.1999999999999993</v>
      </c>
      <c r="G716" s="69" t="s">
        <v>60</v>
      </c>
      <c r="H716" s="69" t="s">
        <v>61</v>
      </c>
      <c r="I716" s="69" t="s">
        <v>61</v>
      </c>
      <c r="J716" s="90" t="s">
        <v>62</v>
      </c>
      <c r="K716" s="69" t="s">
        <v>63</v>
      </c>
      <c r="L716" s="69" t="s">
        <v>63</v>
      </c>
    </row>
    <row r="717" spans="1:12" x14ac:dyDescent="0.4">
      <c r="A717" s="69" t="s">
        <v>452</v>
      </c>
      <c r="B717" s="87" t="str">
        <f>IF(ISNONTEXT(VLOOKUP(A717,'Student names'!$B$7:$C$15000,2,0)),"",VLOOKUP(A717,'Student names'!$B$7:$C$15000,2,0))</f>
        <v>Karen Vance</v>
      </c>
      <c r="C717" s="69">
        <v>16</v>
      </c>
      <c r="D717" s="69" t="s">
        <v>127</v>
      </c>
      <c r="E717" s="69" t="s">
        <v>128</v>
      </c>
      <c r="F717" s="69">
        <v>10.4</v>
      </c>
      <c r="G717" s="69" t="s">
        <v>129</v>
      </c>
      <c r="H717" s="69" t="s">
        <v>61</v>
      </c>
      <c r="I717" s="69" t="s">
        <v>61</v>
      </c>
      <c r="J717" s="90" t="s">
        <v>62</v>
      </c>
      <c r="K717" s="69" t="s">
        <v>63</v>
      </c>
      <c r="L717" s="69" t="s">
        <v>63</v>
      </c>
    </row>
    <row r="718" spans="1:12" x14ac:dyDescent="0.4">
      <c r="A718" s="69" t="s">
        <v>452</v>
      </c>
      <c r="B718" s="87" t="str">
        <f>IF(ISNONTEXT(VLOOKUP(A718,'Student names'!$B$7:$C$15000,2,0)),"",VLOOKUP(A718,'Student names'!$B$7:$C$15000,2,0))</f>
        <v>Karen Vance</v>
      </c>
      <c r="C718" s="69">
        <v>16</v>
      </c>
      <c r="D718" s="69" t="s">
        <v>127</v>
      </c>
      <c r="E718" s="69" t="s">
        <v>128</v>
      </c>
      <c r="F718" s="69">
        <v>10.4</v>
      </c>
      <c r="G718" s="69" t="s">
        <v>129</v>
      </c>
      <c r="H718" s="69" t="s">
        <v>61</v>
      </c>
      <c r="I718" s="69" t="s">
        <v>61</v>
      </c>
      <c r="J718" s="90" t="s">
        <v>62</v>
      </c>
      <c r="K718" s="69" t="s">
        <v>63</v>
      </c>
      <c r="L718" s="69" t="s">
        <v>63</v>
      </c>
    </row>
    <row r="719" spans="1:12" x14ac:dyDescent="0.4">
      <c r="A719" s="69" t="s">
        <v>452</v>
      </c>
      <c r="B719" s="87" t="str">
        <f>IF(ISNONTEXT(VLOOKUP(A719,'Student names'!$B$7:$C$15000,2,0)),"",VLOOKUP(A719,'Student names'!$B$7:$C$15000,2,0))</f>
        <v>Karen Vance</v>
      </c>
      <c r="C719" s="69">
        <v>16</v>
      </c>
      <c r="D719" s="69" t="s">
        <v>127</v>
      </c>
      <c r="E719" s="69" t="s">
        <v>128</v>
      </c>
      <c r="F719" s="69">
        <v>10.4</v>
      </c>
      <c r="G719" s="69" t="s">
        <v>129</v>
      </c>
      <c r="H719" s="69" t="s">
        <v>61</v>
      </c>
      <c r="I719" s="69" t="s">
        <v>61</v>
      </c>
      <c r="J719" s="90" t="s">
        <v>62</v>
      </c>
      <c r="K719" s="69" t="s">
        <v>63</v>
      </c>
      <c r="L719" s="69" t="s">
        <v>63</v>
      </c>
    </row>
    <row r="720" spans="1:12" x14ac:dyDescent="0.4">
      <c r="A720" s="69" t="s">
        <v>452</v>
      </c>
      <c r="B720" s="87" t="str">
        <f>IF(ISNONTEXT(VLOOKUP(A720,'Student names'!$B$7:$C$15000,2,0)),"",VLOOKUP(A720,'Student names'!$B$7:$C$15000,2,0))</f>
        <v>Karen Vance</v>
      </c>
      <c r="C720" s="69">
        <v>16</v>
      </c>
      <c r="D720" s="69" t="s">
        <v>127</v>
      </c>
      <c r="E720" s="69" t="s">
        <v>128</v>
      </c>
      <c r="F720" s="69">
        <v>10.4</v>
      </c>
      <c r="G720" s="69" t="s">
        <v>129</v>
      </c>
      <c r="H720" s="69" t="s">
        <v>61</v>
      </c>
      <c r="I720" s="69" t="s">
        <v>61</v>
      </c>
      <c r="J720" s="90" t="s">
        <v>62</v>
      </c>
      <c r="K720" s="69" t="s">
        <v>63</v>
      </c>
      <c r="L720" s="69" t="s">
        <v>63</v>
      </c>
    </row>
    <row r="721" spans="1:12" x14ac:dyDescent="0.4">
      <c r="A721" s="69" t="s">
        <v>452</v>
      </c>
      <c r="B721" s="87" t="str">
        <f>IF(ISNONTEXT(VLOOKUP(A721,'Student names'!$B$7:$C$15000,2,0)),"",VLOOKUP(A721,'Student names'!$B$7:$C$15000,2,0))</f>
        <v>Karen Vance</v>
      </c>
      <c r="C721" s="69">
        <v>16</v>
      </c>
      <c r="D721" s="69" t="s">
        <v>127</v>
      </c>
      <c r="E721" s="69" t="s">
        <v>128</v>
      </c>
      <c r="F721" s="69">
        <v>10.4</v>
      </c>
      <c r="G721" s="69" t="s">
        <v>129</v>
      </c>
      <c r="H721" s="69" t="s">
        <v>61</v>
      </c>
      <c r="I721" s="69" t="s">
        <v>61</v>
      </c>
      <c r="J721" s="90" t="s">
        <v>62</v>
      </c>
      <c r="K721" s="69" t="s">
        <v>63</v>
      </c>
      <c r="L721" s="69" t="s">
        <v>63</v>
      </c>
    </row>
    <row r="722" spans="1:12" x14ac:dyDescent="0.4">
      <c r="A722" s="69" t="s">
        <v>452</v>
      </c>
      <c r="B722" s="87" t="str">
        <f>IF(ISNONTEXT(VLOOKUP(A722,'Student names'!$B$7:$C$15000,2,0)),"",VLOOKUP(A722,'Student names'!$B$7:$C$15000,2,0))</f>
        <v>Karen Vance</v>
      </c>
      <c r="C722" s="69">
        <v>16</v>
      </c>
      <c r="D722" s="69" t="s">
        <v>127</v>
      </c>
      <c r="E722" s="69" t="s">
        <v>128</v>
      </c>
      <c r="F722" s="69">
        <v>10.4</v>
      </c>
      <c r="G722" s="69" t="s">
        <v>129</v>
      </c>
      <c r="H722" s="69" t="s">
        <v>61</v>
      </c>
      <c r="I722" s="69" t="s">
        <v>61</v>
      </c>
      <c r="J722" s="90" t="s">
        <v>62</v>
      </c>
      <c r="K722" s="69" t="s">
        <v>63</v>
      </c>
      <c r="L722" s="69" t="s">
        <v>63</v>
      </c>
    </row>
    <row r="723" spans="1:12" x14ac:dyDescent="0.4">
      <c r="A723" s="69" t="s">
        <v>452</v>
      </c>
      <c r="B723" s="87" t="str">
        <f>IF(ISNONTEXT(VLOOKUP(A723,'Student names'!$B$7:$C$15000,2,0)),"",VLOOKUP(A723,'Student names'!$B$7:$C$15000,2,0))</f>
        <v>Karen Vance</v>
      </c>
      <c r="C723" s="69">
        <v>16</v>
      </c>
      <c r="D723" s="69" t="s">
        <v>146</v>
      </c>
      <c r="E723" s="69" t="s">
        <v>147</v>
      </c>
      <c r="F723" s="69">
        <v>9.1999999999999993</v>
      </c>
      <c r="G723" s="69" t="s">
        <v>148</v>
      </c>
      <c r="H723" s="69" t="s">
        <v>61</v>
      </c>
      <c r="I723" s="69" t="s">
        <v>61</v>
      </c>
      <c r="J723" s="90" t="s">
        <v>62</v>
      </c>
      <c r="K723" s="69" t="s">
        <v>63</v>
      </c>
      <c r="L723" s="69" t="s">
        <v>63</v>
      </c>
    </row>
    <row r="724" spans="1:12" x14ac:dyDescent="0.4">
      <c r="A724" s="69" t="s">
        <v>452</v>
      </c>
      <c r="B724" s="87" t="str">
        <f>IF(ISNONTEXT(VLOOKUP(A724,'Student names'!$B$7:$C$15000,2,0)),"",VLOOKUP(A724,'Student names'!$B$7:$C$15000,2,0))</f>
        <v>Karen Vance</v>
      </c>
      <c r="C724" s="69">
        <v>16</v>
      </c>
      <c r="D724" s="69" t="s">
        <v>146</v>
      </c>
      <c r="E724" s="69" t="s">
        <v>147</v>
      </c>
      <c r="F724" s="69">
        <v>9.1999999999999993</v>
      </c>
      <c r="G724" s="69" t="s">
        <v>148</v>
      </c>
      <c r="H724" s="69" t="s">
        <v>61</v>
      </c>
      <c r="I724" s="69" t="s">
        <v>61</v>
      </c>
      <c r="J724" s="90" t="s">
        <v>62</v>
      </c>
      <c r="K724" s="69" t="s">
        <v>63</v>
      </c>
      <c r="L724" s="69" t="s">
        <v>63</v>
      </c>
    </row>
    <row r="725" spans="1:12" x14ac:dyDescent="0.4">
      <c r="A725" s="69" t="s">
        <v>452</v>
      </c>
      <c r="B725" s="87" t="str">
        <f>IF(ISNONTEXT(VLOOKUP(A725,'Student names'!$B$7:$C$15000,2,0)),"",VLOOKUP(A725,'Student names'!$B$7:$C$15000,2,0))</f>
        <v>Karen Vance</v>
      </c>
      <c r="C725" s="69">
        <v>16</v>
      </c>
      <c r="D725" s="69" t="s">
        <v>146</v>
      </c>
      <c r="E725" s="69" t="s">
        <v>147</v>
      </c>
      <c r="F725" s="69">
        <v>9.1999999999999993</v>
      </c>
      <c r="G725" s="69" t="s">
        <v>148</v>
      </c>
      <c r="H725" s="69" t="s">
        <v>61</v>
      </c>
      <c r="I725" s="69" t="s">
        <v>61</v>
      </c>
      <c r="J725" s="90" t="s">
        <v>62</v>
      </c>
      <c r="K725" s="69" t="s">
        <v>63</v>
      </c>
      <c r="L725" s="69" t="s">
        <v>63</v>
      </c>
    </row>
    <row r="726" spans="1:12" x14ac:dyDescent="0.4">
      <c r="A726" s="69" t="s">
        <v>452</v>
      </c>
      <c r="B726" s="87" t="str">
        <f>IF(ISNONTEXT(VLOOKUP(A726,'Student names'!$B$7:$C$15000,2,0)),"",VLOOKUP(A726,'Student names'!$B$7:$C$15000,2,0))</f>
        <v>Karen Vance</v>
      </c>
      <c r="C726" s="69">
        <v>16</v>
      </c>
      <c r="D726" s="69" t="s">
        <v>146</v>
      </c>
      <c r="E726" s="69" t="s">
        <v>147</v>
      </c>
      <c r="F726" s="69">
        <v>9.1999999999999993</v>
      </c>
      <c r="G726" s="69" t="s">
        <v>148</v>
      </c>
      <c r="H726" s="69" t="s">
        <v>61</v>
      </c>
      <c r="I726" s="69" t="s">
        <v>61</v>
      </c>
      <c r="J726" s="90" t="s">
        <v>62</v>
      </c>
      <c r="K726" s="69" t="s">
        <v>63</v>
      </c>
      <c r="L726" s="69" t="s">
        <v>63</v>
      </c>
    </row>
    <row r="727" spans="1:12" x14ac:dyDescent="0.4">
      <c r="A727" s="69" t="s">
        <v>452</v>
      </c>
      <c r="B727" s="87" t="str">
        <f>IF(ISNONTEXT(VLOOKUP(A727,'Student names'!$B$7:$C$15000,2,0)),"",VLOOKUP(A727,'Student names'!$B$7:$C$15000,2,0))</f>
        <v>Karen Vance</v>
      </c>
      <c r="C727" s="69">
        <v>16</v>
      </c>
      <c r="D727" s="69" t="s">
        <v>146</v>
      </c>
      <c r="E727" s="69" t="s">
        <v>147</v>
      </c>
      <c r="F727" s="69">
        <v>9.1999999999999993</v>
      </c>
      <c r="G727" s="69" t="s">
        <v>148</v>
      </c>
      <c r="H727" s="69" t="s">
        <v>61</v>
      </c>
      <c r="I727" s="69" t="s">
        <v>61</v>
      </c>
      <c r="J727" s="90" t="s">
        <v>62</v>
      </c>
      <c r="K727" s="69" t="s">
        <v>63</v>
      </c>
      <c r="L727" s="69" t="s">
        <v>63</v>
      </c>
    </row>
    <row r="728" spans="1:12" x14ac:dyDescent="0.4">
      <c r="A728" s="69" t="s">
        <v>452</v>
      </c>
      <c r="B728" s="87" t="str">
        <f>IF(ISNONTEXT(VLOOKUP(A728,'Student names'!$B$7:$C$15000,2,0)),"",VLOOKUP(A728,'Student names'!$B$7:$C$15000,2,0))</f>
        <v>Karen Vance</v>
      </c>
      <c r="C728" s="69">
        <v>16</v>
      </c>
      <c r="D728" s="69" t="s">
        <v>146</v>
      </c>
      <c r="E728" s="69" t="s">
        <v>147</v>
      </c>
      <c r="F728" s="69">
        <v>9.1999999999999993</v>
      </c>
      <c r="G728" s="69" t="s">
        <v>148</v>
      </c>
      <c r="H728" s="69" t="s">
        <v>61</v>
      </c>
      <c r="I728" s="69" t="s">
        <v>61</v>
      </c>
      <c r="J728" s="90" t="s">
        <v>62</v>
      </c>
      <c r="K728" s="69" t="s">
        <v>63</v>
      </c>
      <c r="L728" s="69" t="s">
        <v>63</v>
      </c>
    </row>
    <row r="729" spans="1:12" x14ac:dyDescent="0.4">
      <c r="A729" s="69" t="s">
        <v>452</v>
      </c>
      <c r="B729" s="87" t="str">
        <f>IF(ISNONTEXT(VLOOKUP(A729,'Student names'!$B$7:$C$15000,2,0)),"",VLOOKUP(A729,'Student names'!$B$7:$C$15000,2,0))</f>
        <v>Karen Vance</v>
      </c>
      <c r="C729" s="69">
        <v>16</v>
      </c>
      <c r="D729" s="69" t="s">
        <v>130</v>
      </c>
      <c r="E729" s="69" t="s">
        <v>131</v>
      </c>
      <c r="F729" s="69">
        <v>10.3</v>
      </c>
      <c r="G729" s="69" t="s">
        <v>98</v>
      </c>
      <c r="H729" s="69" t="s">
        <v>73</v>
      </c>
      <c r="I729" s="69" t="s">
        <v>73</v>
      </c>
      <c r="J729" s="90" t="s">
        <v>62</v>
      </c>
      <c r="K729" s="69" t="s">
        <v>63</v>
      </c>
      <c r="L729" s="69" t="s">
        <v>63</v>
      </c>
    </row>
    <row r="730" spans="1:12" x14ac:dyDescent="0.4">
      <c r="A730" s="69" t="s">
        <v>452</v>
      </c>
      <c r="B730" s="87" t="str">
        <f>IF(ISNONTEXT(VLOOKUP(A730,'Student names'!$B$7:$C$15000,2,0)),"",VLOOKUP(A730,'Student names'!$B$7:$C$15000,2,0))</f>
        <v>Karen Vance</v>
      </c>
      <c r="C730" s="69">
        <v>16</v>
      </c>
      <c r="D730" s="69" t="s">
        <v>130</v>
      </c>
      <c r="E730" s="69" t="s">
        <v>131</v>
      </c>
      <c r="F730" s="69">
        <v>10.3</v>
      </c>
      <c r="G730" s="69" t="s">
        <v>98</v>
      </c>
      <c r="H730" s="69" t="s">
        <v>73</v>
      </c>
      <c r="I730" s="69" t="s">
        <v>73</v>
      </c>
      <c r="J730" s="90" t="s">
        <v>62</v>
      </c>
      <c r="K730" s="69" t="s">
        <v>63</v>
      </c>
      <c r="L730" s="69" t="s">
        <v>63</v>
      </c>
    </row>
    <row r="731" spans="1:12" x14ac:dyDescent="0.4">
      <c r="A731" s="69" t="s">
        <v>452</v>
      </c>
      <c r="B731" s="87" t="str">
        <f>IF(ISNONTEXT(VLOOKUP(A731,'Student names'!$B$7:$C$15000,2,0)),"",VLOOKUP(A731,'Student names'!$B$7:$C$15000,2,0))</f>
        <v>Karen Vance</v>
      </c>
      <c r="C731" s="69">
        <v>16</v>
      </c>
      <c r="D731" s="69" t="s">
        <v>130</v>
      </c>
      <c r="E731" s="69" t="s">
        <v>131</v>
      </c>
      <c r="F731" s="69">
        <v>10.3</v>
      </c>
      <c r="G731" s="69" t="s">
        <v>98</v>
      </c>
      <c r="H731" s="69" t="s">
        <v>73</v>
      </c>
      <c r="I731" s="69" t="s">
        <v>73</v>
      </c>
      <c r="J731" s="90" t="s">
        <v>62</v>
      </c>
      <c r="K731" s="69" t="s">
        <v>63</v>
      </c>
      <c r="L731" s="69" t="s">
        <v>63</v>
      </c>
    </row>
    <row r="732" spans="1:12" x14ac:dyDescent="0.4">
      <c r="A732" s="69" t="s">
        <v>452</v>
      </c>
      <c r="B732" s="87" t="str">
        <f>IF(ISNONTEXT(VLOOKUP(A732,'Student names'!$B$7:$C$15000,2,0)),"",VLOOKUP(A732,'Student names'!$B$7:$C$15000,2,0))</f>
        <v>Karen Vance</v>
      </c>
      <c r="C732" s="69">
        <v>16</v>
      </c>
      <c r="D732" s="69" t="s">
        <v>130</v>
      </c>
      <c r="E732" s="69" t="s">
        <v>131</v>
      </c>
      <c r="F732" s="69">
        <v>10.3</v>
      </c>
      <c r="G732" s="69" t="s">
        <v>98</v>
      </c>
      <c r="H732" s="69" t="s">
        <v>73</v>
      </c>
      <c r="I732" s="69" t="s">
        <v>73</v>
      </c>
      <c r="J732" s="90" t="s">
        <v>62</v>
      </c>
      <c r="K732" s="69" t="s">
        <v>63</v>
      </c>
      <c r="L732" s="69" t="s">
        <v>63</v>
      </c>
    </row>
    <row r="733" spans="1:12" x14ac:dyDescent="0.4">
      <c r="A733" s="69" t="s">
        <v>452</v>
      </c>
      <c r="B733" s="87" t="str">
        <f>IF(ISNONTEXT(VLOOKUP(A733,'Student names'!$B$7:$C$15000,2,0)),"",VLOOKUP(A733,'Student names'!$B$7:$C$15000,2,0))</f>
        <v>Karen Vance</v>
      </c>
      <c r="C733" s="69">
        <v>16</v>
      </c>
      <c r="D733" s="69" t="s">
        <v>130</v>
      </c>
      <c r="E733" s="69" t="s">
        <v>131</v>
      </c>
      <c r="F733" s="69">
        <v>10.3</v>
      </c>
      <c r="G733" s="69" t="s">
        <v>98</v>
      </c>
      <c r="H733" s="69" t="s">
        <v>73</v>
      </c>
      <c r="I733" s="69" t="s">
        <v>73</v>
      </c>
      <c r="J733" s="90" t="s">
        <v>62</v>
      </c>
      <c r="K733" s="69" t="s">
        <v>63</v>
      </c>
      <c r="L733" s="69" t="s">
        <v>63</v>
      </c>
    </row>
    <row r="734" spans="1:12" x14ac:dyDescent="0.4">
      <c r="A734" s="69" t="s">
        <v>452</v>
      </c>
      <c r="B734" s="87" t="str">
        <f>IF(ISNONTEXT(VLOOKUP(A734,'Student names'!$B$7:$C$15000,2,0)),"",VLOOKUP(A734,'Student names'!$B$7:$C$15000,2,0))</f>
        <v>Karen Vance</v>
      </c>
      <c r="C734" s="69">
        <v>16</v>
      </c>
      <c r="D734" s="69" t="s">
        <v>130</v>
      </c>
      <c r="E734" s="69" t="s">
        <v>131</v>
      </c>
      <c r="F734" s="69">
        <v>10.3</v>
      </c>
      <c r="G734" s="69" t="s">
        <v>98</v>
      </c>
      <c r="H734" s="69" t="s">
        <v>73</v>
      </c>
      <c r="I734" s="69" t="s">
        <v>73</v>
      </c>
      <c r="J734" s="90" t="s">
        <v>62</v>
      </c>
      <c r="K734" s="69" t="s">
        <v>63</v>
      </c>
      <c r="L734" s="69" t="s">
        <v>63</v>
      </c>
    </row>
    <row r="735" spans="1:12" x14ac:dyDescent="0.4">
      <c r="A735" s="69" t="s">
        <v>452</v>
      </c>
      <c r="B735" s="87" t="str">
        <f>IF(ISNONTEXT(VLOOKUP(A735,'Student names'!$B$7:$C$15000,2,0)),"",VLOOKUP(A735,'Student names'!$B$7:$C$15000,2,0))</f>
        <v>Karen Vance</v>
      </c>
      <c r="C735" s="69">
        <v>16</v>
      </c>
      <c r="D735" s="69" t="s">
        <v>150</v>
      </c>
      <c r="E735" s="69" t="s">
        <v>147</v>
      </c>
      <c r="F735" s="69">
        <v>9.1999999999999993</v>
      </c>
      <c r="G735" s="69" t="s">
        <v>60</v>
      </c>
      <c r="H735" s="69" t="s">
        <v>61</v>
      </c>
      <c r="I735" s="69" t="s">
        <v>61</v>
      </c>
      <c r="J735" s="90" t="s">
        <v>62</v>
      </c>
      <c r="K735" s="69" t="s">
        <v>63</v>
      </c>
      <c r="L735" s="69" t="s">
        <v>63</v>
      </c>
    </row>
    <row r="736" spans="1:12" x14ac:dyDescent="0.4">
      <c r="A736" s="69" t="s">
        <v>452</v>
      </c>
      <c r="B736" s="87" t="str">
        <f>IF(ISNONTEXT(VLOOKUP(A736,'Student names'!$B$7:$C$15000,2,0)),"",VLOOKUP(A736,'Student names'!$B$7:$C$15000,2,0))</f>
        <v>Karen Vance</v>
      </c>
      <c r="C736" s="69">
        <v>16</v>
      </c>
      <c r="D736" s="69" t="s">
        <v>150</v>
      </c>
      <c r="E736" s="69" t="s">
        <v>147</v>
      </c>
      <c r="F736" s="69">
        <v>9.1999999999999993</v>
      </c>
      <c r="G736" s="69" t="s">
        <v>60</v>
      </c>
      <c r="H736" s="69" t="s">
        <v>61</v>
      </c>
      <c r="I736" s="69" t="s">
        <v>61</v>
      </c>
      <c r="J736" s="90" t="s">
        <v>62</v>
      </c>
      <c r="K736" s="69" t="s">
        <v>63</v>
      </c>
      <c r="L736" s="69" t="s">
        <v>63</v>
      </c>
    </row>
    <row r="737" spans="1:12" x14ac:dyDescent="0.4">
      <c r="A737" s="69" t="s">
        <v>452</v>
      </c>
      <c r="B737" s="87" t="str">
        <f>IF(ISNONTEXT(VLOOKUP(A737,'Student names'!$B$7:$C$15000,2,0)),"",VLOOKUP(A737,'Student names'!$B$7:$C$15000,2,0))</f>
        <v>Karen Vance</v>
      </c>
      <c r="C737" s="69">
        <v>16</v>
      </c>
      <c r="D737" s="69" t="s">
        <v>150</v>
      </c>
      <c r="E737" s="69" t="s">
        <v>147</v>
      </c>
      <c r="F737" s="69">
        <v>9.1999999999999993</v>
      </c>
      <c r="G737" s="69" t="s">
        <v>60</v>
      </c>
      <c r="H737" s="69" t="s">
        <v>61</v>
      </c>
      <c r="I737" s="69" t="s">
        <v>61</v>
      </c>
      <c r="J737" s="90" t="s">
        <v>62</v>
      </c>
      <c r="K737" s="69" t="s">
        <v>63</v>
      </c>
      <c r="L737" s="69" t="s">
        <v>63</v>
      </c>
    </row>
    <row r="738" spans="1:12" x14ac:dyDescent="0.4">
      <c r="A738" s="69" t="s">
        <v>452</v>
      </c>
      <c r="B738" s="87" t="str">
        <f>IF(ISNONTEXT(VLOOKUP(A738,'Student names'!$B$7:$C$15000,2,0)),"",VLOOKUP(A738,'Student names'!$B$7:$C$15000,2,0))</f>
        <v>Karen Vance</v>
      </c>
      <c r="C738" s="69">
        <v>16</v>
      </c>
      <c r="D738" s="69" t="s">
        <v>150</v>
      </c>
      <c r="E738" s="69" t="s">
        <v>147</v>
      </c>
      <c r="F738" s="69">
        <v>9.1999999999999993</v>
      </c>
      <c r="G738" s="69" t="s">
        <v>60</v>
      </c>
      <c r="H738" s="69" t="s">
        <v>61</v>
      </c>
      <c r="I738" s="69" t="s">
        <v>61</v>
      </c>
      <c r="J738" s="90" t="s">
        <v>62</v>
      </c>
      <c r="K738" s="69" t="s">
        <v>63</v>
      </c>
      <c r="L738" s="69" t="s">
        <v>63</v>
      </c>
    </row>
    <row r="739" spans="1:12" x14ac:dyDescent="0.4">
      <c r="A739" s="69" t="s">
        <v>452</v>
      </c>
      <c r="B739" s="87" t="str">
        <f>IF(ISNONTEXT(VLOOKUP(A739,'Student names'!$B$7:$C$15000,2,0)),"",VLOOKUP(A739,'Student names'!$B$7:$C$15000,2,0))</f>
        <v>Karen Vance</v>
      </c>
      <c r="C739" s="69">
        <v>16</v>
      </c>
      <c r="D739" s="69" t="s">
        <v>150</v>
      </c>
      <c r="E739" s="69" t="s">
        <v>147</v>
      </c>
      <c r="F739" s="69">
        <v>9.1999999999999993</v>
      </c>
      <c r="G739" s="69" t="s">
        <v>60</v>
      </c>
      <c r="H739" s="69" t="s">
        <v>61</v>
      </c>
      <c r="I739" s="69" t="s">
        <v>61</v>
      </c>
      <c r="J739" s="90" t="s">
        <v>62</v>
      </c>
      <c r="K739" s="69" t="s">
        <v>63</v>
      </c>
      <c r="L739" s="69" t="s">
        <v>63</v>
      </c>
    </row>
    <row r="740" spans="1:12" x14ac:dyDescent="0.4">
      <c r="A740" s="69" t="s">
        <v>452</v>
      </c>
      <c r="B740" s="87" t="str">
        <f>IF(ISNONTEXT(VLOOKUP(A740,'Student names'!$B$7:$C$15000,2,0)),"",VLOOKUP(A740,'Student names'!$B$7:$C$15000,2,0))</f>
        <v>Karen Vance</v>
      </c>
      <c r="C740" s="69">
        <v>16</v>
      </c>
      <c r="D740" s="69" t="s">
        <v>150</v>
      </c>
      <c r="E740" s="69" t="s">
        <v>147</v>
      </c>
      <c r="F740" s="69">
        <v>9.1999999999999993</v>
      </c>
      <c r="G740" s="69" t="s">
        <v>60</v>
      </c>
      <c r="H740" s="69" t="s">
        <v>61</v>
      </c>
      <c r="I740" s="69" t="s">
        <v>61</v>
      </c>
      <c r="J740" s="90" t="s">
        <v>62</v>
      </c>
      <c r="K740" s="69" t="s">
        <v>63</v>
      </c>
      <c r="L740" s="69" t="s">
        <v>63</v>
      </c>
    </row>
    <row r="741" spans="1:12" x14ac:dyDescent="0.4">
      <c r="A741" s="69" t="s">
        <v>452</v>
      </c>
      <c r="B741" s="87" t="str">
        <f>IF(ISNONTEXT(VLOOKUP(A741,'Student names'!$B$7:$C$15000,2,0)),"",VLOOKUP(A741,'Student names'!$B$7:$C$15000,2,0))</f>
        <v>Karen Vance</v>
      </c>
      <c r="C741" s="69">
        <v>16</v>
      </c>
      <c r="D741" s="69" t="s">
        <v>105</v>
      </c>
      <c r="E741" s="69" t="s">
        <v>106</v>
      </c>
      <c r="F741" s="69">
        <v>12.1</v>
      </c>
      <c r="G741" s="69" t="s">
        <v>60</v>
      </c>
      <c r="H741" s="69" t="s">
        <v>103</v>
      </c>
      <c r="J741" s="90" t="s">
        <v>104</v>
      </c>
      <c r="K741" s="69" t="s">
        <v>63</v>
      </c>
      <c r="L741" s="69" t="s">
        <v>63</v>
      </c>
    </row>
    <row r="742" spans="1:12" x14ac:dyDescent="0.4">
      <c r="A742" s="69" t="s">
        <v>452</v>
      </c>
      <c r="B742" s="87" t="str">
        <f>IF(ISNONTEXT(VLOOKUP(A742,'Student names'!$B$7:$C$15000,2,0)),"",VLOOKUP(A742,'Student names'!$B$7:$C$15000,2,0))</f>
        <v>Karen Vance</v>
      </c>
      <c r="C742" s="69">
        <v>16</v>
      </c>
      <c r="D742" s="69" t="s">
        <v>105</v>
      </c>
      <c r="E742" s="69" t="s">
        <v>106</v>
      </c>
      <c r="F742" s="69">
        <v>12.1</v>
      </c>
      <c r="G742" s="69" t="s">
        <v>60</v>
      </c>
      <c r="H742" s="69" t="s">
        <v>103</v>
      </c>
      <c r="J742" s="90" t="s">
        <v>104</v>
      </c>
      <c r="K742" s="69" t="s">
        <v>63</v>
      </c>
      <c r="L742" s="69" t="s">
        <v>63</v>
      </c>
    </row>
    <row r="743" spans="1:12" x14ac:dyDescent="0.4">
      <c r="A743" s="69" t="s">
        <v>452</v>
      </c>
      <c r="B743" s="87" t="str">
        <f>IF(ISNONTEXT(VLOOKUP(A743,'Student names'!$B$7:$C$15000,2,0)),"",VLOOKUP(A743,'Student names'!$B$7:$C$15000,2,0))</f>
        <v>Karen Vance</v>
      </c>
      <c r="C743" s="69">
        <v>16</v>
      </c>
      <c r="D743" s="69" t="s">
        <v>105</v>
      </c>
      <c r="E743" s="69" t="s">
        <v>106</v>
      </c>
      <c r="F743" s="69">
        <v>12.1</v>
      </c>
      <c r="G743" s="69" t="s">
        <v>60</v>
      </c>
      <c r="H743" s="69" t="s">
        <v>103</v>
      </c>
      <c r="J743" s="90" t="s">
        <v>104</v>
      </c>
      <c r="K743" s="69" t="s">
        <v>63</v>
      </c>
      <c r="L743" s="69" t="s">
        <v>63</v>
      </c>
    </row>
    <row r="744" spans="1:12" x14ac:dyDescent="0.4">
      <c r="A744" s="69" t="s">
        <v>452</v>
      </c>
      <c r="B744" s="87" t="str">
        <f>IF(ISNONTEXT(VLOOKUP(A744,'Student names'!$B$7:$C$15000,2,0)),"",VLOOKUP(A744,'Student names'!$B$7:$C$15000,2,0))</f>
        <v>Karen Vance</v>
      </c>
      <c r="C744" s="69">
        <v>16</v>
      </c>
      <c r="D744" s="69" t="s">
        <v>105</v>
      </c>
      <c r="E744" s="69" t="s">
        <v>106</v>
      </c>
      <c r="F744" s="69">
        <v>12.1</v>
      </c>
      <c r="G744" s="69" t="s">
        <v>60</v>
      </c>
      <c r="H744" s="69" t="s">
        <v>103</v>
      </c>
      <c r="J744" s="90" t="s">
        <v>104</v>
      </c>
      <c r="K744" s="69" t="s">
        <v>63</v>
      </c>
      <c r="L744" s="69" t="s">
        <v>63</v>
      </c>
    </row>
    <row r="745" spans="1:12" x14ac:dyDescent="0.4">
      <c r="A745" s="69" t="s">
        <v>452</v>
      </c>
      <c r="B745" s="87" t="str">
        <f>IF(ISNONTEXT(VLOOKUP(A745,'Student names'!$B$7:$C$15000,2,0)),"",VLOOKUP(A745,'Student names'!$B$7:$C$15000,2,0))</f>
        <v>Karen Vance</v>
      </c>
      <c r="C745" s="69">
        <v>16</v>
      </c>
      <c r="D745" s="69" t="s">
        <v>105</v>
      </c>
      <c r="E745" s="69" t="s">
        <v>106</v>
      </c>
      <c r="F745" s="69">
        <v>12.1</v>
      </c>
      <c r="G745" s="69" t="s">
        <v>60</v>
      </c>
      <c r="H745" s="69" t="s">
        <v>103</v>
      </c>
      <c r="J745" s="90" t="s">
        <v>104</v>
      </c>
      <c r="K745" s="69" t="s">
        <v>63</v>
      </c>
      <c r="L745" s="69" t="s">
        <v>63</v>
      </c>
    </row>
    <row r="746" spans="1:12" x14ac:dyDescent="0.4">
      <c r="A746" s="69" t="s">
        <v>452</v>
      </c>
      <c r="B746" s="87" t="str">
        <f>IF(ISNONTEXT(VLOOKUP(A746,'Student names'!$B$7:$C$15000,2,0)),"",VLOOKUP(A746,'Student names'!$B$7:$C$15000,2,0))</f>
        <v>Karen Vance</v>
      </c>
      <c r="C746" s="69">
        <v>16</v>
      </c>
      <c r="D746" s="69" t="s">
        <v>105</v>
      </c>
      <c r="E746" s="69" t="s">
        <v>106</v>
      </c>
      <c r="F746" s="69">
        <v>12.1</v>
      </c>
      <c r="G746" s="69" t="s">
        <v>60</v>
      </c>
      <c r="H746" s="69" t="s">
        <v>103</v>
      </c>
      <c r="J746" s="90" t="s">
        <v>104</v>
      </c>
      <c r="K746" s="69" t="s">
        <v>63</v>
      </c>
      <c r="L746" s="69" t="s">
        <v>63</v>
      </c>
    </row>
    <row r="747" spans="1:12" x14ac:dyDescent="0.4">
      <c r="A747" s="69" t="s">
        <v>452</v>
      </c>
      <c r="B747" s="87" t="str">
        <f>IF(ISNONTEXT(VLOOKUP(A747,'Student names'!$B$7:$C$15000,2,0)),"",VLOOKUP(A747,'Student names'!$B$7:$C$15000,2,0))</f>
        <v>Karen Vance</v>
      </c>
      <c r="C747" s="69">
        <v>16</v>
      </c>
      <c r="D747" s="69" t="s">
        <v>107</v>
      </c>
      <c r="E747" s="69" t="s">
        <v>108</v>
      </c>
      <c r="F747" s="69">
        <v>12.1</v>
      </c>
      <c r="G747" s="69" t="s">
        <v>60</v>
      </c>
      <c r="H747" s="69" t="s">
        <v>61</v>
      </c>
      <c r="I747" s="69" t="s">
        <v>61</v>
      </c>
      <c r="J747" s="90" t="s">
        <v>62</v>
      </c>
      <c r="K747" s="69" t="s">
        <v>63</v>
      </c>
      <c r="L747" s="69" t="s">
        <v>63</v>
      </c>
    </row>
    <row r="748" spans="1:12" x14ac:dyDescent="0.4">
      <c r="A748" s="69" t="s">
        <v>452</v>
      </c>
      <c r="B748" s="87" t="str">
        <f>IF(ISNONTEXT(VLOOKUP(A748,'Student names'!$B$7:$C$15000,2,0)),"",VLOOKUP(A748,'Student names'!$B$7:$C$15000,2,0))</f>
        <v>Karen Vance</v>
      </c>
      <c r="C748" s="69">
        <v>16</v>
      </c>
      <c r="D748" s="69" t="s">
        <v>107</v>
      </c>
      <c r="E748" s="69" t="s">
        <v>108</v>
      </c>
      <c r="F748" s="69">
        <v>12.1</v>
      </c>
      <c r="G748" s="69" t="s">
        <v>60</v>
      </c>
      <c r="H748" s="69" t="s">
        <v>61</v>
      </c>
      <c r="I748" s="69" t="s">
        <v>61</v>
      </c>
      <c r="J748" s="90" t="s">
        <v>62</v>
      </c>
      <c r="K748" s="69" t="s">
        <v>63</v>
      </c>
      <c r="L748" s="69" t="s">
        <v>63</v>
      </c>
    </row>
    <row r="749" spans="1:12" x14ac:dyDescent="0.4">
      <c r="A749" s="69" t="s">
        <v>452</v>
      </c>
      <c r="B749" s="87" t="str">
        <f>IF(ISNONTEXT(VLOOKUP(A749,'Student names'!$B$7:$C$15000,2,0)),"",VLOOKUP(A749,'Student names'!$B$7:$C$15000,2,0))</f>
        <v>Karen Vance</v>
      </c>
      <c r="C749" s="69">
        <v>16</v>
      </c>
      <c r="D749" s="69" t="s">
        <v>107</v>
      </c>
      <c r="E749" s="69" t="s">
        <v>108</v>
      </c>
      <c r="F749" s="69">
        <v>12.1</v>
      </c>
      <c r="G749" s="69" t="s">
        <v>60</v>
      </c>
      <c r="H749" s="69" t="s">
        <v>61</v>
      </c>
      <c r="I749" s="69" t="s">
        <v>61</v>
      </c>
      <c r="J749" s="90" t="s">
        <v>62</v>
      </c>
      <c r="K749" s="69" t="s">
        <v>63</v>
      </c>
      <c r="L749" s="69" t="s">
        <v>63</v>
      </c>
    </row>
    <row r="750" spans="1:12" x14ac:dyDescent="0.4">
      <c r="A750" s="69" t="s">
        <v>452</v>
      </c>
      <c r="B750" s="87" t="str">
        <f>IF(ISNONTEXT(VLOOKUP(A750,'Student names'!$B$7:$C$15000,2,0)),"",VLOOKUP(A750,'Student names'!$B$7:$C$15000,2,0))</f>
        <v>Karen Vance</v>
      </c>
      <c r="C750" s="69">
        <v>16</v>
      </c>
      <c r="D750" s="69" t="s">
        <v>107</v>
      </c>
      <c r="E750" s="69" t="s">
        <v>108</v>
      </c>
      <c r="F750" s="69">
        <v>12.1</v>
      </c>
      <c r="G750" s="69" t="s">
        <v>60</v>
      </c>
      <c r="H750" s="69" t="s">
        <v>61</v>
      </c>
      <c r="I750" s="69" t="s">
        <v>61</v>
      </c>
      <c r="J750" s="90" t="s">
        <v>62</v>
      </c>
      <c r="K750" s="69" t="s">
        <v>63</v>
      </c>
      <c r="L750" s="69" t="s">
        <v>63</v>
      </c>
    </row>
    <row r="751" spans="1:12" x14ac:dyDescent="0.4">
      <c r="A751" s="69" t="s">
        <v>452</v>
      </c>
      <c r="B751" s="87" t="str">
        <f>IF(ISNONTEXT(VLOOKUP(A751,'Student names'!$B$7:$C$15000,2,0)),"",VLOOKUP(A751,'Student names'!$B$7:$C$15000,2,0))</f>
        <v>Karen Vance</v>
      </c>
      <c r="C751" s="69">
        <v>16</v>
      </c>
      <c r="D751" s="69" t="s">
        <v>107</v>
      </c>
      <c r="E751" s="69" t="s">
        <v>108</v>
      </c>
      <c r="F751" s="69">
        <v>12.1</v>
      </c>
      <c r="G751" s="69" t="s">
        <v>60</v>
      </c>
      <c r="H751" s="69" t="s">
        <v>61</v>
      </c>
      <c r="I751" s="69" t="s">
        <v>61</v>
      </c>
      <c r="J751" s="90" t="s">
        <v>62</v>
      </c>
      <c r="K751" s="69" t="s">
        <v>63</v>
      </c>
      <c r="L751" s="69" t="s">
        <v>63</v>
      </c>
    </row>
    <row r="752" spans="1:12" x14ac:dyDescent="0.4">
      <c r="A752" s="69" t="s">
        <v>452</v>
      </c>
      <c r="B752" s="87" t="str">
        <f>IF(ISNONTEXT(VLOOKUP(A752,'Student names'!$B$7:$C$15000,2,0)),"",VLOOKUP(A752,'Student names'!$B$7:$C$15000,2,0))</f>
        <v>Karen Vance</v>
      </c>
      <c r="C752" s="69">
        <v>16</v>
      </c>
      <c r="D752" s="69" t="s">
        <v>107</v>
      </c>
      <c r="E752" s="69" t="s">
        <v>108</v>
      </c>
      <c r="F752" s="69">
        <v>12.1</v>
      </c>
      <c r="G752" s="69" t="s">
        <v>60</v>
      </c>
      <c r="H752" s="69" t="s">
        <v>61</v>
      </c>
      <c r="I752" s="69" t="s">
        <v>61</v>
      </c>
      <c r="J752" s="90" t="s">
        <v>62</v>
      </c>
      <c r="K752" s="69" t="s">
        <v>63</v>
      </c>
      <c r="L752" s="69" t="s">
        <v>63</v>
      </c>
    </row>
    <row r="753" spans="1:12" x14ac:dyDescent="0.4">
      <c r="A753" s="69" t="s">
        <v>453</v>
      </c>
      <c r="B753" s="87" t="str">
        <f>IF(ISNONTEXT(VLOOKUP(A753,'Student names'!$B$7:$C$15000,2,0)),"",VLOOKUP(A753,'Student names'!$B$7:$C$15000,2,0))</f>
        <v>Isaac Ball</v>
      </c>
      <c r="C753" s="69">
        <v>16</v>
      </c>
      <c r="D753" s="69" t="s">
        <v>146</v>
      </c>
      <c r="E753" s="69" t="s">
        <v>147</v>
      </c>
      <c r="F753" s="69">
        <v>9.1999999999999993</v>
      </c>
      <c r="G753" s="69" t="s">
        <v>148</v>
      </c>
      <c r="H753" s="69" t="s">
        <v>61</v>
      </c>
      <c r="I753" s="69" t="s">
        <v>61</v>
      </c>
      <c r="J753" s="90" t="s">
        <v>62</v>
      </c>
      <c r="K753" s="69" t="s">
        <v>63</v>
      </c>
      <c r="L753" s="69" t="s">
        <v>63</v>
      </c>
    </row>
    <row r="754" spans="1:12" x14ac:dyDescent="0.4">
      <c r="A754" s="69" t="s">
        <v>453</v>
      </c>
      <c r="B754" s="87" t="str">
        <f>IF(ISNONTEXT(VLOOKUP(A754,'Student names'!$B$7:$C$15000,2,0)),"",VLOOKUP(A754,'Student names'!$B$7:$C$15000,2,0))</f>
        <v>Isaac Ball</v>
      </c>
      <c r="C754" s="69">
        <v>16</v>
      </c>
      <c r="D754" s="69" t="s">
        <v>112</v>
      </c>
      <c r="E754" s="69" t="s">
        <v>113</v>
      </c>
      <c r="F754" s="69">
        <v>15.3</v>
      </c>
      <c r="G754" s="69" t="s">
        <v>60</v>
      </c>
      <c r="H754" s="69" t="s">
        <v>126</v>
      </c>
      <c r="J754" s="90" t="s">
        <v>104</v>
      </c>
      <c r="K754" s="69" t="s">
        <v>88</v>
      </c>
      <c r="L754" s="69" t="s">
        <v>88</v>
      </c>
    </row>
    <row r="755" spans="1:12" x14ac:dyDescent="0.4">
      <c r="A755" s="69" t="s">
        <v>453</v>
      </c>
      <c r="B755" s="87" t="str">
        <f>IF(ISNONTEXT(VLOOKUP(A755,'Student names'!$B$7:$C$15000,2,0)),"",VLOOKUP(A755,'Student names'!$B$7:$C$15000,2,0))</f>
        <v>Isaac Ball</v>
      </c>
      <c r="C755" s="69">
        <v>16</v>
      </c>
      <c r="D755" s="69" t="s">
        <v>96</v>
      </c>
      <c r="E755" s="69" t="s">
        <v>97</v>
      </c>
      <c r="F755" s="69">
        <v>6.1</v>
      </c>
      <c r="G755" s="69" t="s">
        <v>60</v>
      </c>
      <c r="H755" s="69" t="s">
        <v>103</v>
      </c>
      <c r="J755" s="90" t="s">
        <v>104</v>
      </c>
      <c r="K755" s="69" t="s">
        <v>63</v>
      </c>
      <c r="L755" s="69" t="s">
        <v>63</v>
      </c>
    </row>
    <row r="756" spans="1:12" x14ac:dyDescent="0.4">
      <c r="A756" s="69" t="s">
        <v>454</v>
      </c>
      <c r="B756" s="87" t="str">
        <f>IF(ISNONTEXT(VLOOKUP(A756,'Student names'!$B$7:$C$15000,2,0)),"",VLOOKUP(A756,'Student names'!$B$7:$C$15000,2,0))</f>
        <v>Katherine North</v>
      </c>
      <c r="C756" s="69">
        <v>16</v>
      </c>
      <c r="D756" s="69" t="s">
        <v>69</v>
      </c>
      <c r="E756" s="69" t="s">
        <v>70</v>
      </c>
      <c r="F756" s="69">
        <v>2.2000000000000002</v>
      </c>
      <c r="G756" s="69" t="s">
        <v>60</v>
      </c>
      <c r="H756" s="69" t="s">
        <v>61</v>
      </c>
      <c r="I756" s="69" t="s">
        <v>61</v>
      </c>
      <c r="J756" s="90" t="s">
        <v>62</v>
      </c>
      <c r="K756" s="69" t="s">
        <v>63</v>
      </c>
      <c r="L756" s="69" t="s">
        <v>63</v>
      </c>
    </row>
    <row r="757" spans="1:12" x14ac:dyDescent="0.4">
      <c r="A757" s="69" t="s">
        <v>454</v>
      </c>
      <c r="B757" s="87" t="str">
        <f>IF(ISNONTEXT(VLOOKUP(A757,'Student names'!$B$7:$C$15000,2,0)),"",VLOOKUP(A757,'Student names'!$B$7:$C$15000,2,0))</f>
        <v>Katherine North</v>
      </c>
      <c r="C757" s="69">
        <v>16</v>
      </c>
      <c r="D757" s="69" t="s">
        <v>69</v>
      </c>
      <c r="E757" s="69" t="s">
        <v>70</v>
      </c>
      <c r="F757" s="69">
        <v>2.2000000000000002</v>
      </c>
      <c r="G757" s="69" t="s">
        <v>60</v>
      </c>
      <c r="H757" s="69" t="s">
        <v>61</v>
      </c>
      <c r="I757" s="69" t="s">
        <v>61</v>
      </c>
      <c r="J757" s="90" t="s">
        <v>62</v>
      </c>
      <c r="K757" s="69" t="s">
        <v>63</v>
      </c>
      <c r="L757" s="69" t="s">
        <v>63</v>
      </c>
    </row>
    <row r="758" spans="1:12" x14ac:dyDescent="0.4">
      <c r="A758" s="69" t="s">
        <v>454</v>
      </c>
      <c r="B758" s="87" t="str">
        <f>IF(ISNONTEXT(VLOOKUP(A758,'Student names'!$B$7:$C$15000,2,0)),"",VLOOKUP(A758,'Student names'!$B$7:$C$15000,2,0))</f>
        <v>Katherine North</v>
      </c>
      <c r="C758" s="69">
        <v>16</v>
      </c>
      <c r="D758" s="69" t="s">
        <v>69</v>
      </c>
      <c r="E758" s="69" t="s">
        <v>70</v>
      </c>
      <c r="F758" s="69">
        <v>2.2000000000000002</v>
      </c>
      <c r="G758" s="69" t="s">
        <v>60</v>
      </c>
      <c r="H758" s="69" t="s">
        <v>61</v>
      </c>
      <c r="I758" s="69" t="s">
        <v>61</v>
      </c>
      <c r="J758" s="90" t="s">
        <v>62</v>
      </c>
      <c r="K758" s="69" t="s">
        <v>63</v>
      </c>
      <c r="L758" s="69" t="s">
        <v>63</v>
      </c>
    </row>
    <row r="759" spans="1:12" x14ac:dyDescent="0.4">
      <c r="A759" s="69" t="s">
        <v>454</v>
      </c>
      <c r="B759" s="87" t="str">
        <f>IF(ISNONTEXT(VLOOKUP(A759,'Student names'!$B$7:$C$15000,2,0)),"",VLOOKUP(A759,'Student names'!$B$7:$C$15000,2,0))</f>
        <v>Katherine North</v>
      </c>
      <c r="C759" s="69">
        <v>16</v>
      </c>
      <c r="D759" s="69" t="s">
        <v>69</v>
      </c>
      <c r="E759" s="69" t="s">
        <v>70</v>
      </c>
      <c r="F759" s="69">
        <v>2.2000000000000002</v>
      </c>
      <c r="G759" s="69" t="s">
        <v>60</v>
      </c>
      <c r="H759" s="69" t="s">
        <v>61</v>
      </c>
      <c r="I759" s="69" t="s">
        <v>61</v>
      </c>
      <c r="J759" s="90" t="s">
        <v>62</v>
      </c>
      <c r="K759" s="69" t="s">
        <v>63</v>
      </c>
      <c r="L759" s="69" t="s">
        <v>63</v>
      </c>
    </row>
    <row r="760" spans="1:12" x14ac:dyDescent="0.4">
      <c r="A760" s="69" t="s">
        <v>454</v>
      </c>
      <c r="B760" s="87" t="str">
        <f>IF(ISNONTEXT(VLOOKUP(A760,'Student names'!$B$7:$C$15000,2,0)),"",VLOOKUP(A760,'Student names'!$B$7:$C$15000,2,0))</f>
        <v>Katherine North</v>
      </c>
      <c r="C760" s="69">
        <v>16</v>
      </c>
      <c r="D760" s="69" t="s">
        <v>179</v>
      </c>
      <c r="E760" s="69" t="s">
        <v>180</v>
      </c>
      <c r="F760" s="69">
        <v>4.0999999999999996</v>
      </c>
      <c r="G760" s="69" t="s">
        <v>60</v>
      </c>
      <c r="H760" s="69" t="s">
        <v>61</v>
      </c>
      <c r="I760" s="69" t="s">
        <v>61</v>
      </c>
      <c r="J760" s="90" t="s">
        <v>62</v>
      </c>
      <c r="K760" s="69" t="s">
        <v>63</v>
      </c>
      <c r="L760" s="69" t="s">
        <v>63</v>
      </c>
    </row>
    <row r="761" spans="1:12" x14ac:dyDescent="0.4">
      <c r="A761" s="69" t="s">
        <v>454</v>
      </c>
      <c r="B761" s="87" t="str">
        <f>IF(ISNONTEXT(VLOOKUP(A761,'Student names'!$B$7:$C$15000,2,0)),"",VLOOKUP(A761,'Student names'!$B$7:$C$15000,2,0))</f>
        <v>Katherine North</v>
      </c>
      <c r="C761" s="69">
        <v>16</v>
      </c>
      <c r="D761" s="69" t="s">
        <v>179</v>
      </c>
      <c r="E761" s="69" t="s">
        <v>180</v>
      </c>
      <c r="F761" s="69">
        <v>4.0999999999999996</v>
      </c>
      <c r="G761" s="69" t="s">
        <v>60</v>
      </c>
      <c r="H761" s="69" t="s">
        <v>61</v>
      </c>
      <c r="I761" s="69" t="s">
        <v>61</v>
      </c>
      <c r="J761" s="90" t="s">
        <v>62</v>
      </c>
      <c r="K761" s="69" t="s">
        <v>63</v>
      </c>
      <c r="L761" s="69" t="s">
        <v>63</v>
      </c>
    </row>
    <row r="762" spans="1:12" x14ac:dyDescent="0.4">
      <c r="A762" s="69" t="s">
        <v>454</v>
      </c>
      <c r="B762" s="87" t="str">
        <f>IF(ISNONTEXT(VLOOKUP(A762,'Student names'!$B$7:$C$15000,2,0)),"",VLOOKUP(A762,'Student names'!$B$7:$C$15000,2,0))</f>
        <v>Katherine North</v>
      </c>
      <c r="C762" s="69">
        <v>16</v>
      </c>
      <c r="D762" s="69" t="s">
        <v>179</v>
      </c>
      <c r="E762" s="69" t="s">
        <v>180</v>
      </c>
      <c r="F762" s="69">
        <v>4.0999999999999996</v>
      </c>
      <c r="G762" s="69" t="s">
        <v>60</v>
      </c>
      <c r="H762" s="69" t="s">
        <v>61</v>
      </c>
      <c r="I762" s="69" t="s">
        <v>61</v>
      </c>
      <c r="J762" s="90" t="s">
        <v>62</v>
      </c>
      <c r="K762" s="69" t="s">
        <v>63</v>
      </c>
      <c r="L762" s="69" t="s">
        <v>63</v>
      </c>
    </row>
    <row r="763" spans="1:12" x14ac:dyDescent="0.4">
      <c r="A763" s="69" t="s">
        <v>454</v>
      </c>
      <c r="B763" s="87" t="str">
        <f>IF(ISNONTEXT(VLOOKUP(A763,'Student names'!$B$7:$C$15000,2,0)),"",VLOOKUP(A763,'Student names'!$B$7:$C$15000,2,0))</f>
        <v>Katherine North</v>
      </c>
      <c r="C763" s="69">
        <v>16</v>
      </c>
      <c r="D763" s="69" t="s">
        <v>179</v>
      </c>
      <c r="E763" s="69" t="s">
        <v>180</v>
      </c>
      <c r="F763" s="69">
        <v>4.0999999999999996</v>
      </c>
      <c r="G763" s="69" t="s">
        <v>60</v>
      </c>
      <c r="H763" s="69" t="s">
        <v>61</v>
      </c>
      <c r="I763" s="69" t="s">
        <v>61</v>
      </c>
      <c r="J763" s="90" t="s">
        <v>62</v>
      </c>
      <c r="K763" s="69" t="s">
        <v>63</v>
      </c>
      <c r="L763" s="69" t="s">
        <v>63</v>
      </c>
    </row>
    <row r="764" spans="1:12" x14ac:dyDescent="0.4">
      <c r="A764" s="69" t="s">
        <v>454</v>
      </c>
      <c r="B764" s="87" t="str">
        <f>IF(ISNONTEXT(VLOOKUP(A764,'Student names'!$B$7:$C$15000,2,0)),"",VLOOKUP(A764,'Student names'!$B$7:$C$15000,2,0))</f>
        <v>Katherine North</v>
      </c>
      <c r="C764" s="69">
        <v>16</v>
      </c>
      <c r="D764" s="69" t="s">
        <v>133</v>
      </c>
      <c r="E764" s="69" t="s">
        <v>134</v>
      </c>
      <c r="F764" s="69">
        <v>11.1</v>
      </c>
      <c r="G764" s="69" t="s">
        <v>60</v>
      </c>
      <c r="H764" s="69" t="s">
        <v>61</v>
      </c>
      <c r="I764" s="69" t="s">
        <v>61</v>
      </c>
      <c r="J764" s="90" t="s">
        <v>62</v>
      </c>
      <c r="K764" s="69" t="s">
        <v>63</v>
      </c>
      <c r="L764" s="69" t="s">
        <v>63</v>
      </c>
    </row>
    <row r="765" spans="1:12" x14ac:dyDescent="0.4">
      <c r="A765" s="69" t="s">
        <v>454</v>
      </c>
      <c r="B765" s="87" t="str">
        <f>IF(ISNONTEXT(VLOOKUP(A765,'Student names'!$B$7:$C$15000,2,0)),"",VLOOKUP(A765,'Student names'!$B$7:$C$15000,2,0))</f>
        <v>Katherine North</v>
      </c>
      <c r="C765" s="69">
        <v>16</v>
      </c>
      <c r="D765" s="69" t="s">
        <v>133</v>
      </c>
      <c r="E765" s="69" t="s">
        <v>134</v>
      </c>
      <c r="F765" s="69">
        <v>11.1</v>
      </c>
      <c r="G765" s="69" t="s">
        <v>60</v>
      </c>
      <c r="H765" s="69" t="s">
        <v>61</v>
      </c>
      <c r="I765" s="69" t="s">
        <v>61</v>
      </c>
      <c r="J765" s="90" t="s">
        <v>62</v>
      </c>
      <c r="K765" s="69" t="s">
        <v>63</v>
      </c>
      <c r="L765" s="69" t="s">
        <v>63</v>
      </c>
    </row>
    <row r="766" spans="1:12" x14ac:dyDescent="0.4">
      <c r="A766" s="69" t="s">
        <v>454</v>
      </c>
      <c r="B766" s="87" t="str">
        <f>IF(ISNONTEXT(VLOOKUP(A766,'Student names'!$B$7:$C$15000,2,0)),"",VLOOKUP(A766,'Student names'!$B$7:$C$15000,2,0))</f>
        <v>Katherine North</v>
      </c>
      <c r="C766" s="69">
        <v>16</v>
      </c>
      <c r="D766" s="69" t="s">
        <v>133</v>
      </c>
      <c r="E766" s="69" t="s">
        <v>134</v>
      </c>
      <c r="F766" s="69">
        <v>11.1</v>
      </c>
      <c r="G766" s="69" t="s">
        <v>60</v>
      </c>
      <c r="H766" s="69" t="s">
        <v>61</v>
      </c>
      <c r="I766" s="69" t="s">
        <v>61</v>
      </c>
      <c r="J766" s="90" t="s">
        <v>62</v>
      </c>
      <c r="K766" s="69" t="s">
        <v>63</v>
      </c>
      <c r="L766" s="69" t="s">
        <v>63</v>
      </c>
    </row>
    <row r="767" spans="1:12" x14ac:dyDescent="0.4">
      <c r="A767" s="69" t="s">
        <v>454</v>
      </c>
      <c r="B767" s="87" t="str">
        <f>IF(ISNONTEXT(VLOOKUP(A767,'Student names'!$B$7:$C$15000,2,0)),"",VLOOKUP(A767,'Student names'!$B$7:$C$15000,2,0))</f>
        <v>Katherine North</v>
      </c>
      <c r="C767" s="69">
        <v>16</v>
      </c>
      <c r="D767" s="69" t="s">
        <v>133</v>
      </c>
      <c r="E767" s="69" t="s">
        <v>134</v>
      </c>
      <c r="F767" s="69">
        <v>11.1</v>
      </c>
      <c r="G767" s="69" t="s">
        <v>60</v>
      </c>
      <c r="H767" s="69" t="s">
        <v>61</v>
      </c>
      <c r="I767" s="69" t="s">
        <v>61</v>
      </c>
      <c r="J767" s="90" t="s">
        <v>62</v>
      </c>
      <c r="K767" s="69" t="s">
        <v>63</v>
      </c>
      <c r="L767" s="69" t="s">
        <v>63</v>
      </c>
    </row>
    <row r="768" spans="1:12" x14ac:dyDescent="0.4">
      <c r="A768" s="69" t="s">
        <v>454</v>
      </c>
      <c r="B768" s="87" t="str">
        <f>IF(ISNONTEXT(VLOOKUP(A768,'Student names'!$B$7:$C$15000,2,0)),"",VLOOKUP(A768,'Student names'!$B$7:$C$15000,2,0))</f>
        <v>Katherine North</v>
      </c>
      <c r="C768" s="69">
        <v>16</v>
      </c>
      <c r="D768" s="69" t="s">
        <v>64</v>
      </c>
      <c r="E768" s="69" t="s">
        <v>65</v>
      </c>
      <c r="F768" s="69">
        <v>2.1</v>
      </c>
      <c r="G768" s="69" t="s">
        <v>60</v>
      </c>
      <c r="H768" s="69" t="s">
        <v>61</v>
      </c>
      <c r="I768" s="69" t="s">
        <v>61</v>
      </c>
      <c r="J768" s="90" t="s">
        <v>62</v>
      </c>
      <c r="K768" s="69" t="s">
        <v>63</v>
      </c>
      <c r="L768" s="69" t="s">
        <v>63</v>
      </c>
    </row>
    <row r="769" spans="1:12" x14ac:dyDescent="0.4">
      <c r="A769" s="69" t="s">
        <v>454</v>
      </c>
      <c r="B769" s="87" t="str">
        <f>IF(ISNONTEXT(VLOOKUP(A769,'Student names'!$B$7:$C$15000,2,0)),"",VLOOKUP(A769,'Student names'!$B$7:$C$15000,2,0))</f>
        <v>Katherine North</v>
      </c>
      <c r="C769" s="69">
        <v>16</v>
      </c>
      <c r="D769" s="69" t="s">
        <v>64</v>
      </c>
      <c r="E769" s="69" t="s">
        <v>65</v>
      </c>
      <c r="F769" s="69">
        <v>2.1</v>
      </c>
      <c r="G769" s="69" t="s">
        <v>60</v>
      </c>
      <c r="H769" s="69" t="s">
        <v>61</v>
      </c>
      <c r="I769" s="69" t="s">
        <v>61</v>
      </c>
      <c r="J769" s="90" t="s">
        <v>62</v>
      </c>
      <c r="K769" s="69" t="s">
        <v>63</v>
      </c>
      <c r="L769" s="69" t="s">
        <v>63</v>
      </c>
    </row>
    <row r="770" spans="1:12" x14ac:dyDescent="0.4">
      <c r="A770" s="69" t="s">
        <v>454</v>
      </c>
      <c r="B770" s="87" t="str">
        <f>IF(ISNONTEXT(VLOOKUP(A770,'Student names'!$B$7:$C$15000,2,0)),"",VLOOKUP(A770,'Student names'!$B$7:$C$15000,2,0))</f>
        <v>Katherine North</v>
      </c>
      <c r="C770" s="69">
        <v>16</v>
      </c>
      <c r="D770" s="69" t="s">
        <v>64</v>
      </c>
      <c r="E770" s="69" t="s">
        <v>65</v>
      </c>
      <c r="F770" s="69">
        <v>2.1</v>
      </c>
      <c r="G770" s="69" t="s">
        <v>60</v>
      </c>
      <c r="H770" s="69" t="s">
        <v>61</v>
      </c>
      <c r="I770" s="69" t="s">
        <v>61</v>
      </c>
      <c r="J770" s="90" t="s">
        <v>62</v>
      </c>
      <c r="K770" s="69" t="s">
        <v>63</v>
      </c>
      <c r="L770" s="69" t="s">
        <v>63</v>
      </c>
    </row>
    <row r="771" spans="1:12" x14ac:dyDescent="0.4">
      <c r="A771" s="69" t="s">
        <v>454</v>
      </c>
      <c r="B771" s="87" t="str">
        <f>IF(ISNONTEXT(VLOOKUP(A771,'Student names'!$B$7:$C$15000,2,0)),"",VLOOKUP(A771,'Student names'!$B$7:$C$15000,2,0))</f>
        <v>Katherine North</v>
      </c>
      <c r="C771" s="69">
        <v>16</v>
      </c>
      <c r="D771" s="69" t="s">
        <v>64</v>
      </c>
      <c r="E771" s="69" t="s">
        <v>65</v>
      </c>
      <c r="F771" s="69">
        <v>2.1</v>
      </c>
      <c r="G771" s="69" t="s">
        <v>60</v>
      </c>
      <c r="H771" s="69" t="s">
        <v>61</v>
      </c>
      <c r="I771" s="69" t="s">
        <v>61</v>
      </c>
      <c r="J771" s="90" t="s">
        <v>62</v>
      </c>
      <c r="K771" s="69" t="s">
        <v>63</v>
      </c>
      <c r="L771" s="69" t="s">
        <v>63</v>
      </c>
    </row>
    <row r="772" spans="1:12" x14ac:dyDescent="0.4">
      <c r="A772" s="69" t="s">
        <v>455</v>
      </c>
      <c r="B772" s="87" t="str">
        <f>IF(ISNONTEXT(VLOOKUP(A772,'Student names'!$B$7:$C$15000,2,0)),"",VLOOKUP(A772,'Student names'!$B$7:$C$15000,2,0))</f>
        <v>Lauren Gill</v>
      </c>
      <c r="C772" s="69">
        <v>16</v>
      </c>
      <c r="D772" s="69" t="s">
        <v>69</v>
      </c>
      <c r="E772" s="69" t="s">
        <v>70</v>
      </c>
      <c r="F772" s="69">
        <v>2.2000000000000002</v>
      </c>
      <c r="G772" s="69" t="s">
        <v>60</v>
      </c>
      <c r="H772" s="69" t="s">
        <v>61</v>
      </c>
      <c r="I772" s="69" t="s">
        <v>61</v>
      </c>
      <c r="J772" s="90" t="s">
        <v>62</v>
      </c>
      <c r="K772" s="69" t="s">
        <v>63</v>
      </c>
      <c r="L772" s="69" t="s">
        <v>63</v>
      </c>
    </row>
    <row r="773" spans="1:12" x14ac:dyDescent="0.4">
      <c r="A773" s="69" t="s">
        <v>455</v>
      </c>
      <c r="B773" s="87" t="str">
        <f>IF(ISNONTEXT(VLOOKUP(A773,'Student names'!$B$7:$C$15000,2,0)),"",VLOOKUP(A773,'Student names'!$B$7:$C$15000,2,0))</f>
        <v>Lauren Gill</v>
      </c>
      <c r="C773" s="69">
        <v>16</v>
      </c>
      <c r="D773" s="69" t="s">
        <v>179</v>
      </c>
      <c r="E773" s="69" t="s">
        <v>180</v>
      </c>
      <c r="F773" s="69">
        <v>4.0999999999999996</v>
      </c>
      <c r="G773" s="69" t="s">
        <v>60</v>
      </c>
      <c r="H773" s="69" t="s">
        <v>61</v>
      </c>
      <c r="I773" s="69" t="s">
        <v>61</v>
      </c>
      <c r="J773" s="90" t="s">
        <v>62</v>
      </c>
      <c r="K773" s="69" t="s">
        <v>63</v>
      </c>
      <c r="L773" s="69" t="s">
        <v>63</v>
      </c>
    </row>
    <row r="774" spans="1:12" x14ac:dyDescent="0.4">
      <c r="A774" s="69" t="s">
        <v>455</v>
      </c>
      <c r="B774" s="87" t="str">
        <f>IF(ISNONTEXT(VLOOKUP(A774,'Student names'!$B$7:$C$15000,2,0)),"",VLOOKUP(A774,'Student names'!$B$7:$C$15000,2,0))</f>
        <v>Lauren Gill</v>
      </c>
      <c r="C774" s="69">
        <v>16</v>
      </c>
      <c r="D774" s="69" t="s">
        <v>133</v>
      </c>
      <c r="E774" s="69" t="s">
        <v>134</v>
      </c>
      <c r="F774" s="69">
        <v>11.1</v>
      </c>
      <c r="G774" s="69" t="s">
        <v>60</v>
      </c>
      <c r="H774" s="69" t="s">
        <v>61</v>
      </c>
      <c r="I774" s="69" t="s">
        <v>61</v>
      </c>
      <c r="J774" s="90" t="s">
        <v>62</v>
      </c>
      <c r="K774" s="69" t="s">
        <v>63</v>
      </c>
      <c r="L774" s="69" t="s">
        <v>63</v>
      </c>
    </row>
    <row r="775" spans="1:12" x14ac:dyDescent="0.4">
      <c r="A775" s="69" t="s">
        <v>455</v>
      </c>
      <c r="B775" s="87" t="str">
        <f>IF(ISNONTEXT(VLOOKUP(A775,'Student names'!$B$7:$C$15000,2,0)),"",VLOOKUP(A775,'Student names'!$B$7:$C$15000,2,0))</f>
        <v>Lauren Gill</v>
      </c>
      <c r="C775" s="69">
        <v>16</v>
      </c>
      <c r="D775" s="69" t="s">
        <v>64</v>
      </c>
      <c r="E775" s="69" t="s">
        <v>65</v>
      </c>
      <c r="F775" s="69">
        <v>2.1</v>
      </c>
      <c r="G775" s="69" t="s">
        <v>60</v>
      </c>
      <c r="H775" s="69" t="s">
        <v>61</v>
      </c>
      <c r="I775" s="69" t="s">
        <v>61</v>
      </c>
      <c r="J775" s="90" t="s">
        <v>62</v>
      </c>
      <c r="K775" s="69" t="s">
        <v>88</v>
      </c>
      <c r="L775" s="69" t="s">
        <v>88</v>
      </c>
    </row>
    <row r="776" spans="1:12" x14ac:dyDescent="0.4">
      <c r="A776" s="69" t="s">
        <v>456</v>
      </c>
      <c r="B776" s="87" t="str">
        <f>IF(ISNONTEXT(VLOOKUP(A776,'Student names'!$B$7:$C$15000,2,0)),"",VLOOKUP(A776,'Student names'!$B$7:$C$15000,2,0))</f>
        <v>Carol Jackson</v>
      </c>
      <c r="C776" s="69">
        <v>17</v>
      </c>
      <c r="D776" s="69" t="s">
        <v>151</v>
      </c>
      <c r="E776" s="69" t="s">
        <v>152</v>
      </c>
      <c r="F776" s="69">
        <v>4.0999999999999996</v>
      </c>
      <c r="G776" s="69" t="s">
        <v>60</v>
      </c>
      <c r="H776" s="69" t="s">
        <v>61</v>
      </c>
      <c r="I776" s="69" t="s">
        <v>61</v>
      </c>
      <c r="J776" s="90" t="s">
        <v>62</v>
      </c>
      <c r="K776" s="69" t="s">
        <v>63</v>
      </c>
      <c r="L776" s="69" t="s">
        <v>63</v>
      </c>
    </row>
    <row r="777" spans="1:12" x14ac:dyDescent="0.4">
      <c r="A777" s="69" t="s">
        <v>456</v>
      </c>
      <c r="B777" s="87" t="str">
        <f>IF(ISNONTEXT(VLOOKUP(A777,'Student names'!$B$7:$C$15000,2,0)),"",VLOOKUP(A777,'Student names'!$B$7:$C$15000,2,0))</f>
        <v>Carol Jackson</v>
      </c>
      <c r="C777" s="69">
        <v>17</v>
      </c>
      <c r="D777" s="69" t="s">
        <v>154</v>
      </c>
      <c r="E777" s="69" t="s">
        <v>155</v>
      </c>
      <c r="F777" s="69">
        <v>2.1</v>
      </c>
      <c r="G777" s="69" t="s">
        <v>60</v>
      </c>
      <c r="H777" s="69" t="s">
        <v>73</v>
      </c>
      <c r="I777" s="69" t="s">
        <v>73</v>
      </c>
      <c r="J777" s="90" t="s">
        <v>62</v>
      </c>
      <c r="K777" s="69" t="s">
        <v>88</v>
      </c>
      <c r="L777" s="69" t="s">
        <v>88</v>
      </c>
    </row>
    <row r="778" spans="1:12" x14ac:dyDescent="0.4">
      <c r="A778" s="69" t="s">
        <v>456</v>
      </c>
      <c r="B778" s="87" t="str">
        <f>IF(ISNONTEXT(VLOOKUP(A778,'Student names'!$B$7:$C$15000,2,0)),"",VLOOKUP(A778,'Student names'!$B$7:$C$15000,2,0))</f>
        <v>Carol Jackson</v>
      </c>
      <c r="C778" s="69">
        <v>17</v>
      </c>
      <c r="D778" s="69" t="s">
        <v>96</v>
      </c>
      <c r="E778" s="69" t="s">
        <v>97</v>
      </c>
      <c r="F778" s="69">
        <v>6.1</v>
      </c>
      <c r="G778" s="69" t="s">
        <v>98</v>
      </c>
      <c r="H778" s="69" t="s">
        <v>61</v>
      </c>
      <c r="I778" s="69" t="s">
        <v>61</v>
      </c>
      <c r="J778" s="90" t="s">
        <v>62</v>
      </c>
      <c r="K778" s="69" t="s">
        <v>63</v>
      </c>
      <c r="L778" s="69" t="s">
        <v>63</v>
      </c>
    </row>
    <row r="779" spans="1:12" x14ac:dyDescent="0.4">
      <c r="A779" s="69" t="s">
        <v>457</v>
      </c>
      <c r="B779" s="87" t="str">
        <f>IF(ISNONTEXT(VLOOKUP(A779,'Student names'!$B$7:$C$15000,2,0)),"",VLOOKUP(A779,'Student names'!$B$7:$C$15000,2,0))</f>
        <v>Penelope Simpson</v>
      </c>
      <c r="C779" s="69">
        <v>16</v>
      </c>
      <c r="D779" s="69" t="s">
        <v>146</v>
      </c>
      <c r="E779" s="69" t="s">
        <v>147</v>
      </c>
      <c r="F779" s="69">
        <v>9.1999999999999993</v>
      </c>
      <c r="G779" s="69" t="s">
        <v>148</v>
      </c>
      <c r="H779" s="69" t="s">
        <v>61</v>
      </c>
      <c r="I779" s="69" t="s">
        <v>61</v>
      </c>
      <c r="J779" s="90" t="s">
        <v>62</v>
      </c>
      <c r="K779" s="69" t="s">
        <v>63</v>
      </c>
      <c r="L779" s="69" t="s">
        <v>63</v>
      </c>
    </row>
    <row r="780" spans="1:12" x14ac:dyDescent="0.4">
      <c r="A780" s="69" t="s">
        <v>457</v>
      </c>
      <c r="B780" s="87" t="str">
        <f>IF(ISNONTEXT(VLOOKUP(A780,'Student names'!$B$7:$C$15000,2,0)),"",VLOOKUP(A780,'Student names'!$B$7:$C$15000,2,0))</f>
        <v>Penelope Simpson</v>
      </c>
      <c r="C780" s="69">
        <v>16</v>
      </c>
      <c r="D780" s="69" t="s">
        <v>146</v>
      </c>
      <c r="E780" s="69" t="s">
        <v>147</v>
      </c>
      <c r="F780" s="69">
        <v>9.1999999999999993</v>
      </c>
      <c r="G780" s="69" t="s">
        <v>148</v>
      </c>
      <c r="H780" s="69" t="s">
        <v>61</v>
      </c>
      <c r="I780" s="69" t="s">
        <v>61</v>
      </c>
      <c r="J780" s="90" t="s">
        <v>62</v>
      </c>
      <c r="K780" s="69" t="s">
        <v>63</v>
      </c>
      <c r="L780" s="69" t="s">
        <v>63</v>
      </c>
    </row>
    <row r="781" spans="1:12" x14ac:dyDescent="0.4">
      <c r="A781" s="69" t="s">
        <v>457</v>
      </c>
      <c r="B781" s="87" t="str">
        <f>IF(ISNONTEXT(VLOOKUP(A781,'Student names'!$B$7:$C$15000,2,0)),"",VLOOKUP(A781,'Student names'!$B$7:$C$15000,2,0))</f>
        <v>Penelope Simpson</v>
      </c>
      <c r="C781" s="69">
        <v>16</v>
      </c>
      <c r="D781" s="69" t="s">
        <v>146</v>
      </c>
      <c r="E781" s="69" t="s">
        <v>147</v>
      </c>
      <c r="F781" s="69">
        <v>9.1999999999999993</v>
      </c>
      <c r="G781" s="69" t="s">
        <v>148</v>
      </c>
      <c r="H781" s="69" t="s">
        <v>61</v>
      </c>
      <c r="I781" s="69" t="s">
        <v>61</v>
      </c>
      <c r="J781" s="90" t="s">
        <v>62</v>
      </c>
      <c r="K781" s="69" t="s">
        <v>63</v>
      </c>
      <c r="L781" s="69" t="s">
        <v>63</v>
      </c>
    </row>
    <row r="782" spans="1:12" x14ac:dyDescent="0.4">
      <c r="A782" s="69" t="s">
        <v>457</v>
      </c>
      <c r="B782" s="87" t="str">
        <f>IF(ISNONTEXT(VLOOKUP(A782,'Student names'!$B$7:$C$15000,2,0)),"",VLOOKUP(A782,'Student names'!$B$7:$C$15000,2,0))</f>
        <v>Penelope Simpson</v>
      </c>
      <c r="C782" s="69">
        <v>16</v>
      </c>
      <c r="D782" s="69" t="s">
        <v>146</v>
      </c>
      <c r="E782" s="69" t="s">
        <v>147</v>
      </c>
      <c r="F782" s="69">
        <v>9.1999999999999993</v>
      </c>
      <c r="G782" s="69" t="s">
        <v>148</v>
      </c>
      <c r="H782" s="69" t="s">
        <v>61</v>
      </c>
      <c r="I782" s="69" t="s">
        <v>61</v>
      </c>
      <c r="J782" s="90" t="s">
        <v>62</v>
      </c>
      <c r="K782" s="69" t="s">
        <v>63</v>
      </c>
      <c r="L782" s="69" t="s">
        <v>63</v>
      </c>
    </row>
    <row r="783" spans="1:12" x14ac:dyDescent="0.4">
      <c r="A783" s="69" t="s">
        <v>457</v>
      </c>
      <c r="B783" s="87" t="str">
        <f>IF(ISNONTEXT(VLOOKUP(A783,'Student names'!$B$7:$C$15000,2,0)),"",VLOOKUP(A783,'Student names'!$B$7:$C$15000,2,0))</f>
        <v>Penelope Simpson</v>
      </c>
      <c r="C783" s="69">
        <v>16</v>
      </c>
      <c r="D783" s="69" t="s">
        <v>146</v>
      </c>
      <c r="E783" s="69" t="s">
        <v>147</v>
      </c>
      <c r="F783" s="69">
        <v>9.1999999999999993</v>
      </c>
      <c r="G783" s="69" t="s">
        <v>148</v>
      </c>
      <c r="H783" s="69" t="s">
        <v>61</v>
      </c>
      <c r="I783" s="69" t="s">
        <v>61</v>
      </c>
      <c r="J783" s="90" t="s">
        <v>62</v>
      </c>
      <c r="K783" s="69" t="s">
        <v>63</v>
      </c>
      <c r="L783" s="69" t="s">
        <v>63</v>
      </c>
    </row>
    <row r="784" spans="1:12" x14ac:dyDescent="0.4">
      <c r="A784" s="69" t="s">
        <v>457</v>
      </c>
      <c r="B784" s="87" t="str">
        <f>IF(ISNONTEXT(VLOOKUP(A784,'Student names'!$B$7:$C$15000,2,0)),"",VLOOKUP(A784,'Student names'!$B$7:$C$15000,2,0))</f>
        <v>Penelope Simpson</v>
      </c>
      <c r="C784" s="69">
        <v>16</v>
      </c>
      <c r="D784" s="69" t="s">
        <v>121</v>
      </c>
      <c r="E784" s="69" t="s">
        <v>122</v>
      </c>
      <c r="F784" s="69">
        <v>11.2</v>
      </c>
      <c r="G784" s="69" t="s">
        <v>60</v>
      </c>
      <c r="H784" s="69" t="s">
        <v>103</v>
      </c>
      <c r="J784" s="90" t="s">
        <v>104</v>
      </c>
      <c r="K784" s="69" t="s">
        <v>63</v>
      </c>
      <c r="L784" s="69" t="s">
        <v>63</v>
      </c>
    </row>
    <row r="785" spans="1:12" x14ac:dyDescent="0.4">
      <c r="A785" s="69" t="s">
        <v>457</v>
      </c>
      <c r="B785" s="87" t="str">
        <f>IF(ISNONTEXT(VLOOKUP(A785,'Student names'!$B$7:$C$15000,2,0)),"",VLOOKUP(A785,'Student names'!$B$7:$C$15000,2,0))</f>
        <v>Penelope Simpson</v>
      </c>
      <c r="C785" s="69">
        <v>16</v>
      </c>
      <c r="D785" s="69" t="s">
        <v>121</v>
      </c>
      <c r="E785" s="69" t="s">
        <v>122</v>
      </c>
      <c r="F785" s="69">
        <v>11.2</v>
      </c>
      <c r="G785" s="69" t="s">
        <v>60</v>
      </c>
      <c r="H785" s="69" t="s">
        <v>103</v>
      </c>
      <c r="J785" s="90" t="s">
        <v>104</v>
      </c>
      <c r="K785" s="69" t="s">
        <v>63</v>
      </c>
      <c r="L785" s="69" t="s">
        <v>63</v>
      </c>
    </row>
    <row r="786" spans="1:12" x14ac:dyDescent="0.4">
      <c r="A786" s="69" t="s">
        <v>457</v>
      </c>
      <c r="B786" s="87" t="str">
        <f>IF(ISNONTEXT(VLOOKUP(A786,'Student names'!$B$7:$C$15000,2,0)),"",VLOOKUP(A786,'Student names'!$B$7:$C$15000,2,0))</f>
        <v>Penelope Simpson</v>
      </c>
      <c r="C786" s="69">
        <v>16</v>
      </c>
      <c r="D786" s="69" t="s">
        <v>121</v>
      </c>
      <c r="E786" s="69" t="s">
        <v>122</v>
      </c>
      <c r="F786" s="69">
        <v>11.2</v>
      </c>
      <c r="G786" s="69" t="s">
        <v>60</v>
      </c>
      <c r="H786" s="69" t="s">
        <v>103</v>
      </c>
      <c r="J786" s="90" t="s">
        <v>104</v>
      </c>
      <c r="K786" s="69" t="s">
        <v>63</v>
      </c>
      <c r="L786" s="69" t="s">
        <v>63</v>
      </c>
    </row>
    <row r="787" spans="1:12" x14ac:dyDescent="0.4">
      <c r="A787" s="69" t="s">
        <v>457</v>
      </c>
      <c r="B787" s="87" t="str">
        <f>IF(ISNONTEXT(VLOOKUP(A787,'Student names'!$B$7:$C$15000,2,0)),"",VLOOKUP(A787,'Student names'!$B$7:$C$15000,2,0))</f>
        <v>Penelope Simpson</v>
      </c>
      <c r="C787" s="69">
        <v>16</v>
      </c>
      <c r="D787" s="69" t="s">
        <v>121</v>
      </c>
      <c r="E787" s="69" t="s">
        <v>122</v>
      </c>
      <c r="F787" s="69">
        <v>11.2</v>
      </c>
      <c r="G787" s="69" t="s">
        <v>60</v>
      </c>
      <c r="H787" s="69" t="s">
        <v>103</v>
      </c>
      <c r="J787" s="90" t="s">
        <v>104</v>
      </c>
      <c r="K787" s="69" t="s">
        <v>63</v>
      </c>
      <c r="L787" s="69" t="s">
        <v>63</v>
      </c>
    </row>
    <row r="788" spans="1:12" x14ac:dyDescent="0.4">
      <c r="A788" s="69" t="s">
        <v>457</v>
      </c>
      <c r="B788" s="87" t="str">
        <f>IF(ISNONTEXT(VLOOKUP(A788,'Student names'!$B$7:$C$15000,2,0)),"",VLOOKUP(A788,'Student names'!$B$7:$C$15000,2,0))</f>
        <v>Penelope Simpson</v>
      </c>
      <c r="C788" s="69">
        <v>16</v>
      </c>
      <c r="D788" s="69" t="s">
        <v>121</v>
      </c>
      <c r="E788" s="69" t="s">
        <v>122</v>
      </c>
      <c r="F788" s="69">
        <v>11.2</v>
      </c>
      <c r="G788" s="69" t="s">
        <v>60</v>
      </c>
      <c r="H788" s="69" t="s">
        <v>103</v>
      </c>
      <c r="J788" s="90" t="s">
        <v>104</v>
      </c>
      <c r="K788" s="69" t="s">
        <v>63</v>
      </c>
      <c r="L788" s="69" t="s">
        <v>63</v>
      </c>
    </row>
    <row r="789" spans="1:12" x14ac:dyDescent="0.4">
      <c r="A789" s="69" t="s">
        <v>457</v>
      </c>
      <c r="B789" s="87" t="str">
        <f>IF(ISNONTEXT(VLOOKUP(A789,'Student names'!$B$7:$C$15000,2,0)),"",VLOOKUP(A789,'Student names'!$B$7:$C$15000,2,0))</f>
        <v>Penelope Simpson</v>
      </c>
      <c r="C789" s="69">
        <v>16</v>
      </c>
      <c r="D789" s="69" t="s">
        <v>150</v>
      </c>
      <c r="E789" s="69" t="s">
        <v>147</v>
      </c>
      <c r="F789" s="69">
        <v>9.1999999999999993</v>
      </c>
      <c r="G789" s="69" t="s">
        <v>60</v>
      </c>
      <c r="H789" s="69" t="s">
        <v>61</v>
      </c>
      <c r="I789" s="69" t="s">
        <v>61</v>
      </c>
      <c r="J789" s="90" t="s">
        <v>62</v>
      </c>
      <c r="K789" s="69" t="s">
        <v>63</v>
      </c>
      <c r="L789" s="69" t="s">
        <v>63</v>
      </c>
    </row>
    <row r="790" spans="1:12" x14ac:dyDescent="0.4">
      <c r="A790" s="69" t="s">
        <v>457</v>
      </c>
      <c r="B790" s="87" t="str">
        <f>IF(ISNONTEXT(VLOOKUP(A790,'Student names'!$B$7:$C$15000,2,0)),"",VLOOKUP(A790,'Student names'!$B$7:$C$15000,2,0))</f>
        <v>Penelope Simpson</v>
      </c>
      <c r="C790" s="69">
        <v>16</v>
      </c>
      <c r="D790" s="69" t="s">
        <v>150</v>
      </c>
      <c r="E790" s="69" t="s">
        <v>147</v>
      </c>
      <c r="F790" s="69">
        <v>9.1999999999999993</v>
      </c>
      <c r="G790" s="69" t="s">
        <v>60</v>
      </c>
      <c r="H790" s="69" t="s">
        <v>61</v>
      </c>
      <c r="I790" s="69" t="s">
        <v>61</v>
      </c>
      <c r="J790" s="90" t="s">
        <v>62</v>
      </c>
      <c r="K790" s="69" t="s">
        <v>63</v>
      </c>
      <c r="L790" s="69" t="s">
        <v>63</v>
      </c>
    </row>
    <row r="791" spans="1:12" x14ac:dyDescent="0.4">
      <c r="A791" s="69" t="s">
        <v>457</v>
      </c>
      <c r="B791" s="87" t="str">
        <f>IF(ISNONTEXT(VLOOKUP(A791,'Student names'!$B$7:$C$15000,2,0)),"",VLOOKUP(A791,'Student names'!$B$7:$C$15000,2,0))</f>
        <v>Penelope Simpson</v>
      </c>
      <c r="C791" s="69">
        <v>16</v>
      </c>
      <c r="D791" s="69" t="s">
        <v>150</v>
      </c>
      <c r="E791" s="69" t="s">
        <v>147</v>
      </c>
      <c r="F791" s="69">
        <v>9.1999999999999993</v>
      </c>
      <c r="G791" s="69" t="s">
        <v>60</v>
      </c>
      <c r="H791" s="69" t="s">
        <v>61</v>
      </c>
      <c r="I791" s="69" t="s">
        <v>61</v>
      </c>
      <c r="J791" s="90" t="s">
        <v>62</v>
      </c>
      <c r="K791" s="69" t="s">
        <v>63</v>
      </c>
      <c r="L791" s="69" t="s">
        <v>63</v>
      </c>
    </row>
    <row r="792" spans="1:12" x14ac:dyDescent="0.4">
      <c r="A792" s="69" t="s">
        <v>457</v>
      </c>
      <c r="B792" s="87" t="str">
        <f>IF(ISNONTEXT(VLOOKUP(A792,'Student names'!$B$7:$C$15000,2,0)),"",VLOOKUP(A792,'Student names'!$B$7:$C$15000,2,0))</f>
        <v>Penelope Simpson</v>
      </c>
      <c r="C792" s="69">
        <v>16</v>
      </c>
      <c r="D792" s="69" t="s">
        <v>150</v>
      </c>
      <c r="E792" s="69" t="s">
        <v>147</v>
      </c>
      <c r="F792" s="69">
        <v>9.1999999999999993</v>
      </c>
      <c r="G792" s="69" t="s">
        <v>60</v>
      </c>
      <c r="H792" s="69" t="s">
        <v>61</v>
      </c>
      <c r="I792" s="69" t="s">
        <v>61</v>
      </c>
      <c r="J792" s="90" t="s">
        <v>62</v>
      </c>
      <c r="K792" s="69" t="s">
        <v>63</v>
      </c>
      <c r="L792" s="69" t="s">
        <v>63</v>
      </c>
    </row>
    <row r="793" spans="1:12" x14ac:dyDescent="0.4">
      <c r="A793" s="69" t="s">
        <v>457</v>
      </c>
      <c r="B793" s="87" t="str">
        <f>IF(ISNONTEXT(VLOOKUP(A793,'Student names'!$B$7:$C$15000,2,0)),"",VLOOKUP(A793,'Student names'!$B$7:$C$15000,2,0))</f>
        <v>Penelope Simpson</v>
      </c>
      <c r="C793" s="69">
        <v>16</v>
      </c>
      <c r="D793" s="69" t="s">
        <v>150</v>
      </c>
      <c r="E793" s="69" t="s">
        <v>147</v>
      </c>
      <c r="F793" s="69">
        <v>9.1999999999999993</v>
      </c>
      <c r="G793" s="69" t="s">
        <v>60</v>
      </c>
      <c r="H793" s="69" t="s">
        <v>61</v>
      </c>
      <c r="I793" s="69" t="s">
        <v>61</v>
      </c>
      <c r="J793" s="90" t="s">
        <v>62</v>
      </c>
      <c r="K793" s="69" t="s">
        <v>63</v>
      </c>
      <c r="L793" s="69" t="s">
        <v>63</v>
      </c>
    </row>
    <row r="794" spans="1:12" x14ac:dyDescent="0.4">
      <c r="A794" s="69" t="s">
        <v>457</v>
      </c>
      <c r="B794" s="87" t="str">
        <f>IF(ISNONTEXT(VLOOKUP(A794,'Student names'!$B$7:$C$15000,2,0)),"",VLOOKUP(A794,'Student names'!$B$7:$C$15000,2,0))</f>
        <v>Penelope Simpson</v>
      </c>
      <c r="C794" s="69">
        <v>16</v>
      </c>
      <c r="D794" s="69" t="s">
        <v>105</v>
      </c>
      <c r="E794" s="69" t="s">
        <v>106</v>
      </c>
      <c r="F794" s="69">
        <v>12.1</v>
      </c>
      <c r="G794" s="69" t="s">
        <v>60</v>
      </c>
      <c r="H794" s="69" t="s">
        <v>103</v>
      </c>
      <c r="J794" s="90" t="s">
        <v>104</v>
      </c>
      <c r="K794" s="69" t="s">
        <v>63</v>
      </c>
      <c r="L794" s="69" t="s">
        <v>63</v>
      </c>
    </row>
    <row r="795" spans="1:12" x14ac:dyDescent="0.4">
      <c r="A795" s="69" t="s">
        <v>457</v>
      </c>
      <c r="B795" s="87" t="str">
        <f>IF(ISNONTEXT(VLOOKUP(A795,'Student names'!$B$7:$C$15000,2,0)),"",VLOOKUP(A795,'Student names'!$B$7:$C$15000,2,0))</f>
        <v>Penelope Simpson</v>
      </c>
      <c r="C795" s="69">
        <v>16</v>
      </c>
      <c r="D795" s="69" t="s">
        <v>105</v>
      </c>
      <c r="E795" s="69" t="s">
        <v>106</v>
      </c>
      <c r="F795" s="69">
        <v>12.1</v>
      </c>
      <c r="G795" s="69" t="s">
        <v>60</v>
      </c>
      <c r="H795" s="69" t="s">
        <v>103</v>
      </c>
      <c r="J795" s="90" t="s">
        <v>104</v>
      </c>
      <c r="K795" s="69" t="s">
        <v>63</v>
      </c>
      <c r="L795" s="69" t="s">
        <v>63</v>
      </c>
    </row>
    <row r="796" spans="1:12" x14ac:dyDescent="0.4">
      <c r="A796" s="69" t="s">
        <v>457</v>
      </c>
      <c r="B796" s="87" t="str">
        <f>IF(ISNONTEXT(VLOOKUP(A796,'Student names'!$B$7:$C$15000,2,0)),"",VLOOKUP(A796,'Student names'!$B$7:$C$15000,2,0))</f>
        <v>Penelope Simpson</v>
      </c>
      <c r="C796" s="69">
        <v>16</v>
      </c>
      <c r="D796" s="69" t="s">
        <v>105</v>
      </c>
      <c r="E796" s="69" t="s">
        <v>106</v>
      </c>
      <c r="F796" s="69">
        <v>12.1</v>
      </c>
      <c r="G796" s="69" t="s">
        <v>60</v>
      </c>
      <c r="H796" s="69" t="s">
        <v>103</v>
      </c>
      <c r="J796" s="90" t="s">
        <v>104</v>
      </c>
      <c r="K796" s="69" t="s">
        <v>63</v>
      </c>
      <c r="L796" s="69" t="s">
        <v>63</v>
      </c>
    </row>
    <row r="797" spans="1:12" x14ac:dyDescent="0.4">
      <c r="A797" s="69" t="s">
        <v>457</v>
      </c>
      <c r="B797" s="87" t="str">
        <f>IF(ISNONTEXT(VLOOKUP(A797,'Student names'!$B$7:$C$15000,2,0)),"",VLOOKUP(A797,'Student names'!$B$7:$C$15000,2,0))</f>
        <v>Penelope Simpson</v>
      </c>
      <c r="C797" s="69">
        <v>16</v>
      </c>
      <c r="D797" s="69" t="s">
        <v>105</v>
      </c>
      <c r="E797" s="69" t="s">
        <v>106</v>
      </c>
      <c r="F797" s="69">
        <v>12.1</v>
      </c>
      <c r="G797" s="69" t="s">
        <v>60</v>
      </c>
      <c r="H797" s="69" t="s">
        <v>103</v>
      </c>
      <c r="J797" s="90" t="s">
        <v>104</v>
      </c>
      <c r="K797" s="69" t="s">
        <v>63</v>
      </c>
      <c r="L797" s="69" t="s">
        <v>63</v>
      </c>
    </row>
    <row r="798" spans="1:12" x14ac:dyDescent="0.4">
      <c r="A798" s="69" t="s">
        <v>457</v>
      </c>
      <c r="B798" s="87" t="str">
        <f>IF(ISNONTEXT(VLOOKUP(A798,'Student names'!$B$7:$C$15000,2,0)),"",VLOOKUP(A798,'Student names'!$B$7:$C$15000,2,0))</f>
        <v>Penelope Simpson</v>
      </c>
      <c r="C798" s="69">
        <v>16</v>
      </c>
      <c r="D798" s="69" t="s">
        <v>105</v>
      </c>
      <c r="E798" s="69" t="s">
        <v>106</v>
      </c>
      <c r="F798" s="69">
        <v>12.1</v>
      </c>
      <c r="G798" s="69" t="s">
        <v>60</v>
      </c>
      <c r="H798" s="69" t="s">
        <v>103</v>
      </c>
      <c r="J798" s="90" t="s">
        <v>104</v>
      </c>
      <c r="K798" s="69" t="s">
        <v>63</v>
      </c>
      <c r="L798" s="69" t="s">
        <v>63</v>
      </c>
    </row>
    <row r="799" spans="1:12" x14ac:dyDescent="0.4">
      <c r="A799" s="69" t="s">
        <v>457</v>
      </c>
      <c r="B799" s="87" t="str">
        <f>IF(ISNONTEXT(VLOOKUP(A799,'Student names'!$B$7:$C$15000,2,0)),"",VLOOKUP(A799,'Student names'!$B$7:$C$15000,2,0))</f>
        <v>Penelope Simpson</v>
      </c>
      <c r="C799" s="69">
        <v>16</v>
      </c>
      <c r="D799" s="69" t="s">
        <v>107</v>
      </c>
      <c r="E799" s="69" t="s">
        <v>108</v>
      </c>
      <c r="F799" s="69">
        <v>12.1</v>
      </c>
      <c r="G799" s="69" t="s">
        <v>60</v>
      </c>
      <c r="H799" s="69" t="s">
        <v>61</v>
      </c>
      <c r="I799" s="69" t="s">
        <v>61</v>
      </c>
      <c r="J799" s="90" t="s">
        <v>62</v>
      </c>
      <c r="K799" s="69" t="s">
        <v>63</v>
      </c>
      <c r="L799" s="69" t="s">
        <v>63</v>
      </c>
    </row>
    <row r="800" spans="1:12" x14ac:dyDescent="0.4">
      <c r="A800" s="69" t="s">
        <v>457</v>
      </c>
      <c r="B800" s="87" t="str">
        <f>IF(ISNONTEXT(VLOOKUP(A800,'Student names'!$B$7:$C$15000,2,0)),"",VLOOKUP(A800,'Student names'!$B$7:$C$15000,2,0))</f>
        <v>Penelope Simpson</v>
      </c>
      <c r="C800" s="69">
        <v>16</v>
      </c>
      <c r="D800" s="69" t="s">
        <v>107</v>
      </c>
      <c r="E800" s="69" t="s">
        <v>108</v>
      </c>
      <c r="F800" s="69">
        <v>12.1</v>
      </c>
      <c r="G800" s="69" t="s">
        <v>60</v>
      </c>
      <c r="H800" s="69" t="s">
        <v>61</v>
      </c>
      <c r="I800" s="69" t="s">
        <v>61</v>
      </c>
      <c r="J800" s="90" t="s">
        <v>62</v>
      </c>
      <c r="K800" s="69" t="s">
        <v>63</v>
      </c>
      <c r="L800" s="69" t="s">
        <v>63</v>
      </c>
    </row>
    <row r="801" spans="1:12" x14ac:dyDescent="0.4">
      <c r="A801" s="69" t="s">
        <v>457</v>
      </c>
      <c r="B801" s="87" t="str">
        <f>IF(ISNONTEXT(VLOOKUP(A801,'Student names'!$B$7:$C$15000,2,0)),"",VLOOKUP(A801,'Student names'!$B$7:$C$15000,2,0))</f>
        <v>Penelope Simpson</v>
      </c>
      <c r="C801" s="69">
        <v>16</v>
      </c>
      <c r="D801" s="69" t="s">
        <v>107</v>
      </c>
      <c r="E801" s="69" t="s">
        <v>108</v>
      </c>
      <c r="F801" s="69">
        <v>12.1</v>
      </c>
      <c r="G801" s="69" t="s">
        <v>60</v>
      </c>
      <c r="H801" s="69" t="s">
        <v>61</v>
      </c>
      <c r="I801" s="69" t="s">
        <v>61</v>
      </c>
      <c r="J801" s="90" t="s">
        <v>62</v>
      </c>
      <c r="K801" s="69" t="s">
        <v>63</v>
      </c>
      <c r="L801" s="69" t="s">
        <v>63</v>
      </c>
    </row>
    <row r="802" spans="1:12" x14ac:dyDescent="0.4">
      <c r="A802" s="69" t="s">
        <v>457</v>
      </c>
      <c r="B802" s="87" t="str">
        <f>IF(ISNONTEXT(VLOOKUP(A802,'Student names'!$B$7:$C$15000,2,0)),"",VLOOKUP(A802,'Student names'!$B$7:$C$15000,2,0))</f>
        <v>Penelope Simpson</v>
      </c>
      <c r="C802" s="69">
        <v>16</v>
      </c>
      <c r="D802" s="69" t="s">
        <v>107</v>
      </c>
      <c r="E802" s="69" t="s">
        <v>108</v>
      </c>
      <c r="F802" s="69">
        <v>12.1</v>
      </c>
      <c r="G802" s="69" t="s">
        <v>60</v>
      </c>
      <c r="H802" s="69" t="s">
        <v>61</v>
      </c>
      <c r="I802" s="69" t="s">
        <v>61</v>
      </c>
      <c r="J802" s="90" t="s">
        <v>62</v>
      </c>
      <c r="K802" s="69" t="s">
        <v>63</v>
      </c>
      <c r="L802" s="69" t="s">
        <v>63</v>
      </c>
    </row>
    <row r="803" spans="1:12" x14ac:dyDescent="0.4">
      <c r="A803" s="69" t="s">
        <v>457</v>
      </c>
      <c r="B803" s="87" t="str">
        <f>IF(ISNONTEXT(VLOOKUP(A803,'Student names'!$B$7:$C$15000,2,0)),"",VLOOKUP(A803,'Student names'!$B$7:$C$15000,2,0))</f>
        <v>Penelope Simpson</v>
      </c>
      <c r="C803" s="69">
        <v>16</v>
      </c>
      <c r="D803" s="69" t="s">
        <v>107</v>
      </c>
      <c r="E803" s="69" t="s">
        <v>108</v>
      </c>
      <c r="F803" s="69">
        <v>12.1</v>
      </c>
      <c r="G803" s="69" t="s">
        <v>60</v>
      </c>
      <c r="H803" s="69" t="s">
        <v>61</v>
      </c>
      <c r="I803" s="69" t="s">
        <v>61</v>
      </c>
      <c r="J803" s="90" t="s">
        <v>62</v>
      </c>
      <c r="K803" s="69" t="s">
        <v>63</v>
      </c>
      <c r="L803" s="69" t="s">
        <v>63</v>
      </c>
    </row>
    <row r="804" spans="1:12" x14ac:dyDescent="0.4">
      <c r="A804" s="69" t="s">
        <v>458</v>
      </c>
      <c r="B804" s="87" t="str">
        <f>IF(ISNONTEXT(VLOOKUP(A804,'Student names'!$B$7:$C$15000,2,0)),"",VLOOKUP(A804,'Student names'!$B$7:$C$15000,2,0))</f>
        <v>Keith Abraham</v>
      </c>
      <c r="C804" s="69">
        <v>16</v>
      </c>
      <c r="D804" s="69" t="s">
        <v>172</v>
      </c>
      <c r="E804" s="69" t="s">
        <v>173</v>
      </c>
      <c r="F804" s="69">
        <v>1.3</v>
      </c>
      <c r="G804" s="69" t="s">
        <v>60</v>
      </c>
      <c r="H804" s="69" t="s">
        <v>73</v>
      </c>
      <c r="I804" s="69" t="s">
        <v>149</v>
      </c>
      <c r="J804" s="90" t="s">
        <v>75</v>
      </c>
      <c r="K804" s="69" t="s">
        <v>63</v>
      </c>
      <c r="L804" s="69" t="s">
        <v>63</v>
      </c>
    </row>
    <row r="805" spans="1:12" x14ac:dyDescent="0.4">
      <c r="A805" s="69" t="s">
        <v>458</v>
      </c>
      <c r="B805" s="87" t="str">
        <f>IF(ISNONTEXT(VLOOKUP(A805,'Student names'!$B$7:$C$15000,2,0)),"",VLOOKUP(A805,'Student names'!$B$7:$C$15000,2,0))</f>
        <v>Keith Abraham</v>
      </c>
      <c r="C805" s="69">
        <v>16</v>
      </c>
      <c r="D805" s="69" t="s">
        <v>182</v>
      </c>
      <c r="E805" s="69" t="s">
        <v>183</v>
      </c>
      <c r="F805" s="69">
        <v>2.1</v>
      </c>
      <c r="G805" s="69" t="s">
        <v>60</v>
      </c>
      <c r="H805" s="69" t="s">
        <v>126</v>
      </c>
      <c r="J805" s="90" t="s">
        <v>104</v>
      </c>
      <c r="K805" s="69" t="s">
        <v>88</v>
      </c>
      <c r="L805" s="69" t="s">
        <v>88</v>
      </c>
    </row>
    <row r="806" spans="1:12" x14ac:dyDescent="0.4">
      <c r="A806" s="69" t="s">
        <v>458</v>
      </c>
      <c r="B806" s="87" t="str">
        <f>IF(ISNONTEXT(VLOOKUP(A806,'Student names'!$B$7:$C$15000,2,0)),"",VLOOKUP(A806,'Student names'!$B$7:$C$15000,2,0))</f>
        <v>Keith Abraham</v>
      </c>
      <c r="C806" s="69">
        <v>16</v>
      </c>
      <c r="D806" s="69" t="s">
        <v>101</v>
      </c>
      <c r="E806" s="69" t="s">
        <v>102</v>
      </c>
      <c r="F806" s="69">
        <v>10.1</v>
      </c>
      <c r="G806" s="69" t="s">
        <v>60</v>
      </c>
      <c r="H806" s="69" t="s">
        <v>103</v>
      </c>
      <c r="I806" s="69" t="s">
        <v>143</v>
      </c>
      <c r="J806" s="90" t="s">
        <v>75</v>
      </c>
      <c r="K806" s="69" t="s">
        <v>63</v>
      </c>
      <c r="L806" s="69" t="s">
        <v>63</v>
      </c>
    </row>
    <row r="807" spans="1:12" x14ac:dyDescent="0.4">
      <c r="A807" s="69" t="s">
        <v>459</v>
      </c>
      <c r="B807" s="87" t="str">
        <f>IF(ISNONTEXT(VLOOKUP(A807,'Student names'!$B$7:$C$15000,2,0)),"",VLOOKUP(A807,'Student names'!$B$7:$C$15000,2,0))</f>
        <v>Owen Mackay</v>
      </c>
      <c r="C807" s="69">
        <v>16</v>
      </c>
      <c r="D807" s="69" t="s">
        <v>69</v>
      </c>
      <c r="E807" s="69" t="s">
        <v>70</v>
      </c>
      <c r="F807" s="69">
        <v>2.2000000000000002</v>
      </c>
      <c r="G807" s="69" t="s">
        <v>132</v>
      </c>
      <c r="H807" s="69" t="s">
        <v>61</v>
      </c>
      <c r="I807" s="69" t="s">
        <v>61</v>
      </c>
      <c r="J807" s="90" t="s">
        <v>62</v>
      </c>
      <c r="K807" s="69" t="s">
        <v>63</v>
      </c>
      <c r="L807" s="69" t="s">
        <v>63</v>
      </c>
    </row>
    <row r="808" spans="1:12" x14ac:dyDescent="0.4">
      <c r="A808" s="69" t="s">
        <v>459</v>
      </c>
      <c r="B808" s="87" t="str">
        <f>IF(ISNONTEXT(VLOOKUP(A808,'Student names'!$B$7:$C$15000,2,0)),"",VLOOKUP(A808,'Student names'!$B$7:$C$15000,2,0))</f>
        <v>Owen Mackay</v>
      </c>
      <c r="C808" s="69">
        <v>16</v>
      </c>
      <c r="D808" s="69" t="s">
        <v>112</v>
      </c>
      <c r="E808" s="69" t="s">
        <v>113</v>
      </c>
      <c r="F808" s="69">
        <v>15.3</v>
      </c>
      <c r="G808" s="69" t="s">
        <v>132</v>
      </c>
      <c r="H808" s="69" t="s">
        <v>126</v>
      </c>
      <c r="J808" s="90" t="s">
        <v>104</v>
      </c>
      <c r="K808" s="69" t="s">
        <v>88</v>
      </c>
      <c r="L808" s="69" t="s">
        <v>88</v>
      </c>
    </row>
    <row r="809" spans="1:12" x14ac:dyDescent="0.4">
      <c r="A809" s="69" t="s">
        <v>459</v>
      </c>
      <c r="B809" s="87" t="str">
        <f>IF(ISNONTEXT(VLOOKUP(A809,'Student names'!$B$7:$C$15000,2,0)),"",VLOOKUP(A809,'Student names'!$B$7:$C$15000,2,0))</f>
        <v>Owen Mackay</v>
      </c>
      <c r="C809" s="69">
        <v>16</v>
      </c>
      <c r="D809" s="69" t="s">
        <v>96</v>
      </c>
      <c r="E809" s="69" t="s">
        <v>97</v>
      </c>
      <c r="F809" s="69">
        <v>6.1</v>
      </c>
      <c r="G809" s="69" t="s">
        <v>132</v>
      </c>
      <c r="H809" s="69" t="s">
        <v>103</v>
      </c>
      <c r="J809" s="90" t="s">
        <v>104</v>
      </c>
      <c r="K809" s="69" t="s">
        <v>63</v>
      </c>
      <c r="L809" s="69" t="s">
        <v>63</v>
      </c>
    </row>
    <row r="810" spans="1:12" x14ac:dyDescent="0.4">
      <c r="A810" s="69" t="s">
        <v>460</v>
      </c>
      <c r="B810" s="87" t="str">
        <f>IF(ISNONTEXT(VLOOKUP(A810,'Student names'!$B$7:$C$15000,2,0)),"",VLOOKUP(A810,'Student names'!$B$7:$C$15000,2,0))</f>
        <v>Stewart Bower</v>
      </c>
      <c r="C810" s="69">
        <v>17</v>
      </c>
      <c r="D810" s="69" t="s">
        <v>163</v>
      </c>
      <c r="E810" s="69" t="s">
        <v>122</v>
      </c>
      <c r="F810" s="69">
        <v>11.2</v>
      </c>
      <c r="G810" s="69" t="s">
        <v>60</v>
      </c>
      <c r="H810" s="69" t="s">
        <v>61</v>
      </c>
      <c r="I810" s="69" t="s">
        <v>61</v>
      </c>
      <c r="J810" s="90" t="s">
        <v>62</v>
      </c>
      <c r="K810" s="69" t="s">
        <v>63</v>
      </c>
      <c r="L810" s="69" t="s">
        <v>63</v>
      </c>
    </row>
    <row r="811" spans="1:12" x14ac:dyDescent="0.4">
      <c r="A811" s="69" t="s">
        <v>460</v>
      </c>
      <c r="B811" s="87" t="str">
        <f>IF(ISNONTEXT(VLOOKUP(A811,'Student names'!$B$7:$C$15000,2,0)),"",VLOOKUP(A811,'Student names'!$B$7:$C$15000,2,0))</f>
        <v>Stewart Bower</v>
      </c>
      <c r="C811" s="69">
        <v>17</v>
      </c>
      <c r="D811" s="69" t="s">
        <v>163</v>
      </c>
      <c r="E811" s="69" t="s">
        <v>122</v>
      </c>
      <c r="F811" s="69">
        <v>11.2</v>
      </c>
      <c r="G811" s="69" t="s">
        <v>60</v>
      </c>
      <c r="H811" s="69" t="s">
        <v>61</v>
      </c>
      <c r="I811" s="69" t="s">
        <v>61</v>
      </c>
      <c r="J811" s="90" t="s">
        <v>62</v>
      </c>
      <c r="K811" s="69" t="s">
        <v>63</v>
      </c>
      <c r="L811" s="69" t="s">
        <v>63</v>
      </c>
    </row>
    <row r="812" spans="1:12" x14ac:dyDescent="0.4">
      <c r="A812" s="69" t="s">
        <v>460</v>
      </c>
      <c r="B812" s="87" t="str">
        <f>IF(ISNONTEXT(VLOOKUP(A812,'Student names'!$B$7:$C$15000,2,0)),"",VLOOKUP(A812,'Student names'!$B$7:$C$15000,2,0))</f>
        <v>Stewart Bower</v>
      </c>
      <c r="C812" s="69">
        <v>17</v>
      </c>
      <c r="D812" s="69" t="s">
        <v>163</v>
      </c>
      <c r="E812" s="69" t="s">
        <v>122</v>
      </c>
      <c r="F812" s="69">
        <v>11.2</v>
      </c>
      <c r="G812" s="69" t="s">
        <v>60</v>
      </c>
      <c r="H812" s="69" t="s">
        <v>61</v>
      </c>
      <c r="I812" s="69" t="s">
        <v>61</v>
      </c>
      <c r="J812" s="90" t="s">
        <v>62</v>
      </c>
      <c r="K812" s="69" t="s">
        <v>63</v>
      </c>
      <c r="L812" s="69" t="s">
        <v>63</v>
      </c>
    </row>
    <row r="813" spans="1:12" x14ac:dyDescent="0.4">
      <c r="A813" s="69" t="s">
        <v>460</v>
      </c>
      <c r="B813" s="87" t="str">
        <f>IF(ISNONTEXT(VLOOKUP(A813,'Student names'!$B$7:$C$15000,2,0)),"",VLOOKUP(A813,'Student names'!$B$7:$C$15000,2,0))</f>
        <v>Stewart Bower</v>
      </c>
      <c r="C813" s="69">
        <v>17</v>
      </c>
      <c r="D813" s="69" t="s">
        <v>84</v>
      </c>
      <c r="E813" s="69" t="s">
        <v>85</v>
      </c>
      <c r="F813" s="69">
        <v>2.1</v>
      </c>
      <c r="G813" s="69" t="s">
        <v>60</v>
      </c>
      <c r="H813" s="69" t="s">
        <v>61</v>
      </c>
      <c r="I813" s="69" t="s">
        <v>61</v>
      </c>
      <c r="J813" s="90" t="s">
        <v>62</v>
      </c>
      <c r="K813" s="69" t="s">
        <v>63</v>
      </c>
      <c r="L813" s="69" t="s">
        <v>63</v>
      </c>
    </row>
    <row r="814" spans="1:12" x14ac:dyDescent="0.4">
      <c r="A814" s="69" t="s">
        <v>460</v>
      </c>
      <c r="B814" s="87" t="str">
        <f>IF(ISNONTEXT(VLOOKUP(A814,'Student names'!$B$7:$C$15000,2,0)),"",VLOOKUP(A814,'Student names'!$B$7:$C$15000,2,0))</f>
        <v>Stewart Bower</v>
      </c>
      <c r="C814" s="69">
        <v>17</v>
      </c>
      <c r="D814" s="69" t="s">
        <v>84</v>
      </c>
      <c r="E814" s="69" t="s">
        <v>85</v>
      </c>
      <c r="F814" s="69">
        <v>2.1</v>
      </c>
      <c r="G814" s="69" t="s">
        <v>60</v>
      </c>
      <c r="H814" s="69" t="s">
        <v>61</v>
      </c>
      <c r="I814" s="69" t="s">
        <v>61</v>
      </c>
      <c r="J814" s="90" t="s">
        <v>62</v>
      </c>
      <c r="K814" s="69" t="s">
        <v>63</v>
      </c>
      <c r="L814" s="69" t="s">
        <v>63</v>
      </c>
    </row>
    <row r="815" spans="1:12" x14ac:dyDescent="0.4">
      <c r="A815" s="69" t="s">
        <v>460</v>
      </c>
      <c r="B815" s="87" t="str">
        <f>IF(ISNONTEXT(VLOOKUP(A815,'Student names'!$B$7:$C$15000,2,0)),"",VLOOKUP(A815,'Student names'!$B$7:$C$15000,2,0))</f>
        <v>Stewart Bower</v>
      </c>
      <c r="C815" s="69">
        <v>17</v>
      </c>
      <c r="D815" s="69" t="s">
        <v>84</v>
      </c>
      <c r="E815" s="69" t="s">
        <v>85</v>
      </c>
      <c r="F815" s="69">
        <v>2.1</v>
      </c>
      <c r="G815" s="69" t="s">
        <v>60</v>
      </c>
      <c r="H815" s="69" t="s">
        <v>61</v>
      </c>
      <c r="I815" s="69" t="s">
        <v>61</v>
      </c>
      <c r="J815" s="90" t="s">
        <v>62</v>
      </c>
      <c r="K815" s="69" t="s">
        <v>63</v>
      </c>
      <c r="L815" s="69" t="s">
        <v>63</v>
      </c>
    </row>
    <row r="816" spans="1:12" x14ac:dyDescent="0.4">
      <c r="A816" s="69" t="s">
        <v>460</v>
      </c>
      <c r="B816" s="87" t="str">
        <f>IF(ISNONTEXT(VLOOKUP(A816,'Student names'!$B$7:$C$15000,2,0)),"",VLOOKUP(A816,'Student names'!$B$7:$C$15000,2,0))</f>
        <v>Stewart Bower</v>
      </c>
      <c r="C816" s="69">
        <v>17</v>
      </c>
      <c r="D816" s="69" t="s">
        <v>80</v>
      </c>
      <c r="E816" s="69" t="s">
        <v>81</v>
      </c>
      <c r="F816" s="69">
        <v>2.1</v>
      </c>
      <c r="G816" s="69" t="s">
        <v>60</v>
      </c>
      <c r="H816" s="69" t="s">
        <v>73</v>
      </c>
      <c r="I816" s="69" t="s">
        <v>73</v>
      </c>
      <c r="J816" s="90" t="s">
        <v>62</v>
      </c>
      <c r="K816" s="69" t="s">
        <v>63</v>
      </c>
      <c r="L816" s="69" t="s">
        <v>63</v>
      </c>
    </row>
    <row r="817" spans="1:12" x14ac:dyDescent="0.4">
      <c r="A817" s="69" t="s">
        <v>460</v>
      </c>
      <c r="B817" s="87" t="str">
        <f>IF(ISNONTEXT(VLOOKUP(A817,'Student names'!$B$7:$C$15000,2,0)),"",VLOOKUP(A817,'Student names'!$B$7:$C$15000,2,0))</f>
        <v>Stewart Bower</v>
      </c>
      <c r="C817" s="69">
        <v>17</v>
      </c>
      <c r="D817" s="69" t="s">
        <v>80</v>
      </c>
      <c r="E817" s="69" t="s">
        <v>81</v>
      </c>
      <c r="F817" s="69">
        <v>2.1</v>
      </c>
      <c r="G817" s="69" t="s">
        <v>60</v>
      </c>
      <c r="H817" s="69" t="s">
        <v>73</v>
      </c>
      <c r="I817" s="69" t="s">
        <v>73</v>
      </c>
      <c r="J817" s="90" t="s">
        <v>62</v>
      </c>
      <c r="K817" s="69" t="s">
        <v>63</v>
      </c>
      <c r="L817" s="69" t="s">
        <v>63</v>
      </c>
    </row>
    <row r="818" spans="1:12" x14ac:dyDescent="0.4">
      <c r="A818" s="69" t="s">
        <v>460</v>
      </c>
      <c r="B818" s="87" t="str">
        <f>IF(ISNONTEXT(VLOOKUP(A818,'Student names'!$B$7:$C$15000,2,0)),"",VLOOKUP(A818,'Student names'!$B$7:$C$15000,2,0))</f>
        <v>Stewart Bower</v>
      </c>
      <c r="C818" s="69">
        <v>17</v>
      </c>
      <c r="D818" s="69" t="s">
        <v>80</v>
      </c>
      <c r="E818" s="69" t="s">
        <v>81</v>
      </c>
      <c r="F818" s="69">
        <v>2.1</v>
      </c>
      <c r="G818" s="69" t="s">
        <v>60</v>
      </c>
      <c r="H818" s="69" t="s">
        <v>73</v>
      </c>
      <c r="I818" s="69" t="s">
        <v>73</v>
      </c>
      <c r="J818" s="90" t="s">
        <v>62</v>
      </c>
      <c r="K818" s="69" t="s">
        <v>63</v>
      </c>
      <c r="L818" s="69" t="s">
        <v>63</v>
      </c>
    </row>
    <row r="819" spans="1:12" x14ac:dyDescent="0.4">
      <c r="A819" s="69" t="s">
        <v>461</v>
      </c>
      <c r="B819" s="87" t="str">
        <f>IF(ISNONTEXT(VLOOKUP(A819,'Student names'!$B$7:$C$15000,2,0)),"",VLOOKUP(A819,'Student names'!$B$7:$C$15000,2,0))</f>
        <v>Rose Martin</v>
      </c>
      <c r="C819" s="69">
        <v>16</v>
      </c>
      <c r="D819" s="69" t="s">
        <v>179</v>
      </c>
      <c r="E819" s="69" t="s">
        <v>180</v>
      </c>
      <c r="F819" s="69">
        <v>4.0999999999999996</v>
      </c>
      <c r="G819" s="69" t="s">
        <v>60</v>
      </c>
      <c r="H819" s="69" t="s">
        <v>61</v>
      </c>
      <c r="I819" s="69" t="s">
        <v>61</v>
      </c>
      <c r="J819" s="90" t="s">
        <v>62</v>
      </c>
      <c r="K819" s="69" t="s">
        <v>63</v>
      </c>
      <c r="L819" s="69" t="s">
        <v>63</v>
      </c>
    </row>
    <row r="820" spans="1:12" x14ac:dyDescent="0.4">
      <c r="A820" s="69" t="s">
        <v>461</v>
      </c>
      <c r="B820" s="87" t="str">
        <f>IF(ISNONTEXT(VLOOKUP(A820,'Student names'!$B$7:$C$15000,2,0)),"",VLOOKUP(A820,'Student names'!$B$7:$C$15000,2,0))</f>
        <v>Rose Martin</v>
      </c>
      <c r="C820" s="69">
        <v>16</v>
      </c>
      <c r="D820" s="69" t="s">
        <v>174</v>
      </c>
      <c r="E820" s="69" t="s">
        <v>175</v>
      </c>
      <c r="F820" s="69">
        <v>2.1</v>
      </c>
      <c r="G820" s="69" t="s">
        <v>60</v>
      </c>
      <c r="H820" s="69" t="s">
        <v>126</v>
      </c>
      <c r="J820" s="90" t="s">
        <v>104</v>
      </c>
      <c r="K820" s="69" t="s">
        <v>88</v>
      </c>
      <c r="L820" s="69" t="s">
        <v>88</v>
      </c>
    </row>
    <row r="821" spans="1:12" x14ac:dyDescent="0.4">
      <c r="A821" s="69" t="s">
        <v>461</v>
      </c>
      <c r="B821" s="87" t="str">
        <f>IF(ISNONTEXT(VLOOKUP(A821,'Student names'!$B$7:$C$15000,2,0)),"",VLOOKUP(A821,'Student names'!$B$7:$C$15000,2,0))</f>
        <v>Rose Martin</v>
      </c>
      <c r="C821" s="69">
        <v>16</v>
      </c>
      <c r="D821" s="69" t="s">
        <v>112</v>
      </c>
      <c r="E821" s="69" t="s">
        <v>113</v>
      </c>
      <c r="F821" s="69">
        <v>15.3</v>
      </c>
      <c r="G821" s="69" t="s">
        <v>60</v>
      </c>
      <c r="H821" s="69" t="s">
        <v>126</v>
      </c>
      <c r="J821" s="90" t="s">
        <v>104</v>
      </c>
      <c r="K821" s="69" t="s">
        <v>63</v>
      </c>
      <c r="L821" s="69" t="s">
        <v>63</v>
      </c>
    </row>
    <row r="822" spans="1:12" x14ac:dyDescent="0.4">
      <c r="A822" s="69" t="s">
        <v>462</v>
      </c>
      <c r="B822" s="87" t="str">
        <f>IF(ISNONTEXT(VLOOKUP(A822,'Student names'!$B$7:$C$15000,2,0)),"",VLOOKUP(A822,'Student names'!$B$7:$C$15000,2,0))</f>
        <v>Penelope Metcalfe</v>
      </c>
      <c r="C822" s="69">
        <v>17</v>
      </c>
      <c r="D822" s="69" t="s">
        <v>163</v>
      </c>
      <c r="E822" s="69" t="s">
        <v>122</v>
      </c>
      <c r="F822" s="69">
        <v>11.2</v>
      </c>
      <c r="G822" s="69" t="s">
        <v>60</v>
      </c>
      <c r="H822" s="69" t="s">
        <v>61</v>
      </c>
      <c r="I822" s="69" t="s">
        <v>61</v>
      </c>
      <c r="J822" s="90" t="s">
        <v>62</v>
      </c>
      <c r="K822" s="69" t="s">
        <v>63</v>
      </c>
      <c r="L822" s="69" t="s">
        <v>63</v>
      </c>
    </row>
    <row r="823" spans="1:12" x14ac:dyDescent="0.4">
      <c r="A823" s="69" t="s">
        <v>462</v>
      </c>
      <c r="B823" s="87" t="str">
        <f>IF(ISNONTEXT(VLOOKUP(A823,'Student names'!$B$7:$C$15000,2,0)),"",VLOOKUP(A823,'Student names'!$B$7:$C$15000,2,0))</f>
        <v>Penelope Metcalfe</v>
      </c>
      <c r="C823" s="69">
        <v>17</v>
      </c>
      <c r="D823" s="69" t="s">
        <v>163</v>
      </c>
      <c r="E823" s="69" t="s">
        <v>122</v>
      </c>
      <c r="F823" s="69">
        <v>11.2</v>
      </c>
      <c r="G823" s="69" t="s">
        <v>60</v>
      </c>
      <c r="H823" s="69" t="s">
        <v>61</v>
      </c>
      <c r="I823" s="69" t="s">
        <v>61</v>
      </c>
      <c r="J823" s="90" t="s">
        <v>62</v>
      </c>
      <c r="K823" s="69" t="s">
        <v>63</v>
      </c>
      <c r="L823" s="69" t="s">
        <v>63</v>
      </c>
    </row>
    <row r="824" spans="1:12" x14ac:dyDescent="0.4">
      <c r="A824" s="69" t="s">
        <v>462</v>
      </c>
      <c r="B824" s="87" t="str">
        <f>IF(ISNONTEXT(VLOOKUP(A824,'Student names'!$B$7:$C$15000,2,0)),"",VLOOKUP(A824,'Student names'!$B$7:$C$15000,2,0))</f>
        <v>Penelope Metcalfe</v>
      </c>
      <c r="C824" s="69">
        <v>17</v>
      </c>
      <c r="D824" s="69" t="s">
        <v>163</v>
      </c>
      <c r="E824" s="69" t="s">
        <v>122</v>
      </c>
      <c r="F824" s="69">
        <v>11.2</v>
      </c>
      <c r="G824" s="69" t="s">
        <v>60</v>
      </c>
      <c r="H824" s="69" t="s">
        <v>61</v>
      </c>
      <c r="I824" s="69" t="s">
        <v>61</v>
      </c>
      <c r="J824" s="90" t="s">
        <v>62</v>
      </c>
      <c r="K824" s="69" t="s">
        <v>63</v>
      </c>
      <c r="L824" s="69" t="s">
        <v>63</v>
      </c>
    </row>
    <row r="825" spans="1:12" x14ac:dyDescent="0.4">
      <c r="A825" s="69" t="s">
        <v>462</v>
      </c>
      <c r="B825" s="87" t="str">
        <f>IF(ISNONTEXT(VLOOKUP(A825,'Student names'!$B$7:$C$15000,2,0)),"",VLOOKUP(A825,'Student names'!$B$7:$C$15000,2,0))</f>
        <v>Penelope Metcalfe</v>
      </c>
      <c r="C825" s="69">
        <v>17</v>
      </c>
      <c r="D825" s="69" t="s">
        <v>109</v>
      </c>
      <c r="E825" s="69" t="s">
        <v>110</v>
      </c>
      <c r="F825" s="69">
        <v>11.3</v>
      </c>
      <c r="G825" s="69" t="s">
        <v>60</v>
      </c>
      <c r="H825" s="69" t="s">
        <v>73</v>
      </c>
      <c r="I825" s="69" t="s">
        <v>73</v>
      </c>
      <c r="J825" s="90" t="s">
        <v>62</v>
      </c>
      <c r="K825" s="69" t="s">
        <v>63</v>
      </c>
      <c r="L825" s="69" t="s">
        <v>63</v>
      </c>
    </row>
    <row r="826" spans="1:12" x14ac:dyDescent="0.4">
      <c r="A826" s="69" t="s">
        <v>462</v>
      </c>
      <c r="B826" s="87" t="str">
        <f>IF(ISNONTEXT(VLOOKUP(A826,'Student names'!$B$7:$C$15000,2,0)),"",VLOOKUP(A826,'Student names'!$B$7:$C$15000,2,0))</f>
        <v>Penelope Metcalfe</v>
      </c>
      <c r="C826" s="69">
        <v>17</v>
      </c>
      <c r="D826" s="69" t="s">
        <v>109</v>
      </c>
      <c r="E826" s="69" t="s">
        <v>110</v>
      </c>
      <c r="F826" s="69">
        <v>11.3</v>
      </c>
      <c r="G826" s="69" t="s">
        <v>60</v>
      </c>
      <c r="H826" s="69" t="s">
        <v>73</v>
      </c>
      <c r="I826" s="69" t="s">
        <v>73</v>
      </c>
      <c r="J826" s="90" t="s">
        <v>62</v>
      </c>
      <c r="K826" s="69" t="s">
        <v>63</v>
      </c>
      <c r="L826" s="69" t="s">
        <v>63</v>
      </c>
    </row>
    <row r="827" spans="1:12" x14ac:dyDescent="0.4">
      <c r="A827" s="69" t="s">
        <v>462</v>
      </c>
      <c r="B827" s="87" t="str">
        <f>IF(ISNONTEXT(VLOOKUP(A827,'Student names'!$B$7:$C$15000,2,0)),"",VLOOKUP(A827,'Student names'!$B$7:$C$15000,2,0))</f>
        <v>Penelope Metcalfe</v>
      </c>
      <c r="C827" s="69">
        <v>17</v>
      </c>
      <c r="D827" s="69" t="s">
        <v>109</v>
      </c>
      <c r="E827" s="69" t="s">
        <v>110</v>
      </c>
      <c r="F827" s="69">
        <v>11.3</v>
      </c>
      <c r="G827" s="69" t="s">
        <v>60</v>
      </c>
      <c r="H827" s="69" t="s">
        <v>73</v>
      </c>
      <c r="I827" s="69" t="s">
        <v>73</v>
      </c>
      <c r="J827" s="90" t="s">
        <v>62</v>
      </c>
      <c r="K827" s="69" t="s">
        <v>63</v>
      </c>
      <c r="L827" s="69" t="s">
        <v>63</v>
      </c>
    </row>
    <row r="828" spans="1:12" x14ac:dyDescent="0.4">
      <c r="A828" s="69" t="s">
        <v>462</v>
      </c>
      <c r="B828" s="87" t="str">
        <f>IF(ISNONTEXT(VLOOKUP(A828,'Student names'!$B$7:$C$15000,2,0)),"",VLOOKUP(A828,'Student names'!$B$7:$C$15000,2,0))</f>
        <v>Penelope Metcalfe</v>
      </c>
      <c r="C828" s="69">
        <v>17</v>
      </c>
      <c r="D828" s="69" t="s">
        <v>111</v>
      </c>
      <c r="E828" s="69" t="s">
        <v>102</v>
      </c>
      <c r="F828" s="69">
        <v>10.1</v>
      </c>
      <c r="G828" s="69" t="s">
        <v>60</v>
      </c>
      <c r="H828" s="69" t="s">
        <v>61</v>
      </c>
      <c r="I828" s="69" t="s">
        <v>61</v>
      </c>
      <c r="J828" s="90" t="s">
        <v>62</v>
      </c>
      <c r="K828" s="69" t="s">
        <v>63</v>
      </c>
      <c r="L828" s="69" t="s">
        <v>63</v>
      </c>
    </row>
    <row r="829" spans="1:12" x14ac:dyDescent="0.4">
      <c r="A829" s="69" t="s">
        <v>462</v>
      </c>
      <c r="B829" s="87" t="str">
        <f>IF(ISNONTEXT(VLOOKUP(A829,'Student names'!$B$7:$C$15000,2,0)),"",VLOOKUP(A829,'Student names'!$B$7:$C$15000,2,0))</f>
        <v>Penelope Metcalfe</v>
      </c>
      <c r="C829" s="69">
        <v>17</v>
      </c>
      <c r="D829" s="69" t="s">
        <v>111</v>
      </c>
      <c r="E829" s="69" t="s">
        <v>102</v>
      </c>
      <c r="F829" s="69">
        <v>10.1</v>
      </c>
      <c r="G829" s="69" t="s">
        <v>60</v>
      </c>
      <c r="H829" s="69" t="s">
        <v>61</v>
      </c>
      <c r="I829" s="69" t="s">
        <v>61</v>
      </c>
      <c r="J829" s="90" t="s">
        <v>62</v>
      </c>
      <c r="K829" s="69" t="s">
        <v>63</v>
      </c>
      <c r="L829" s="69" t="s">
        <v>63</v>
      </c>
    </row>
    <row r="830" spans="1:12" x14ac:dyDescent="0.4">
      <c r="A830" s="69" t="s">
        <v>462</v>
      </c>
      <c r="B830" s="87" t="str">
        <f>IF(ISNONTEXT(VLOOKUP(A830,'Student names'!$B$7:$C$15000,2,0)),"",VLOOKUP(A830,'Student names'!$B$7:$C$15000,2,0))</f>
        <v>Penelope Metcalfe</v>
      </c>
      <c r="C830" s="69">
        <v>17</v>
      </c>
      <c r="D830" s="69" t="s">
        <v>111</v>
      </c>
      <c r="E830" s="69" t="s">
        <v>102</v>
      </c>
      <c r="F830" s="69">
        <v>10.1</v>
      </c>
      <c r="G830" s="69" t="s">
        <v>60</v>
      </c>
      <c r="H830" s="69" t="s">
        <v>61</v>
      </c>
      <c r="I830" s="69" t="s">
        <v>61</v>
      </c>
      <c r="J830" s="90" t="s">
        <v>62</v>
      </c>
      <c r="K830" s="69" t="s">
        <v>63</v>
      </c>
      <c r="L830" s="69" t="s">
        <v>63</v>
      </c>
    </row>
    <row r="831" spans="1:12" x14ac:dyDescent="0.4">
      <c r="A831" s="69" t="s">
        <v>463</v>
      </c>
      <c r="B831" s="87" t="str">
        <f>IF(ISNONTEXT(VLOOKUP(A831,'Student names'!$B$7:$C$15000,2,0)),"",VLOOKUP(A831,'Student names'!$B$7:$C$15000,2,0))</f>
        <v>Dorothy Miller</v>
      </c>
      <c r="C831" s="69">
        <v>17</v>
      </c>
      <c r="D831" s="69" t="s">
        <v>130</v>
      </c>
      <c r="E831" s="69" t="s">
        <v>131</v>
      </c>
      <c r="F831" s="69">
        <v>10.3</v>
      </c>
      <c r="G831" s="69" t="s">
        <v>60</v>
      </c>
      <c r="H831" s="69" t="s">
        <v>73</v>
      </c>
      <c r="I831" s="69" t="s">
        <v>73</v>
      </c>
      <c r="J831" s="90" t="s">
        <v>62</v>
      </c>
      <c r="K831" s="69" t="s">
        <v>63</v>
      </c>
      <c r="L831" s="69" t="s">
        <v>63</v>
      </c>
    </row>
    <row r="832" spans="1:12" x14ac:dyDescent="0.4">
      <c r="A832" s="69" t="s">
        <v>463</v>
      </c>
      <c r="B832" s="87" t="str">
        <f>IF(ISNONTEXT(VLOOKUP(A832,'Student names'!$B$7:$C$15000,2,0)),"",VLOOKUP(A832,'Student names'!$B$7:$C$15000,2,0))</f>
        <v>Dorothy Miller</v>
      </c>
      <c r="C832" s="69">
        <v>17</v>
      </c>
      <c r="D832" s="69" t="s">
        <v>89</v>
      </c>
      <c r="E832" s="69" t="s">
        <v>90</v>
      </c>
      <c r="F832" s="69">
        <v>10.4</v>
      </c>
      <c r="G832" s="69" t="s">
        <v>60</v>
      </c>
      <c r="H832" s="69" t="s">
        <v>61</v>
      </c>
      <c r="I832" s="69" t="s">
        <v>61</v>
      </c>
      <c r="J832" s="90" t="s">
        <v>62</v>
      </c>
      <c r="K832" s="69" t="s">
        <v>63</v>
      </c>
      <c r="L832" s="69" t="s">
        <v>63</v>
      </c>
    </row>
    <row r="833" spans="1:12" x14ac:dyDescent="0.4">
      <c r="A833" s="69" t="s">
        <v>463</v>
      </c>
      <c r="B833" s="87" t="str">
        <f>IF(ISNONTEXT(VLOOKUP(A833,'Student names'!$B$7:$C$15000,2,0)),"",VLOOKUP(A833,'Student names'!$B$7:$C$15000,2,0))</f>
        <v>Dorothy Miller</v>
      </c>
      <c r="C833" s="69">
        <v>17</v>
      </c>
      <c r="D833" s="69" t="s">
        <v>127</v>
      </c>
      <c r="E833" s="69" t="s">
        <v>128</v>
      </c>
      <c r="F833" s="69">
        <v>10.4</v>
      </c>
      <c r="G833" s="69" t="s">
        <v>129</v>
      </c>
      <c r="H833" s="69" t="s">
        <v>61</v>
      </c>
      <c r="I833" s="69" t="s">
        <v>61</v>
      </c>
      <c r="J833" s="90" t="s">
        <v>62</v>
      </c>
      <c r="K833" s="69" t="s">
        <v>63</v>
      </c>
      <c r="L833" s="69" t="s">
        <v>63</v>
      </c>
    </row>
    <row r="834" spans="1:12" x14ac:dyDescent="0.4">
      <c r="A834" s="69" t="s">
        <v>463</v>
      </c>
      <c r="B834" s="87" t="str">
        <f>IF(ISNONTEXT(VLOOKUP(A834,'Student names'!$B$7:$C$15000,2,0)),"",VLOOKUP(A834,'Student names'!$B$7:$C$15000,2,0))</f>
        <v>Dorothy Miller</v>
      </c>
      <c r="C834" s="69">
        <v>17</v>
      </c>
      <c r="D834" s="69" t="s">
        <v>112</v>
      </c>
      <c r="E834" s="69" t="s">
        <v>113</v>
      </c>
      <c r="F834" s="69">
        <v>15.3</v>
      </c>
      <c r="G834" s="69" t="s">
        <v>60</v>
      </c>
      <c r="H834" s="69" t="s">
        <v>73</v>
      </c>
      <c r="I834" s="69" t="s">
        <v>73</v>
      </c>
      <c r="J834" s="90" t="s">
        <v>62</v>
      </c>
      <c r="K834" s="69" t="s">
        <v>88</v>
      </c>
      <c r="L834" s="69" t="s">
        <v>88</v>
      </c>
    </row>
    <row r="835" spans="1:12" x14ac:dyDescent="0.4">
      <c r="A835" s="69" t="s">
        <v>463</v>
      </c>
      <c r="B835" s="87" t="str">
        <f>IF(ISNONTEXT(VLOOKUP(A835,'Student names'!$B$7:$C$15000,2,0)),"",VLOOKUP(A835,'Student names'!$B$7:$C$15000,2,0))</f>
        <v>Dorothy Miller</v>
      </c>
      <c r="C835" s="69">
        <v>17</v>
      </c>
      <c r="D835" s="69" t="s">
        <v>96</v>
      </c>
      <c r="E835" s="69" t="s">
        <v>97</v>
      </c>
      <c r="F835" s="69">
        <v>6.1</v>
      </c>
      <c r="G835" s="69" t="s">
        <v>186</v>
      </c>
      <c r="H835" s="69" t="s">
        <v>61</v>
      </c>
      <c r="I835" s="69" t="s">
        <v>149</v>
      </c>
      <c r="J835" s="90" t="s">
        <v>75</v>
      </c>
      <c r="K835" s="69" t="s">
        <v>63</v>
      </c>
      <c r="L835" s="69" t="s">
        <v>63</v>
      </c>
    </row>
    <row r="836" spans="1:12" x14ac:dyDescent="0.4">
      <c r="A836" s="69" t="s">
        <v>463</v>
      </c>
      <c r="B836" s="87" t="str">
        <f>IF(ISNONTEXT(VLOOKUP(A836,'Student names'!$B$7:$C$15000,2,0)),"",VLOOKUP(A836,'Student names'!$B$7:$C$15000,2,0))</f>
        <v>Dorothy Miller</v>
      </c>
      <c r="C836" s="69">
        <v>17</v>
      </c>
      <c r="D836" s="69" t="s">
        <v>164</v>
      </c>
      <c r="E836" s="69" t="s">
        <v>165</v>
      </c>
      <c r="F836" s="69">
        <v>6.1</v>
      </c>
      <c r="G836" s="69" t="s">
        <v>137</v>
      </c>
      <c r="H836" s="69" t="s">
        <v>73</v>
      </c>
      <c r="I836" s="69" t="s">
        <v>176</v>
      </c>
      <c r="J836" s="90" t="s">
        <v>75</v>
      </c>
      <c r="K836" s="69" t="s">
        <v>63</v>
      </c>
      <c r="L836" s="69" t="s">
        <v>63</v>
      </c>
    </row>
    <row r="837" spans="1:12" x14ac:dyDescent="0.4">
      <c r="A837" s="69" t="s">
        <v>464</v>
      </c>
      <c r="B837" s="87" t="str">
        <f>IF(ISNONTEXT(VLOOKUP(A837,'Student names'!$B$7:$C$15000,2,0)),"",VLOOKUP(A837,'Student names'!$B$7:$C$15000,2,0))</f>
        <v>Tim James</v>
      </c>
      <c r="C837" s="69">
        <v>16</v>
      </c>
      <c r="D837" s="69" t="s">
        <v>172</v>
      </c>
      <c r="E837" s="69" t="s">
        <v>173</v>
      </c>
      <c r="F837" s="69">
        <v>1.3</v>
      </c>
      <c r="G837" s="69" t="s">
        <v>60</v>
      </c>
      <c r="H837" s="69" t="s">
        <v>73</v>
      </c>
      <c r="I837" s="69" t="s">
        <v>73</v>
      </c>
      <c r="J837" s="90" t="s">
        <v>62</v>
      </c>
      <c r="K837" s="69" t="s">
        <v>63</v>
      </c>
      <c r="L837" s="69" t="s">
        <v>63</v>
      </c>
    </row>
    <row r="838" spans="1:12" x14ac:dyDescent="0.4">
      <c r="A838" s="69" t="s">
        <v>464</v>
      </c>
      <c r="B838" s="87" t="str">
        <f>IF(ISNONTEXT(VLOOKUP(A838,'Student names'!$B$7:$C$15000,2,0)),"",VLOOKUP(A838,'Student names'!$B$7:$C$15000,2,0))</f>
        <v>Tim James</v>
      </c>
      <c r="C838" s="69">
        <v>16</v>
      </c>
      <c r="D838" s="69" t="s">
        <v>112</v>
      </c>
      <c r="E838" s="69" t="s">
        <v>113</v>
      </c>
      <c r="F838" s="69">
        <v>15.3</v>
      </c>
      <c r="G838" s="69" t="s">
        <v>60</v>
      </c>
      <c r="H838" s="69" t="s">
        <v>126</v>
      </c>
      <c r="J838" s="90" t="s">
        <v>104</v>
      </c>
      <c r="K838" s="69" t="s">
        <v>88</v>
      </c>
      <c r="L838" s="69" t="s">
        <v>88</v>
      </c>
    </row>
    <row r="839" spans="1:12" x14ac:dyDescent="0.4">
      <c r="A839" s="69" t="s">
        <v>464</v>
      </c>
      <c r="B839" s="87" t="str">
        <f>IF(ISNONTEXT(VLOOKUP(A839,'Student names'!$B$7:$C$15000,2,0)),"",VLOOKUP(A839,'Student names'!$B$7:$C$15000,2,0))</f>
        <v>Tim James</v>
      </c>
      <c r="C839" s="69">
        <v>16</v>
      </c>
      <c r="D839" s="69" t="s">
        <v>144</v>
      </c>
      <c r="E839" s="69" t="s">
        <v>145</v>
      </c>
      <c r="F839" s="69">
        <v>2.1</v>
      </c>
      <c r="G839" s="69" t="s">
        <v>60</v>
      </c>
      <c r="H839" s="69" t="s">
        <v>103</v>
      </c>
      <c r="J839" s="90" t="s">
        <v>104</v>
      </c>
      <c r="K839" s="69" t="s">
        <v>63</v>
      </c>
      <c r="L839" s="69" t="s">
        <v>63</v>
      </c>
    </row>
    <row r="840" spans="1:12" x14ac:dyDescent="0.4">
      <c r="A840" s="69" t="s">
        <v>465</v>
      </c>
      <c r="B840" s="87" t="str">
        <f>IF(ISNONTEXT(VLOOKUP(A840,'Student names'!$B$7:$C$15000,2,0)),"",VLOOKUP(A840,'Student names'!$B$7:$C$15000,2,0))</f>
        <v>Dorothy Oliver</v>
      </c>
      <c r="C840" s="69">
        <v>17</v>
      </c>
      <c r="D840" s="69" t="s">
        <v>109</v>
      </c>
      <c r="E840" s="69" t="s">
        <v>110</v>
      </c>
      <c r="F840" s="69">
        <v>11.3</v>
      </c>
      <c r="G840" s="69" t="s">
        <v>60</v>
      </c>
      <c r="H840" s="69" t="s">
        <v>73</v>
      </c>
      <c r="I840" s="69" t="s">
        <v>73</v>
      </c>
      <c r="J840" s="90" t="s">
        <v>62</v>
      </c>
      <c r="K840" s="69" t="s">
        <v>63</v>
      </c>
      <c r="L840" s="69" t="s">
        <v>63</v>
      </c>
    </row>
    <row r="841" spans="1:12" x14ac:dyDescent="0.4">
      <c r="A841" s="69" t="s">
        <v>465</v>
      </c>
      <c r="B841" s="87" t="str">
        <f>IF(ISNONTEXT(VLOOKUP(A841,'Student names'!$B$7:$C$15000,2,0)),"",VLOOKUP(A841,'Student names'!$B$7:$C$15000,2,0))</f>
        <v>Dorothy Oliver</v>
      </c>
      <c r="C841" s="69">
        <v>17</v>
      </c>
      <c r="D841" s="69" t="s">
        <v>109</v>
      </c>
      <c r="E841" s="69" t="s">
        <v>110</v>
      </c>
      <c r="F841" s="69">
        <v>11.3</v>
      </c>
      <c r="G841" s="69" t="s">
        <v>60</v>
      </c>
      <c r="H841" s="69" t="s">
        <v>73</v>
      </c>
      <c r="I841" s="69" t="s">
        <v>73</v>
      </c>
      <c r="J841" s="90" t="s">
        <v>62</v>
      </c>
      <c r="K841" s="69" t="s">
        <v>63</v>
      </c>
      <c r="L841" s="69" t="s">
        <v>63</v>
      </c>
    </row>
    <row r="842" spans="1:12" x14ac:dyDescent="0.4">
      <c r="A842" s="69" t="s">
        <v>465</v>
      </c>
      <c r="B842" s="87" t="str">
        <f>IF(ISNONTEXT(VLOOKUP(A842,'Student names'!$B$7:$C$15000,2,0)),"",VLOOKUP(A842,'Student names'!$B$7:$C$15000,2,0))</f>
        <v>Dorothy Oliver</v>
      </c>
      <c r="C842" s="69">
        <v>17</v>
      </c>
      <c r="D842" s="69" t="s">
        <v>109</v>
      </c>
      <c r="E842" s="69" t="s">
        <v>110</v>
      </c>
      <c r="F842" s="69">
        <v>11.3</v>
      </c>
      <c r="G842" s="69" t="s">
        <v>60</v>
      </c>
      <c r="H842" s="69" t="s">
        <v>73</v>
      </c>
      <c r="I842" s="69" t="s">
        <v>73</v>
      </c>
      <c r="J842" s="90" t="s">
        <v>62</v>
      </c>
      <c r="K842" s="69" t="s">
        <v>63</v>
      </c>
      <c r="L842" s="69" t="s">
        <v>63</v>
      </c>
    </row>
    <row r="843" spans="1:12" x14ac:dyDescent="0.4">
      <c r="A843" s="69" t="s">
        <v>465</v>
      </c>
      <c r="B843" s="87" t="str">
        <f>IF(ISNONTEXT(VLOOKUP(A843,'Student names'!$B$7:$C$15000,2,0)),"",VLOOKUP(A843,'Student names'!$B$7:$C$15000,2,0))</f>
        <v>Dorothy Oliver</v>
      </c>
      <c r="C843" s="69">
        <v>17</v>
      </c>
      <c r="D843" s="69" t="s">
        <v>111</v>
      </c>
      <c r="E843" s="69" t="s">
        <v>102</v>
      </c>
      <c r="F843" s="69">
        <v>10.1</v>
      </c>
      <c r="G843" s="69" t="s">
        <v>60</v>
      </c>
      <c r="H843" s="69" t="s">
        <v>61</v>
      </c>
      <c r="I843" s="69" t="s">
        <v>61</v>
      </c>
      <c r="J843" s="90" t="s">
        <v>62</v>
      </c>
      <c r="K843" s="69" t="s">
        <v>63</v>
      </c>
      <c r="L843" s="69" t="s">
        <v>63</v>
      </c>
    </row>
    <row r="844" spans="1:12" x14ac:dyDescent="0.4">
      <c r="A844" s="69" t="s">
        <v>465</v>
      </c>
      <c r="B844" s="87" t="str">
        <f>IF(ISNONTEXT(VLOOKUP(A844,'Student names'!$B$7:$C$15000,2,0)),"",VLOOKUP(A844,'Student names'!$B$7:$C$15000,2,0))</f>
        <v>Dorothy Oliver</v>
      </c>
      <c r="C844" s="69">
        <v>17</v>
      </c>
      <c r="D844" s="69" t="s">
        <v>111</v>
      </c>
      <c r="E844" s="69" t="s">
        <v>102</v>
      </c>
      <c r="F844" s="69">
        <v>10.1</v>
      </c>
      <c r="G844" s="69" t="s">
        <v>60</v>
      </c>
      <c r="H844" s="69" t="s">
        <v>61</v>
      </c>
      <c r="I844" s="69" t="s">
        <v>61</v>
      </c>
      <c r="J844" s="90" t="s">
        <v>62</v>
      </c>
      <c r="K844" s="69" t="s">
        <v>63</v>
      </c>
      <c r="L844" s="69" t="s">
        <v>63</v>
      </c>
    </row>
    <row r="845" spans="1:12" x14ac:dyDescent="0.4">
      <c r="A845" s="69" t="s">
        <v>465</v>
      </c>
      <c r="B845" s="87" t="str">
        <f>IF(ISNONTEXT(VLOOKUP(A845,'Student names'!$B$7:$C$15000,2,0)),"",VLOOKUP(A845,'Student names'!$B$7:$C$15000,2,0))</f>
        <v>Dorothy Oliver</v>
      </c>
      <c r="C845" s="69">
        <v>17</v>
      </c>
      <c r="D845" s="69" t="s">
        <v>111</v>
      </c>
      <c r="E845" s="69" t="s">
        <v>102</v>
      </c>
      <c r="F845" s="69">
        <v>10.1</v>
      </c>
      <c r="G845" s="69" t="s">
        <v>60</v>
      </c>
      <c r="H845" s="69" t="s">
        <v>61</v>
      </c>
      <c r="I845" s="69" t="s">
        <v>61</v>
      </c>
      <c r="J845" s="90" t="s">
        <v>62</v>
      </c>
      <c r="K845" s="69" t="s">
        <v>63</v>
      </c>
      <c r="L845" s="69" t="s">
        <v>63</v>
      </c>
    </row>
    <row r="846" spans="1:12" x14ac:dyDescent="0.4">
      <c r="A846" s="69" t="s">
        <v>465</v>
      </c>
      <c r="B846" s="87" t="str">
        <f>IF(ISNONTEXT(VLOOKUP(A846,'Student names'!$B$7:$C$15000,2,0)),"",VLOOKUP(A846,'Student names'!$B$7:$C$15000,2,0))</f>
        <v>Dorothy Oliver</v>
      </c>
      <c r="C846" s="69">
        <v>17</v>
      </c>
      <c r="D846" s="69" t="s">
        <v>80</v>
      </c>
      <c r="E846" s="69" t="s">
        <v>81</v>
      </c>
      <c r="F846" s="69">
        <v>2.1</v>
      </c>
      <c r="G846" s="69" t="s">
        <v>60</v>
      </c>
      <c r="H846" s="69" t="s">
        <v>73</v>
      </c>
      <c r="I846" s="69" t="s">
        <v>73</v>
      </c>
      <c r="J846" s="90" t="s">
        <v>62</v>
      </c>
      <c r="K846" s="69" t="s">
        <v>63</v>
      </c>
      <c r="L846" s="69" t="s">
        <v>63</v>
      </c>
    </row>
    <row r="847" spans="1:12" x14ac:dyDescent="0.4">
      <c r="A847" s="69" t="s">
        <v>465</v>
      </c>
      <c r="B847" s="87" t="str">
        <f>IF(ISNONTEXT(VLOOKUP(A847,'Student names'!$B$7:$C$15000,2,0)),"",VLOOKUP(A847,'Student names'!$B$7:$C$15000,2,0))</f>
        <v>Dorothy Oliver</v>
      </c>
      <c r="C847" s="69">
        <v>17</v>
      </c>
      <c r="D847" s="69" t="s">
        <v>80</v>
      </c>
      <c r="E847" s="69" t="s">
        <v>81</v>
      </c>
      <c r="F847" s="69">
        <v>2.1</v>
      </c>
      <c r="G847" s="69" t="s">
        <v>60</v>
      </c>
      <c r="H847" s="69" t="s">
        <v>73</v>
      </c>
      <c r="I847" s="69" t="s">
        <v>73</v>
      </c>
      <c r="J847" s="90" t="s">
        <v>62</v>
      </c>
      <c r="K847" s="69" t="s">
        <v>63</v>
      </c>
      <c r="L847" s="69" t="s">
        <v>63</v>
      </c>
    </row>
    <row r="848" spans="1:12" x14ac:dyDescent="0.4">
      <c r="A848" s="69" t="s">
        <v>465</v>
      </c>
      <c r="B848" s="87" t="str">
        <f>IF(ISNONTEXT(VLOOKUP(A848,'Student names'!$B$7:$C$15000,2,0)),"",VLOOKUP(A848,'Student names'!$B$7:$C$15000,2,0))</f>
        <v>Dorothy Oliver</v>
      </c>
      <c r="C848" s="69">
        <v>17</v>
      </c>
      <c r="D848" s="69" t="s">
        <v>80</v>
      </c>
      <c r="E848" s="69" t="s">
        <v>81</v>
      </c>
      <c r="F848" s="69">
        <v>2.1</v>
      </c>
      <c r="G848" s="69" t="s">
        <v>60</v>
      </c>
      <c r="H848" s="69" t="s">
        <v>73</v>
      </c>
      <c r="I848" s="69" t="s">
        <v>73</v>
      </c>
      <c r="J848" s="90" t="s">
        <v>62</v>
      </c>
      <c r="K848" s="69" t="s">
        <v>63</v>
      </c>
      <c r="L848" s="69" t="s">
        <v>63</v>
      </c>
    </row>
    <row r="849" spans="1:12" x14ac:dyDescent="0.4">
      <c r="A849" s="69" t="s">
        <v>466</v>
      </c>
      <c r="B849" s="87" t="str">
        <f>IF(ISNONTEXT(VLOOKUP(A849,'Student names'!$B$7:$C$15000,2,0)),"",VLOOKUP(A849,'Student names'!$B$7:$C$15000,2,0))</f>
        <v>Jacob Edmunds</v>
      </c>
      <c r="C849" s="69">
        <v>16</v>
      </c>
      <c r="D849" s="69" t="s">
        <v>67</v>
      </c>
      <c r="E849" s="69" t="s">
        <v>68</v>
      </c>
      <c r="F849" s="69">
        <v>2.1</v>
      </c>
      <c r="G849" s="69" t="s">
        <v>60</v>
      </c>
      <c r="H849" s="69" t="s">
        <v>61</v>
      </c>
      <c r="I849" s="69" t="s">
        <v>61</v>
      </c>
      <c r="J849" s="90" t="s">
        <v>62</v>
      </c>
      <c r="K849" s="69" t="s">
        <v>63</v>
      </c>
      <c r="L849" s="69" t="s">
        <v>63</v>
      </c>
    </row>
    <row r="850" spans="1:12" x14ac:dyDescent="0.4">
      <c r="A850" s="69" t="s">
        <v>466</v>
      </c>
      <c r="B850" s="87" t="str">
        <f>IF(ISNONTEXT(VLOOKUP(A850,'Student names'!$B$7:$C$15000,2,0)),"",VLOOKUP(A850,'Student names'!$B$7:$C$15000,2,0))</f>
        <v>Jacob Edmunds</v>
      </c>
      <c r="C850" s="69">
        <v>16</v>
      </c>
      <c r="D850" s="69" t="s">
        <v>67</v>
      </c>
      <c r="E850" s="69" t="s">
        <v>68</v>
      </c>
      <c r="F850" s="69">
        <v>2.1</v>
      </c>
      <c r="G850" s="69" t="s">
        <v>60</v>
      </c>
      <c r="H850" s="69" t="s">
        <v>61</v>
      </c>
      <c r="I850" s="69" t="s">
        <v>61</v>
      </c>
      <c r="J850" s="90" t="s">
        <v>62</v>
      </c>
      <c r="K850" s="69" t="s">
        <v>63</v>
      </c>
      <c r="L850" s="69" t="s">
        <v>63</v>
      </c>
    </row>
    <row r="851" spans="1:12" x14ac:dyDescent="0.4">
      <c r="A851" s="69" t="s">
        <v>466</v>
      </c>
      <c r="B851" s="87" t="str">
        <f>IF(ISNONTEXT(VLOOKUP(A851,'Student names'!$B$7:$C$15000,2,0)),"",VLOOKUP(A851,'Student names'!$B$7:$C$15000,2,0))</f>
        <v>Jacob Edmunds</v>
      </c>
      <c r="C851" s="69">
        <v>16</v>
      </c>
      <c r="D851" s="69" t="s">
        <v>67</v>
      </c>
      <c r="E851" s="69" t="s">
        <v>68</v>
      </c>
      <c r="F851" s="69">
        <v>2.1</v>
      </c>
      <c r="G851" s="69" t="s">
        <v>60</v>
      </c>
      <c r="H851" s="69" t="s">
        <v>61</v>
      </c>
      <c r="I851" s="69" t="s">
        <v>61</v>
      </c>
      <c r="J851" s="90" t="s">
        <v>62</v>
      </c>
      <c r="K851" s="69" t="s">
        <v>63</v>
      </c>
      <c r="L851" s="69" t="s">
        <v>63</v>
      </c>
    </row>
    <row r="852" spans="1:12" x14ac:dyDescent="0.4">
      <c r="A852" s="69" t="s">
        <v>466</v>
      </c>
      <c r="B852" s="87" t="str">
        <f>IF(ISNONTEXT(VLOOKUP(A852,'Student names'!$B$7:$C$15000,2,0)),"",VLOOKUP(A852,'Student names'!$B$7:$C$15000,2,0))</f>
        <v>Jacob Edmunds</v>
      </c>
      <c r="C852" s="69">
        <v>16</v>
      </c>
      <c r="D852" s="69" t="s">
        <v>121</v>
      </c>
      <c r="E852" s="69" t="s">
        <v>122</v>
      </c>
      <c r="F852" s="69">
        <v>11.2</v>
      </c>
      <c r="G852" s="69" t="s">
        <v>132</v>
      </c>
      <c r="H852" s="69" t="s">
        <v>103</v>
      </c>
      <c r="J852" s="90" t="s">
        <v>104</v>
      </c>
      <c r="K852" s="69" t="s">
        <v>63</v>
      </c>
      <c r="L852" s="69" t="s">
        <v>63</v>
      </c>
    </row>
    <row r="853" spans="1:12" x14ac:dyDescent="0.4">
      <c r="A853" s="69" t="s">
        <v>466</v>
      </c>
      <c r="B853" s="87" t="str">
        <f>IF(ISNONTEXT(VLOOKUP(A853,'Student names'!$B$7:$C$15000,2,0)),"",VLOOKUP(A853,'Student names'!$B$7:$C$15000,2,0))</f>
        <v>Jacob Edmunds</v>
      </c>
      <c r="C853" s="69">
        <v>16</v>
      </c>
      <c r="D853" s="69" t="s">
        <v>121</v>
      </c>
      <c r="E853" s="69" t="s">
        <v>122</v>
      </c>
      <c r="F853" s="69">
        <v>11.2</v>
      </c>
      <c r="G853" s="69" t="s">
        <v>132</v>
      </c>
      <c r="H853" s="69" t="s">
        <v>103</v>
      </c>
      <c r="J853" s="90" t="s">
        <v>104</v>
      </c>
      <c r="K853" s="69" t="s">
        <v>63</v>
      </c>
      <c r="L853" s="69" t="s">
        <v>63</v>
      </c>
    </row>
    <row r="854" spans="1:12" x14ac:dyDescent="0.4">
      <c r="A854" s="69" t="s">
        <v>466</v>
      </c>
      <c r="B854" s="87" t="str">
        <f>IF(ISNONTEXT(VLOOKUP(A854,'Student names'!$B$7:$C$15000,2,0)),"",VLOOKUP(A854,'Student names'!$B$7:$C$15000,2,0))</f>
        <v>Jacob Edmunds</v>
      </c>
      <c r="C854" s="69">
        <v>16</v>
      </c>
      <c r="D854" s="69" t="s">
        <v>121</v>
      </c>
      <c r="E854" s="69" t="s">
        <v>122</v>
      </c>
      <c r="F854" s="69">
        <v>11.2</v>
      </c>
      <c r="G854" s="69" t="s">
        <v>132</v>
      </c>
      <c r="H854" s="69" t="s">
        <v>103</v>
      </c>
      <c r="J854" s="90" t="s">
        <v>104</v>
      </c>
      <c r="K854" s="69" t="s">
        <v>63</v>
      </c>
      <c r="L854" s="69" t="s">
        <v>63</v>
      </c>
    </row>
    <row r="855" spans="1:12" x14ac:dyDescent="0.4">
      <c r="A855" s="69" t="s">
        <v>466</v>
      </c>
      <c r="B855" s="87" t="str">
        <f>IF(ISNONTEXT(VLOOKUP(A855,'Student names'!$B$7:$C$15000,2,0)),"",VLOOKUP(A855,'Student names'!$B$7:$C$15000,2,0))</f>
        <v>Jacob Edmunds</v>
      </c>
      <c r="C855" s="69">
        <v>16</v>
      </c>
      <c r="D855" s="69" t="s">
        <v>101</v>
      </c>
      <c r="E855" s="69" t="s">
        <v>102</v>
      </c>
      <c r="F855" s="69">
        <v>10.1</v>
      </c>
      <c r="G855" s="69" t="s">
        <v>60</v>
      </c>
      <c r="H855" s="69" t="s">
        <v>103</v>
      </c>
      <c r="J855" s="90" t="s">
        <v>104</v>
      </c>
      <c r="K855" s="69" t="s">
        <v>63</v>
      </c>
      <c r="L855" s="69" t="s">
        <v>63</v>
      </c>
    </row>
    <row r="856" spans="1:12" x14ac:dyDescent="0.4">
      <c r="A856" s="69" t="s">
        <v>466</v>
      </c>
      <c r="B856" s="87" t="str">
        <f>IF(ISNONTEXT(VLOOKUP(A856,'Student names'!$B$7:$C$15000,2,0)),"",VLOOKUP(A856,'Student names'!$B$7:$C$15000,2,0))</f>
        <v>Jacob Edmunds</v>
      </c>
      <c r="C856" s="69">
        <v>16</v>
      </c>
      <c r="D856" s="69" t="s">
        <v>101</v>
      </c>
      <c r="E856" s="69" t="s">
        <v>102</v>
      </c>
      <c r="F856" s="69">
        <v>10.1</v>
      </c>
      <c r="G856" s="69" t="s">
        <v>60</v>
      </c>
      <c r="H856" s="69" t="s">
        <v>103</v>
      </c>
      <c r="J856" s="90" t="s">
        <v>104</v>
      </c>
      <c r="K856" s="69" t="s">
        <v>63</v>
      </c>
      <c r="L856" s="69" t="s">
        <v>63</v>
      </c>
    </row>
    <row r="857" spans="1:12" x14ac:dyDescent="0.4">
      <c r="A857" s="69" t="s">
        <v>466</v>
      </c>
      <c r="B857" s="87" t="str">
        <f>IF(ISNONTEXT(VLOOKUP(A857,'Student names'!$B$7:$C$15000,2,0)),"",VLOOKUP(A857,'Student names'!$B$7:$C$15000,2,0))</f>
        <v>Jacob Edmunds</v>
      </c>
      <c r="C857" s="69">
        <v>16</v>
      </c>
      <c r="D857" s="69" t="s">
        <v>101</v>
      </c>
      <c r="E857" s="69" t="s">
        <v>102</v>
      </c>
      <c r="F857" s="69">
        <v>10.1</v>
      </c>
      <c r="G857" s="69" t="s">
        <v>60</v>
      </c>
      <c r="H857" s="69" t="s">
        <v>103</v>
      </c>
      <c r="J857" s="90" t="s">
        <v>104</v>
      </c>
      <c r="K857" s="69" t="s">
        <v>63</v>
      </c>
      <c r="L857" s="69" t="s">
        <v>63</v>
      </c>
    </row>
    <row r="858" spans="1:12" x14ac:dyDescent="0.4">
      <c r="A858" s="69" t="s">
        <v>466</v>
      </c>
      <c r="B858" s="87" t="str">
        <f>IF(ISNONTEXT(VLOOKUP(A858,'Student names'!$B$7:$C$15000,2,0)),"",VLOOKUP(A858,'Student names'!$B$7:$C$15000,2,0))</f>
        <v>Jacob Edmunds</v>
      </c>
      <c r="C858" s="69">
        <v>16</v>
      </c>
      <c r="D858" s="69" t="s">
        <v>144</v>
      </c>
      <c r="E858" s="69" t="s">
        <v>145</v>
      </c>
      <c r="F858" s="69">
        <v>2.1</v>
      </c>
      <c r="G858" s="69" t="s">
        <v>60</v>
      </c>
      <c r="H858" s="69" t="s">
        <v>73</v>
      </c>
      <c r="I858" s="69" t="s">
        <v>95</v>
      </c>
      <c r="J858" s="90" t="s">
        <v>75</v>
      </c>
      <c r="K858" s="69" t="s">
        <v>63</v>
      </c>
      <c r="L858" s="69" t="s">
        <v>63</v>
      </c>
    </row>
    <row r="859" spans="1:12" x14ac:dyDescent="0.4">
      <c r="A859" s="69" t="s">
        <v>466</v>
      </c>
      <c r="B859" s="87" t="str">
        <f>IF(ISNONTEXT(VLOOKUP(A859,'Student names'!$B$7:$C$15000,2,0)),"",VLOOKUP(A859,'Student names'!$B$7:$C$15000,2,0))</f>
        <v>Jacob Edmunds</v>
      </c>
      <c r="C859" s="69">
        <v>16</v>
      </c>
      <c r="D859" s="69" t="s">
        <v>144</v>
      </c>
      <c r="E859" s="69" t="s">
        <v>145</v>
      </c>
      <c r="F859" s="69">
        <v>2.1</v>
      </c>
      <c r="G859" s="69" t="s">
        <v>60</v>
      </c>
      <c r="H859" s="69" t="s">
        <v>73</v>
      </c>
      <c r="I859" s="69" t="s">
        <v>95</v>
      </c>
      <c r="J859" s="90" t="s">
        <v>75</v>
      </c>
      <c r="K859" s="69" t="s">
        <v>63</v>
      </c>
      <c r="L859" s="69" t="s">
        <v>63</v>
      </c>
    </row>
    <row r="860" spans="1:12" x14ac:dyDescent="0.4">
      <c r="A860" s="69" t="s">
        <v>466</v>
      </c>
      <c r="B860" s="87" t="str">
        <f>IF(ISNONTEXT(VLOOKUP(A860,'Student names'!$B$7:$C$15000,2,0)),"",VLOOKUP(A860,'Student names'!$B$7:$C$15000,2,0))</f>
        <v>Jacob Edmunds</v>
      </c>
      <c r="C860" s="69">
        <v>16</v>
      </c>
      <c r="D860" s="69" t="s">
        <v>144</v>
      </c>
      <c r="E860" s="69" t="s">
        <v>145</v>
      </c>
      <c r="F860" s="69">
        <v>2.1</v>
      </c>
      <c r="G860" s="69" t="s">
        <v>60</v>
      </c>
      <c r="H860" s="69" t="s">
        <v>73</v>
      </c>
      <c r="I860" s="69" t="s">
        <v>95</v>
      </c>
      <c r="J860" s="90" t="s">
        <v>75</v>
      </c>
      <c r="K860" s="69" t="s">
        <v>63</v>
      </c>
      <c r="L860" s="69" t="s">
        <v>63</v>
      </c>
    </row>
    <row r="861" spans="1:12" x14ac:dyDescent="0.4">
      <c r="A861" s="69" t="s">
        <v>467</v>
      </c>
      <c r="B861" s="87" t="str">
        <f>IF(ISNONTEXT(VLOOKUP(A861,'Student names'!$B$7:$C$15000,2,0)),"",VLOOKUP(A861,'Student names'!$B$7:$C$15000,2,0))</f>
        <v>Lily Watson</v>
      </c>
      <c r="C861" s="69">
        <v>17</v>
      </c>
      <c r="D861" s="69" t="s">
        <v>163</v>
      </c>
      <c r="E861" s="69" t="s">
        <v>122</v>
      </c>
      <c r="F861" s="69">
        <v>11.2</v>
      </c>
      <c r="G861" s="69" t="s">
        <v>60</v>
      </c>
      <c r="H861" s="69" t="s">
        <v>61</v>
      </c>
      <c r="I861" s="69" t="s">
        <v>61</v>
      </c>
      <c r="J861" s="90" t="s">
        <v>62</v>
      </c>
      <c r="K861" s="69" t="s">
        <v>63</v>
      </c>
      <c r="L861" s="69" t="s">
        <v>63</v>
      </c>
    </row>
    <row r="862" spans="1:12" x14ac:dyDescent="0.4">
      <c r="A862" s="69" t="s">
        <v>467</v>
      </c>
      <c r="B862" s="87" t="str">
        <f>IF(ISNONTEXT(VLOOKUP(A862,'Student names'!$B$7:$C$15000,2,0)),"",VLOOKUP(A862,'Student names'!$B$7:$C$15000,2,0))</f>
        <v>Lily Watson</v>
      </c>
      <c r="C862" s="69">
        <v>17</v>
      </c>
      <c r="D862" s="69" t="s">
        <v>163</v>
      </c>
      <c r="E862" s="69" t="s">
        <v>122</v>
      </c>
      <c r="F862" s="69">
        <v>11.2</v>
      </c>
      <c r="G862" s="69" t="s">
        <v>60</v>
      </c>
      <c r="H862" s="69" t="s">
        <v>61</v>
      </c>
      <c r="I862" s="69" t="s">
        <v>61</v>
      </c>
      <c r="J862" s="90" t="s">
        <v>62</v>
      </c>
      <c r="K862" s="69" t="s">
        <v>63</v>
      </c>
      <c r="L862" s="69" t="s">
        <v>63</v>
      </c>
    </row>
    <row r="863" spans="1:12" x14ac:dyDescent="0.4">
      <c r="A863" s="69" t="s">
        <v>467</v>
      </c>
      <c r="B863" s="87" t="str">
        <f>IF(ISNONTEXT(VLOOKUP(A863,'Student names'!$B$7:$C$15000,2,0)),"",VLOOKUP(A863,'Student names'!$B$7:$C$15000,2,0))</f>
        <v>Lily Watson</v>
      </c>
      <c r="C863" s="69">
        <v>17</v>
      </c>
      <c r="D863" s="69" t="s">
        <v>163</v>
      </c>
      <c r="E863" s="69" t="s">
        <v>122</v>
      </c>
      <c r="F863" s="69">
        <v>11.2</v>
      </c>
      <c r="G863" s="69" t="s">
        <v>60</v>
      </c>
      <c r="H863" s="69" t="s">
        <v>61</v>
      </c>
      <c r="I863" s="69" t="s">
        <v>61</v>
      </c>
      <c r="J863" s="90" t="s">
        <v>62</v>
      </c>
      <c r="K863" s="69" t="s">
        <v>63</v>
      </c>
      <c r="L863" s="69" t="s">
        <v>63</v>
      </c>
    </row>
    <row r="864" spans="1:12" x14ac:dyDescent="0.4">
      <c r="A864" s="69" t="s">
        <v>467</v>
      </c>
      <c r="B864" s="87" t="str">
        <f>IF(ISNONTEXT(VLOOKUP(A864,'Student names'!$B$7:$C$15000,2,0)),"",VLOOKUP(A864,'Student names'!$B$7:$C$15000,2,0))</f>
        <v>Lily Watson</v>
      </c>
      <c r="C864" s="69">
        <v>17</v>
      </c>
      <c r="D864" s="69" t="s">
        <v>111</v>
      </c>
      <c r="E864" s="69" t="s">
        <v>102</v>
      </c>
      <c r="F864" s="69">
        <v>10.1</v>
      </c>
      <c r="G864" s="69" t="s">
        <v>60</v>
      </c>
      <c r="H864" s="69" t="s">
        <v>61</v>
      </c>
      <c r="I864" s="69" t="s">
        <v>61</v>
      </c>
      <c r="J864" s="90" t="s">
        <v>62</v>
      </c>
      <c r="K864" s="69" t="s">
        <v>63</v>
      </c>
      <c r="L864" s="69" t="s">
        <v>63</v>
      </c>
    </row>
    <row r="865" spans="1:12" x14ac:dyDescent="0.4">
      <c r="A865" s="69" t="s">
        <v>467</v>
      </c>
      <c r="B865" s="87" t="str">
        <f>IF(ISNONTEXT(VLOOKUP(A865,'Student names'!$B$7:$C$15000,2,0)),"",VLOOKUP(A865,'Student names'!$B$7:$C$15000,2,0))</f>
        <v>Lily Watson</v>
      </c>
      <c r="C865" s="69">
        <v>17</v>
      </c>
      <c r="D865" s="69" t="s">
        <v>111</v>
      </c>
      <c r="E865" s="69" t="s">
        <v>102</v>
      </c>
      <c r="F865" s="69">
        <v>10.1</v>
      </c>
      <c r="G865" s="69" t="s">
        <v>60</v>
      </c>
      <c r="H865" s="69" t="s">
        <v>61</v>
      </c>
      <c r="I865" s="69" t="s">
        <v>61</v>
      </c>
      <c r="J865" s="90" t="s">
        <v>62</v>
      </c>
      <c r="K865" s="69" t="s">
        <v>63</v>
      </c>
      <c r="L865" s="69" t="s">
        <v>63</v>
      </c>
    </row>
    <row r="866" spans="1:12" x14ac:dyDescent="0.4">
      <c r="A866" s="69" t="s">
        <v>467</v>
      </c>
      <c r="B866" s="87" t="str">
        <f>IF(ISNONTEXT(VLOOKUP(A866,'Student names'!$B$7:$C$15000,2,0)),"",VLOOKUP(A866,'Student names'!$B$7:$C$15000,2,0))</f>
        <v>Lily Watson</v>
      </c>
      <c r="C866" s="69">
        <v>17</v>
      </c>
      <c r="D866" s="69" t="s">
        <v>111</v>
      </c>
      <c r="E866" s="69" t="s">
        <v>102</v>
      </c>
      <c r="F866" s="69">
        <v>10.1</v>
      </c>
      <c r="G866" s="69" t="s">
        <v>60</v>
      </c>
      <c r="H866" s="69" t="s">
        <v>61</v>
      </c>
      <c r="I866" s="69" t="s">
        <v>61</v>
      </c>
      <c r="J866" s="90" t="s">
        <v>62</v>
      </c>
      <c r="K866" s="69" t="s">
        <v>63</v>
      </c>
      <c r="L866" s="69" t="s">
        <v>63</v>
      </c>
    </row>
    <row r="867" spans="1:12" x14ac:dyDescent="0.4">
      <c r="A867" s="69" t="s">
        <v>467</v>
      </c>
      <c r="B867" s="87" t="str">
        <f>IF(ISNONTEXT(VLOOKUP(A867,'Student names'!$B$7:$C$15000,2,0)),"",VLOOKUP(A867,'Student names'!$B$7:$C$15000,2,0))</f>
        <v>Lily Watson</v>
      </c>
      <c r="C867" s="69">
        <v>17</v>
      </c>
      <c r="D867" s="69" t="s">
        <v>80</v>
      </c>
      <c r="E867" s="69" t="s">
        <v>81</v>
      </c>
      <c r="F867" s="69">
        <v>2.1</v>
      </c>
      <c r="G867" s="69" t="s">
        <v>60</v>
      </c>
      <c r="H867" s="69" t="s">
        <v>73</v>
      </c>
      <c r="I867" s="69" t="s">
        <v>95</v>
      </c>
      <c r="J867" s="90" t="s">
        <v>75</v>
      </c>
      <c r="K867" s="69" t="s">
        <v>63</v>
      </c>
      <c r="L867" s="69" t="s">
        <v>63</v>
      </c>
    </row>
    <row r="868" spans="1:12" x14ac:dyDescent="0.4">
      <c r="A868" s="69" t="s">
        <v>467</v>
      </c>
      <c r="B868" s="87" t="str">
        <f>IF(ISNONTEXT(VLOOKUP(A868,'Student names'!$B$7:$C$15000,2,0)),"",VLOOKUP(A868,'Student names'!$B$7:$C$15000,2,0))</f>
        <v>Lily Watson</v>
      </c>
      <c r="C868" s="69">
        <v>17</v>
      </c>
      <c r="D868" s="69" t="s">
        <v>80</v>
      </c>
      <c r="E868" s="69" t="s">
        <v>81</v>
      </c>
      <c r="F868" s="69">
        <v>2.1</v>
      </c>
      <c r="G868" s="69" t="s">
        <v>60</v>
      </c>
      <c r="H868" s="69" t="s">
        <v>73</v>
      </c>
      <c r="I868" s="69" t="s">
        <v>95</v>
      </c>
      <c r="J868" s="90" t="s">
        <v>75</v>
      </c>
      <c r="K868" s="69" t="s">
        <v>63</v>
      </c>
      <c r="L868" s="69" t="s">
        <v>63</v>
      </c>
    </row>
    <row r="869" spans="1:12" x14ac:dyDescent="0.4">
      <c r="A869" s="69" t="s">
        <v>467</v>
      </c>
      <c r="B869" s="87" t="str">
        <f>IF(ISNONTEXT(VLOOKUP(A869,'Student names'!$B$7:$C$15000,2,0)),"",VLOOKUP(A869,'Student names'!$B$7:$C$15000,2,0))</f>
        <v>Lily Watson</v>
      </c>
      <c r="C869" s="69">
        <v>17</v>
      </c>
      <c r="D869" s="69" t="s">
        <v>80</v>
      </c>
      <c r="E869" s="69" t="s">
        <v>81</v>
      </c>
      <c r="F869" s="69">
        <v>2.1</v>
      </c>
      <c r="G869" s="69" t="s">
        <v>60</v>
      </c>
      <c r="H869" s="69" t="s">
        <v>73</v>
      </c>
      <c r="I869" s="69" t="s">
        <v>95</v>
      </c>
      <c r="J869" s="90" t="s">
        <v>75</v>
      </c>
      <c r="K869" s="69" t="s">
        <v>63</v>
      </c>
      <c r="L869" s="69" t="s">
        <v>63</v>
      </c>
    </row>
    <row r="870" spans="1:12" x14ac:dyDescent="0.4">
      <c r="A870" s="69" t="s">
        <v>467</v>
      </c>
      <c r="B870" s="87" t="str">
        <f>IF(ISNONTEXT(VLOOKUP(A870,'Student names'!$B$7:$C$15000,2,0)),"",VLOOKUP(A870,'Student names'!$B$7:$C$15000,2,0))</f>
        <v>Lily Watson</v>
      </c>
      <c r="C870" s="69">
        <v>17</v>
      </c>
      <c r="D870" s="69" t="s">
        <v>120</v>
      </c>
      <c r="E870" s="69" t="s">
        <v>106</v>
      </c>
      <c r="F870" s="69">
        <v>12.1</v>
      </c>
      <c r="G870" s="69" t="s">
        <v>60</v>
      </c>
      <c r="H870" s="69" t="s">
        <v>61</v>
      </c>
      <c r="I870" s="69" t="s">
        <v>61</v>
      </c>
      <c r="J870" s="90" t="s">
        <v>62</v>
      </c>
      <c r="K870" s="69" t="s">
        <v>63</v>
      </c>
      <c r="L870" s="69" t="s">
        <v>63</v>
      </c>
    </row>
    <row r="871" spans="1:12" x14ac:dyDescent="0.4">
      <c r="A871" s="69" t="s">
        <v>467</v>
      </c>
      <c r="B871" s="87" t="str">
        <f>IF(ISNONTEXT(VLOOKUP(A871,'Student names'!$B$7:$C$15000,2,0)),"",VLOOKUP(A871,'Student names'!$B$7:$C$15000,2,0))</f>
        <v>Lily Watson</v>
      </c>
      <c r="C871" s="69">
        <v>17</v>
      </c>
      <c r="D871" s="69" t="s">
        <v>120</v>
      </c>
      <c r="E871" s="69" t="s">
        <v>106</v>
      </c>
      <c r="F871" s="69">
        <v>12.1</v>
      </c>
      <c r="G871" s="69" t="s">
        <v>60</v>
      </c>
      <c r="H871" s="69" t="s">
        <v>61</v>
      </c>
      <c r="I871" s="69" t="s">
        <v>61</v>
      </c>
      <c r="J871" s="90" t="s">
        <v>62</v>
      </c>
      <c r="K871" s="69" t="s">
        <v>63</v>
      </c>
      <c r="L871" s="69" t="s">
        <v>63</v>
      </c>
    </row>
    <row r="872" spans="1:12" x14ac:dyDescent="0.4">
      <c r="A872" s="69" t="s">
        <v>467</v>
      </c>
      <c r="B872" s="87" t="str">
        <f>IF(ISNONTEXT(VLOOKUP(A872,'Student names'!$B$7:$C$15000,2,0)),"",VLOOKUP(A872,'Student names'!$B$7:$C$15000,2,0))</f>
        <v>Lily Watson</v>
      </c>
      <c r="C872" s="69">
        <v>17</v>
      </c>
      <c r="D872" s="69" t="s">
        <v>120</v>
      </c>
      <c r="E872" s="69" t="s">
        <v>106</v>
      </c>
      <c r="F872" s="69">
        <v>12.1</v>
      </c>
      <c r="G872" s="69" t="s">
        <v>60</v>
      </c>
      <c r="H872" s="69" t="s">
        <v>61</v>
      </c>
      <c r="I872" s="69" t="s">
        <v>61</v>
      </c>
      <c r="J872" s="90" t="s">
        <v>62</v>
      </c>
      <c r="K872" s="69" t="s">
        <v>63</v>
      </c>
      <c r="L872" s="69" t="s">
        <v>63</v>
      </c>
    </row>
    <row r="873" spans="1:12" x14ac:dyDescent="0.4">
      <c r="A873" s="69" t="s">
        <v>468</v>
      </c>
      <c r="B873" s="87" t="str">
        <f>IF(ISNONTEXT(VLOOKUP(A873,'Student names'!$B$7:$C$15000,2,0)),"",VLOOKUP(A873,'Student names'!$B$7:$C$15000,2,0))</f>
        <v>Madeleine Hudson</v>
      </c>
      <c r="C873" s="69">
        <v>17</v>
      </c>
      <c r="D873" s="69" t="s">
        <v>76</v>
      </c>
      <c r="E873" s="69" t="s">
        <v>77</v>
      </c>
      <c r="F873" s="69">
        <v>2.2000000000000002</v>
      </c>
      <c r="G873" s="69" t="s">
        <v>60</v>
      </c>
      <c r="H873" s="69" t="s">
        <v>73</v>
      </c>
      <c r="I873" s="69" t="s">
        <v>73</v>
      </c>
      <c r="J873" s="90" t="s">
        <v>62</v>
      </c>
      <c r="K873" s="69" t="s">
        <v>63</v>
      </c>
      <c r="L873" s="69" t="s">
        <v>63</v>
      </c>
    </row>
    <row r="874" spans="1:12" x14ac:dyDescent="0.4">
      <c r="A874" s="69" t="s">
        <v>468</v>
      </c>
      <c r="B874" s="87" t="str">
        <f>IF(ISNONTEXT(VLOOKUP(A874,'Student names'!$B$7:$C$15000,2,0)),"",VLOOKUP(A874,'Student names'!$B$7:$C$15000,2,0))</f>
        <v>Madeleine Hudson</v>
      </c>
      <c r="C874" s="69">
        <v>17</v>
      </c>
      <c r="D874" s="69" t="s">
        <v>76</v>
      </c>
      <c r="E874" s="69" t="s">
        <v>77</v>
      </c>
      <c r="F874" s="69">
        <v>2.2000000000000002</v>
      </c>
      <c r="G874" s="69" t="s">
        <v>60</v>
      </c>
      <c r="H874" s="69" t="s">
        <v>73</v>
      </c>
      <c r="I874" s="69" t="s">
        <v>73</v>
      </c>
      <c r="J874" s="90" t="s">
        <v>62</v>
      </c>
      <c r="K874" s="69" t="s">
        <v>63</v>
      </c>
      <c r="L874" s="69" t="s">
        <v>63</v>
      </c>
    </row>
    <row r="875" spans="1:12" x14ac:dyDescent="0.4">
      <c r="A875" s="69" t="s">
        <v>468</v>
      </c>
      <c r="B875" s="87" t="str">
        <f>IF(ISNONTEXT(VLOOKUP(A875,'Student names'!$B$7:$C$15000,2,0)),"",VLOOKUP(A875,'Student names'!$B$7:$C$15000,2,0))</f>
        <v>Madeleine Hudson</v>
      </c>
      <c r="C875" s="69">
        <v>17</v>
      </c>
      <c r="D875" s="69" t="s">
        <v>76</v>
      </c>
      <c r="E875" s="69" t="s">
        <v>77</v>
      </c>
      <c r="F875" s="69">
        <v>2.2000000000000002</v>
      </c>
      <c r="G875" s="69" t="s">
        <v>60</v>
      </c>
      <c r="H875" s="69" t="s">
        <v>73</v>
      </c>
      <c r="I875" s="69" t="s">
        <v>73</v>
      </c>
      <c r="J875" s="90" t="s">
        <v>62</v>
      </c>
      <c r="K875" s="69" t="s">
        <v>63</v>
      </c>
      <c r="L875" s="69" t="s">
        <v>63</v>
      </c>
    </row>
    <row r="876" spans="1:12" x14ac:dyDescent="0.4">
      <c r="A876" s="69" t="s">
        <v>468</v>
      </c>
      <c r="B876" s="87" t="str">
        <f>IF(ISNONTEXT(VLOOKUP(A876,'Student names'!$B$7:$C$15000,2,0)),"",VLOOKUP(A876,'Student names'!$B$7:$C$15000,2,0))</f>
        <v>Madeleine Hudson</v>
      </c>
      <c r="C876" s="69">
        <v>17</v>
      </c>
      <c r="D876" s="69" t="s">
        <v>82</v>
      </c>
      <c r="E876" s="69" t="s">
        <v>83</v>
      </c>
      <c r="F876" s="69">
        <v>2.1</v>
      </c>
      <c r="G876" s="69" t="s">
        <v>60</v>
      </c>
      <c r="H876" s="69" t="s">
        <v>61</v>
      </c>
      <c r="I876" s="69" t="s">
        <v>61</v>
      </c>
      <c r="J876" s="90" t="s">
        <v>62</v>
      </c>
      <c r="K876" s="69" t="s">
        <v>63</v>
      </c>
      <c r="L876" s="69" t="s">
        <v>63</v>
      </c>
    </row>
    <row r="877" spans="1:12" x14ac:dyDescent="0.4">
      <c r="A877" s="69" t="s">
        <v>468</v>
      </c>
      <c r="B877" s="87" t="str">
        <f>IF(ISNONTEXT(VLOOKUP(A877,'Student names'!$B$7:$C$15000,2,0)),"",VLOOKUP(A877,'Student names'!$B$7:$C$15000,2,0))</f>
        <v>Madeleine Hudson</v>
      </c>
      <c r="C877" s="69">
        <v>17</v>
      </c>
      <c r="D877" s="69" t="s">
        <v>82</v>
      </c>
      <c r="E877" s="69" t="s">
        <v>83</v>
      </c>
      <c r="F877" s="69">
        <v>2.1</v>
      </c>
      <c r="G877" s="69" t="s">
        <v>60</v>
      </c>
      <c r="H877" s="69" t="s">
        <v>61</v>
      </c>
      <c r="I877" s="69" t="s">
        <v>61</v>
      </c>
      <c r="J877" s="90" t="s">
        <v>62</v>
      </c>
      <c r="K877" s="69" t="s">
        <v>63</v>
      </c>
      <c r="L877" s="69" t="s">
        <v>63</v>
      </c>
    </row>
    <row r="878" spans="1:12" x14ac:dyDescent="0.4">
      <c r="A878" s="69" t="s">
        <v>468</v>
      </c>
      <c r="B878" s="87" t="str">
        <f>IF(ISNONTEXT(VLOOKUP(A878,'Student names'!$B$7:$C$15000,2,0)),"",VLOOKUP(A878,'Student names'!$B$7:$C$15000,2,0))</f>
        <v>Madeleine Hudson</v>
      </c>
      <c r="C878" s="69">
        <v>17</v>
      </c>
      <c r="D878" s="69" t="s">
        <v>82</v>
      </c>
      <c r="E878" s="69" t="s">
        <v>83</v>
      </c>
      <c r="F878" s="69">
        <v>2.1</v>
      </c>
      <c r="G878" s="69" t="s">
        <v>60</v>
      </c>
      <c r="H878" s="69" t="s">
        <v>61</v>
      </c>
      <c r="I878" s="69" t="s">
        <v>61</v>
      </c>
      <c r="J878" s="90" t="s">
        <v>62</v>
      </c>
      <c r="K878" s="69" t="s">
        <v>63</v>
      </c>
      <c r="L878" s="69" t="s">
        <v>63</v>
      </c>
    </row>
    <row r="879" spans="1:12" x14ac:dyDescent="0.4">
      <c r="A879" s="69" t="s">
        <v>468</v>
      </c>
      <c r="B879" s="87" t="str">
        <f>IF(ISNONTEXT(VLOOKUP(A879,'Student names'!$B$7:$C$15000,2,0)),"",VLOOKUP(A879,'Student names'!$B$7:$C$15000,2,0))</f>
        <v>Madeleine Hudson</v>
      </c>
      <c r="C879" s="69">
        <v>17</v>
      </c>
      <c r="D879" s="69" t="s">
        <v>120</v>
      </c>
      <c r="E879" s="69" t="s">
        <v>106</v>
      </c>
      <c r="F879" s="69">
        <v>12.1</v>
      </c>
      <c r="G879" s="69" t="s">
        <v>60</v>
      </c>
      <c r="H879" s="69" t="s">
        <v>61</v>
      </c>
      <c r="I879" s="69" t="s">
        <v>61</v>
      </c>
      <c r="J879" s="90" t="s">
        <v>62</v>
      </c>
      <c r="K879" s="69" t="s">
        <v>63</v>
      </c>
      <c r="L879" s="69" t="s">
        <v>63</v>
      </c>
    </row>
    <row r="880" spans="1:12" x14ac:dyDescent="0.4">
      <c r="A880" s="69" t="s">
        <v>468</v>
      </c>
      <c r="B880" s="87" t="str">
        <f>IF(ISNONTEXT(VLOOKUP(A880,'Student names'!$B$7:$C$15000,2,0)),"",VLOOKUP(A880,'Student names'!$B$7:$C$15000,2,0))</f>
        <v>Madeleine Hudson</v>
      </c>
      <c r="C880" s="69">
        <v>17</v>
      </c>
      <c r="D880" s="69" t="s">
        <v>120</v>
      </c>
      <c r="E880" s="69" t="s">
        <v>106</v>
      </c>
      <c r="F880" s="69">
        <v>12.1</v>
      </c>
      <c r="G880" s="69" t="s">
        <v>60</v>
      </c>
      <c r="H880" s="69" t="s">
        <v>61</v>
      </c>
      <c r="I880" s="69" t="s">
        <v>61</v>
      </c>
      <c r="J880" s="90" t="s">
        <v>62</v>
      </c>
      <c r="K880" s="69" t="s">
        <v>63</v>
      </c>
      <c r="L880" s="69" t="s">
        <v>63</v>
      </c>
    </row>
    <row r="881" spans="1:12" x14ac:dyDescent="0.4">
      <c r="A881" s="69" t="s">
        <v>468</v>
      </c>
      <c r="B881" s="87" t="str">
        <f>IF(ISNONTEXT(VLOOKUP(A881,'Student names'!$B$7:$C$15000,2,0)),"",VLOOKUP(A881,'Student names'!$B$7:$C$15000,2,0))</f>
        <v>Madeleine Hudson</v>
      </c>
      <c r="C881" s="69">
        <v>17</v>
      </c>
      <c r="D881" s="69" t="s">
        <v>120</v>
      </c>
      <c r="E881" s="69" t="s">
        <v>106</v>
      </c>
      <c r="F881" s="69">
        <v>12.1</v>
      </c>
      <c r="G881" s="69" t="s">
        <v>60</v>
      </c>
      <c r="H881" s="69" t="s">
        <v>61</v>
      </c>
      <c r="I881" s="69" t="s">
        <v>61</v>
      </c>
      <c r="J881" s="90" t="s">
        <v>62</v>
      </c>
      <c r="K881" s="69" t="s">
        <v>63</v>
      </c>
      <c r="L881" s="69" t="s">
        <v>63</v>
      </c>
    </row>
    <row r="882" spans="1:12" x14ac:dyDescent="0.4">
      <c r="A882" s="69" t="s">
        <v>469</v>
      </c>
      <c r="B882" s="87" t="str">
        <f>IF(ISNONTEXT(VLOOKUP(A882,'Student names'!$B$7:$C$15000,2,0)),"",VLOOKUP(A882,'Student names'!$B$7:$C$15000,2,0))</f>
        <v>Nicola James</v>
      </c>
      <c r="C882" s="69">
        <v>16</v>
      </c>
      <c r="D882" s="69" t="s">
        <v>172</v>
      </c>
      <c r="E882" s="69" t="s">
        <v>173</v>
      </c>
      <c r="F882" s="69">
        <v>1.3</v>
      </c>
      <c r="G882" s="69" t="s">
        <v>132</v>
      </c>
      <c r="H882" s="69" t="s">
        <v>187</v>
      </c>
      <c r="I882" s="69" t="s">
        <v>187</v>
      </c>
      <c r="J882" s="90" t="s">
        <v>62</v>
      </c>
      <c r="K882" s="69" t="s">
        <v>63</v>
      </c>
      <c r="L882" s="69" t="s">
        <v>63</v>
      </c>
    </row>
    <row r="883" spans="1:12" x14ac:dyDescent="0.4">
      <c r="A883" s="69" t="s">
        <v>469</v>
      </c>
      <c r="B883" s="87" t="str">
        <f>IF(ISNONTEXT(VLOOKUP(A883,'Student names'!$B$7:$C$15000,2,0)),"",VLOOKUP(A883,'Student names'!$B$7:$C$15000,2,0))</f>
        <v>Nicola James</v>
      </c>
      <c r="C883" s="69">
        <v>16</v>
      </c>
      <c r="D883" s="69" t="s">
        <v>174</v>
      </c>
      <c r="E883" s="69" t="s">
        <v>175</v>
      </c>
      <c r="F883" s="69">
        <v>2.1</v>
      </c>
      <c r="G883" s="69" t="s">
        <v>60</v>
      </c>
      <c r="H883" s="69" t="s">
        <v>126</v>
      </c>
      <c r="I883" s="69" t="s">
        <v>95</v>
      </c>
      <c r="J883" s="90" t="s">
        <v>75</v>
      </c>
      <c r="K883" s="69" t="s">
        <v>63</v>
      </c>
      <c r="L883" s="69" t="s">
        <v>63</v>
      </c>
    </row>
    <row r="884" spans="1:12" x14ac:dyDescent="0.4">
      <c r="A884" s="69" t="s">
        <v>469</v>
      </c>
      <c r="B884" s="87" t="str">
        <f>IF(ISNONTEXT(VLOOKUP(A884,'Student names'!$B$7:$C$15000,2,0)),"",VLOOKUP(A884,'Student names'!$B$7:$C$15000,2,0))</f>
        <v>Nicola James</v>
      </c>
      <c r="C884" s="69">
        <v>16</v>
      </c>
      <c r="D884" s="69" t="s">
        <v>182</v>
      </c>
      <c r="E884" s="69" t="s">
        <v>183</v>
      </c>
      <c r="F884" s="69">
        <v>2.1</v>
      </c>
      <c r="G884" s="69" t="s">
        <v>60</v>
      </c>
      <c r="H884" s="69" t="s">
        <v>126</v>
      </c>
      <c r="I884" s="69" t="s">
        <v>95</v>
      </c>
      <c r="J884" s="90" t="s">
        <v>75</v>
      </c>
      <c r="K884" s="69" t="s">
        <v>63</v>
      </c>
      <c r="L884" s="69" t="s">
        <v>63</v>
      </c>
    </row>
    <row r="885" spans="1:12" x14ac:dyDescent="0.4">
      <c r="A885" s="69" t="s">
        <v>469</v>
      </c>
      <c r="B885" s="87" t="str">
        <f>IF(ISNONTEXT(VLOOKUP(A885,'Student names'!$B$7:$C$15000,2,0)),"",VLOOKUP(A885,'Student names'!$B$7:$C$15000,2,0))</f>
        <v>Nicola James</v>
      </c>
      <c r="C885" s="69">
        <v>16</v>
      </c>
      <c r="D885" s="69" t="s">
        <v>112</v>
      </c>
      <c r="E885" s="69" t="s">
        <v>113</v>
      </c>
      <c r="F885" s="69">
        <v>15.3</v>
      </c>
      <c r="G885" s="69" t="s">
        <v>60</v>
      </c>
      <c r="H885" s="69" t="s">
        <v>187</v>
      </c>
      <c r="I885" s="69" t="s">
        <v>187</v>
      </c>
      <c r="J885" s="90" t="s">
        <v>62</v>
      </c>
      <c r="K885" s="69" t="s">
        <v>88</v>
      </c>
      <c r="L885" s="69" t="s">
        <v>88</v>
      </c>
    </row>
    <row r="886" spans="1:12" x14ac:dyDescent="0.4">
      <c r="A886" s="69" t="s">
        <v>469</v>
      </c>
      <c r="B886" s="87" t="str">
        <f>IF(ISNONTEXT(VLOOKUP(A886,'Student names'!$B$7:$C$15000,2,0)),"",VLOOKUP(A886,'Student names'!$B$7:$C$15000,2,0))</f>
        <v>Nicola James</v>
      </c>
      <c r="C886" s="69">
        <v>16</v>
      </c>
      <c r="D886" s="69" t="s">
        <v>105</v>
      </c>
      <c r="E886" s="69" t="s">
        <v>106</v>
      </c>
      <c r="F886" s="69">
        <v>12.1</v>
      </c>
      <c r="G886" s="69" t="s">
        <v>60</v>
      </c>
      <c r="H886" s="69" t="s">
        <v>187</v>
      </c>
      <c r="I886" s="69" t="s">
        <v>187</v>
      </c>
      <c r="J886" s="90" t="s">
        <v>62</v>
      </c>
      <c r="K886" s="69" t="s">
        <v>63</v>
      </c>
      <c r="L886" s="69" t="s">
        <v>63</v>
      </c>
    </row>
    <row r="887" spans="1:12" x14ac:dyDescent="0.4">
      <c r="A887" s="69" t="s">
        <v>469</v>
      </c>
      <c r="B887" s="87" t="str">
        <f>IF(ISNONTEXT(VLOOKUP(A887,'Student names'!$B$7:$C$15000,2,0)),"",VLOOKUP(A887,'Student names'!$B$7:$C$15000,2,0))</f>
        <v>Nicola James</v>
      </c>
      <c r="C887" s="69">
        <v>16</v>
      </c>
      <c r="D887" s="69" t="s">
        <v>107</v>
      </c>
      <c r="E887" s="69" t="s">
        <v>108</v>
      </c>
      <c r="F887" s="69">
        <v>12.1</v>
      </c>
      <c r="G887" s="69" t="s">
        <v>60</v>
      </c>
      <c r="H887" s="69" t="s">
        <v>187</v>
      </c>
      <c r="I887" s="69" t="s">
        <v>187</v>
      </c>
      <c r="J887" s="90" t="s">
        <v>62</v>
      </c>
      <c r="K887" s="69" t="s">
        <v>63</v>
      </c>
      <c r="L887" s="69" t="s">
        <v>63</v>
      </c>
    </row>
    <row r="888" spans="1:12" x14ac:dyDescent="0.4">
      <c r="B888" s="87"/>
    </row>
    <row r="889" spans="1:12" x14ac:dyDescent="0.4">
      <c r="B889" s="87"/>
    </row>
    <row r="890" spans="1:12" x14ac:dyDescent="0.4">
      <c r="B890" s="87"/>
    </row>
    <row r="891" spans="1:12" x14ac:dyDescent="0.4">
      <c r="B891" s="87"/>
    </row>
    <row r="892" spans="1:12" x14ac:dyDescent="0.4">
      <c r="B892" s="87"/>
    </row>
    <row r="893" spans="1:12" x14ac:dyDescent="0.4">
      <c r="B893" s="87"/>
    </row>
    <row r="894" spans="1:12" x14ac:dyDescent="0.4">
      <c r="B894" s="87"/>
    </row>
    <row r="895" spans="1:12" x14ac:dyDescent="0.4">
      <c r="B895" s="87"/>
    </row>
    <row r="896" spans="1:12" x14ac:dyDescent="0.4">
      <c r="B896" s="87"/>
    </row>
    <row r="897" spans="2:2" x14ac:dyDescent="0.4">
      <c r="B897" s="87"/>
    </row>
    <row r="898" spans="2:2" x14ac:dyDescent="0.4">
      <c r="B898" s="87"/>
    </row>
    <row r="899" spans="2:2" x14ac:dyDescent="0.4">
      <c r="B899" s="87"/>
    </row>
    <row r="900" spans="2:2" x14ac:dyDescent="0.4">
      <c r="B900" s="87"/>
    </row>
    <row r="901" spans="2:2" x14ac:dyDescent="0.4">
      <c r="B901" s="87"/>
    </row>
    <row r="902" spans="2:2" x14ac:dyDescent="0.4">
      <c r="B902" s="87"/>
    </row>
    <row r="903" spans="2:2" x14ac:dyDescent="0.4">
      <c r="B903" s="87"/>
    </row>
    <row r="904" spans="2:2" x14ac:dyDescent="0.4">
      <c r="B904" s="87"/>
    </row>
    <row r="905" spans="2:2" x14ac:dyDescent="0.4">
      <c r="B905" s="87"/>
    </row>
    <row r="906" spans="2:2" x14ac:dyDescent="0.4">
      <c r="B906" s="87"/>
    </row>
    <row r="907" spans="2:2" x14ac:dyDescent="0.4">
      <c r="B907" s="87"/>
    </row>
    <row r="908" spans="2:2" x14ac:dyDescent="0.4">
      <c r="B908" s="87"/>
    </row>
    <row r="909" spans="2:2" x14ac:dyDescent="0.4">
      <c r="B909" s="87"/>
    </row>
    <row r="910" spans="2:2" x14ac:dyDescent="0.4">
      <c r="B910" s="87"/>
    </row>
    <row r="911" spans="2:2" x14ac:dyDescent="0.4">
      <c r="B911" s="87"/>
    </row>
    <row r="912" spans="2:2" x14ac:dyDescent="0.4">
      <c r="B912" s="87"/>
    </row>
    <row r="913" spans="2:2" x14ac:dyDescent="0.4">
      <c r="B913" s="87"/>
    </row>
    <row r="914" spans="2:2" x14ac:dyDescent="0.4">
      <c r="B914" s="87"/>
    </row>
    <row r="915" spans="2:2" x14ac:dyDescent="0.4">
      <c r="B915" s="87"/>
    </row>
    <row r="916" spans="2:2" x14ac:dyDescent="0.4">
      <c r="B916" s="87"/>
    </row>
    <row r="917" spans="2:2" x14ac:dyDescent="0.4">
      <c r="B917" s="87"/>
    </row>
    <row r="918" spans="2:2" x14ac:dyDescent="0.4">
      <c r="B918" s="87"/>
    </row>
    <row r="919" spans="2:2" x14ac:dyDescent="0.4">
      <c r="B919" s="87"/>
    </row>
    <row r="920" spans="2:2" x14ac:dyDescent="0.4">
      <c r="B920" s="87"/>
    </row>
    <row r="921" spans="2:2" x14ac:dyDescent="0.4">
      <c r="B921" s="87"/>
    </row>
    <row r="922" spans="2:2" x14ac:dyDescent="0.4">
      <c r="B922" s="87"/>
    </row>
    <row r="923" spans="2:2" x14ac:dyDescent="0.4">
      <c r="B923" s="87"/>
    </row>
    <row r="924" spans="2:2" x14ac:dyDescent="0.4">
      <c r="B924" s="87"/>
    </row>
    <row r="925" spans="2:2" x14ac:dyDescent="0.4">
      <c r="B925" s="87"/>
    </row>
    <row r="926" spans="2:2" x14ac:dyDescent="0.4">
      <c r="B926" s="87"/>
    </row>
    <row r="927" spans="2:2" x14ac:dyDescent="0.4">
      <c r="B927" s="87"/>
    </row>
    <row r="928" spans="2:2" x14ac:dyDescent="0.4">
      <c r="B928" s="87"/>
    </row>
    <row r="929" spans="2:2" x14ac:dyDescent="0.4">
      <c r="B929" s="87"/>
    </row>
    <row r="930" spans="2:2" x14ac:dyDescent="0.4">
      <c r="B930" s="87"/>
    </row>
    <row r="931" spans="2:2" x14ac:dyDescent="0.4">
      <c r="B931" s="87"/>
    </row>
    <row r="932" spans="2:2" x14ac:dyDescent="0.4">
      <c r="B932" s="87"/>
    </row>
    <row r="933" spans="2:2" x14ac:dyDescent="0.4">
      <c r="B933" s="87"/>
    </row>
    <row r="934" spans="2:2" x14ac:dyDescent="0.4">
      <c r="B934" s="87"/>
    </row>
    <row r="935" spans="2:2" x14ac:dyDescent="0.4">
      <c r="B935" s="87"/>
    </row>
    <row r="936" spans="2:2" x14ac:dyDescent="0.4">
      <c r="B936" s="87"/>
    </row>
    <row r="937" spans="2:2" x14ac:dyDescent="0.4">
      <c r="B937" s="87"/>
    </row>
    <row r="938" spans="2:2" x14ac:dyDescent="0.4">
      <c r="B938" s="87"/>
    </row>
    <row r="939" spans="2:2" x14ac:dyDescent="0.4">
      <c r="B939" s="87"/>
    </row>
    <row r="940" spans="2:2" x14ac:dyDescent="0.4">
      <c r="B940" s="87"/>
    </row>
    <row r="941" spans="2:2" x14ac:dyDescent="0.4">
      <c r="B941" s="87"/>
    </row>
    <row r="942" spans="2:2" x14ac:dyDescent="0.4">
      <c r="B942" s="87"/>
    </row>
    <row r="943" spans="2:2" x14ac:dyDescent="0.4">
      <c r="B943" s="87"/>
    </row>
    <row r="944" spans="2:2" x14ac:dyDescent="0.4">
      <c r="B944" s="87"/>
    </row>
    <row r="945" spans="2:2" x14ac:dyDescent="0.4">
      <c r="B945" s="87"/>
    </row>
    <row r="946" spans="2:2" x14ac:dyDescent="0.4">
      <c r="B946" s="87"/>
    </row>
    <row r="947" spans="2:2" x14ac:dyDescent="0.4">
      <c r="B947" s="87"/>
    </row>
    <row r="948" spans="2:2" x14ac:dyDescent="0.4">
      <c r="B948" s="87"/>
    </row>
    <row r="949" spans="2:2" x14ac:dyDescent="0.4">
      <c r="B949" s="87"/>
    </row>
    <row r="950" spans="2:2" x14ac:dyDescent="0.4">
      <c r="B950" s="87"/>
    </row>
    <row r="951" spans="2:2" x14ac:dyDescent="0.4">
      <c r="B951" s="87"/>
    </row>
    <row r="952" spans="2:2" x14ac:dyDescent="0.4">
      <c r="B952" s="87"/>
    </row>
    <row r="953" spans="2:2" x14ac:dyDescent="0.4">
      <c r="B953" s="87"/>
    </row>
    <row r="954" spans="2:2" x14ac:dyDescent="0.4">
      <c r="B954" s="87"/>
    </row>
    <row r="955" spans="2:2" x14ac:dyDescent="0.4">
      <c r="B955" s="87"/>
    </row>
    <row r="956" spans="2:2" x14ac:dyDescent="0.4">
      <c r="B956" s="87"/>
    </row>
    <row r="957" spans="2:2" x14ac:dyDescent="0.4">
      <c r="B957" s="87"/>
    </row>
    <row r="958" spans="2:2" x14ac:dyDescent="0.4">
      <c r="B958" s="87"/>
    </row>
    <row r="959" spans="2:2" x14ac:dyDescent="0.4">
      <c r="B959" s="87"/>
    </row>
    <row r="960" spans="2:2" x14ac:dyDescent="0.4">
      <c r="B960" s="87"/>
    </row>
    <row r="961" spans="2:2" x14ac:dyDescent="0.4">
      <c r="B961" s="87"/>
    </row>
    <row r="962" spans="2:2" x14ac:dyDescent="0.4">
      <c r="B962" s="87"/>
    </row>
    <row r="963" spans="2:2" x14ac:dyDescent="0.4">
      <c r="B963" s="87"/>
    </row>
    <row r="964" spans="2:2" x14ac:dyDescent="0.4">
      <c r="B964" s="87"/>
    </row>
    <row r="965" spans="2:2" x14ac:dyDescent="0.4">
      <c r="B965" s="87"/>
    </row>
    <row r="966" spans="2:2" x14ac:dyDescent="0.4">
      <c r="B966" s="87"/>
    </row>
    <row r="967" spans="2:2" x14ac:dyDescent="0.4">
      <c r="B967" s="87"/>
    </row>
    <row r="968" spans="2:2" x14ac:dyDescent="0.4">
      <c r="B968" s="87"/>
    </row>
    <row r="969" spans="2:2" x14ac:dyDescent="0.4">
      <c r="B969" s="87"/>
    </row>
    <row r="970" spans="2:2" x14ac:dyDescent="0.4">
      <c r="B970" s="87"/>
    </row>
    <row r="971" spans="2:2" x14ac:dyDescent="0.4">
      <c r="B971" s="87"/>
    </row>
    <row r="972" spans="2:2" x14ac:dyDescent="0.4">
      <c r="B972" s="87"/>
    </row>
    <row r="973" spans="2:2" x14ac:dyDescent="0.4">
      <c r="B973" s="87"/>
    </row>
    <row r="974" spans="2:2" x14ac:dyDescent="0.4">
      <c r="B974" s="87"/>
    </row>
    <row r="975" spans="2:2" x14ac:dyDescent="0.4">
      <c r="B975" s="87"/>
    </row>
    <row r="976" spans="2:2" x14ac:dyDescent="0.4">
      <c r="B976" s="87"/>
    </row>
    <row r="977" spans="2:2" x14ac:dyDescent="0.4">
      <c r="B977" s="87"/>
    </row>
    <row r="978" spans="2:2" x14ac:dyDescent="0.4">
      <c r="B978" s="87"/>
    </row>
    <row r="979" spans="2:2" x14ac:dyDescent="0.4">
      <c r="B979" s="87"/>
    </row>
    <row r="980" spans="2:2" x14ac:dyDescent="0.4">
      <c r="B980" s="87"/>
    </row>
    <row r="981" spans="2:2" x14ac:dyDescent="0.4">
      <c r="B981" s="87"/>
    </row>
    <row r="982" spans="2:2" x14ac:dyDescent="0.4">
      <c r="B982" s="87"/>
    </row>
    <row r="983" spans="2:2" x14ac:dyDescent="0.4">
      <c r="B983" s="87"/>
    </row>
    <row r="984" spans="2:2" x14ac:dyDescent="0.4">
      <c r="B984" s="87"/>
    </row>
    <row r="985" spans="2:2" x14ac:dyDescent="0.4">
      <c r="B985" s="87"/>
    </row>
    <row r="986" spans="2:2" x14ac:dyDescent="0.4">
      <c r="B986" s="87"/>
    </row>
    <row r="987" spans="2:2" x14ac:dyDescent="0.4">
      <c r="B987" s="87"/>
    </row>
    <row r="988" spans="2:2" x14ac:dyDescent="0.4">
      <c r="B988" s="87"/>
    </row>
    <row r="989" spans="2:2" x14ac:dyDescent="0.4">
      <c r="B989" s="87"/>
    </row>
    <row r="990" spans="2:2" x14ac:dyDescent="0.4">
      <c r="B990" s="87"/>
    </row>
    <row r="991" spans="2:2" x14ac:dyDescent="0.4">
      <c r="B991" s="87"/>
    </row>
    <row r="992" spans="2:2" x14ac:dyDescent="0.4">
      <c r="B992" s="87"/>
    </row>
    <row r="993" spans="2:2" x14ac:dyDescent="0.4">
      <c r="B993" s="87"/>
    </row>
    <row r="994" spans="2:2" x14ac:dyDescent="0.4">
      <c r="B994" s="87"/>
    </row>
    <row r="995" spans="2:2" x14ac:dyDescent="0.4">
      <c r="B995" s="87"/>
    </row>
    <row r="996" spans="2:2" x14ac:dyDescent="0.4">
      <c r="B996" s="87"/>
    </row>
    <row r="997" spans="2:2" x14ac:dyDescent="0.4">
      <c r="B997" s="87"/>
    </row>
    <row r="998" spans="2:2" x14ac:dyDescent="0.4">
      <c r="B998" s="87"/>
    </row>
    <row r="999" spans="2:2" x14ac:dyDescent="0.4">
      <c r="B999" s="87"/>
    </row>
    <row r="1000" spans="2:2" x14ac:dyDescent="0.4">
      <c r="B1000" s="87"/>
    </row>
    <row r="1001" spans="2:2" x14ac:dyDescent="0.4">
      <c r="B1001" s="87"/>
    </row>
    <row r="1002" spans="2:2" x14ac:dyDescent="0.4">
      <c r="B1002" s="87"/>
    </row>
    <row r="1003" spans="2:2" x14ac:dyDescent="0.4">
      <c r="B1003" s="87"/>
    </row>
    <row r="1004" spans="2:2" x14ac:dyDescent="0.4">
      <c r="B1004" s="87"/>
    </row>
    <row r="1005" spans="2:2" x14ac:dyDescent="0.4">
      <c r="B1005" s="87"/>
    </row>
    <row r="1006" spans="2:2" x14ac:dyDescent="0.4">
      <c r="B1006" s="87"/>
    </row>
    <row r="1007" spans="2:2" x14ac:dyDescent="0.4">
      <c r="B1007" s="87"/>
    </row>
    <row r="1008" spans="2:2" x14ac:dyDescent="0.4">
      <c r="B1008" s="87"/>
    </row>
    <row r="1009" spans="2:2" x14ac:dyDescent="0.4">
      <c r="B1009" s="87"/>
    </row>
    <row r="1010" spans="2:2" x14ac:dyDescent="0.4">
      <c r="B1010" s="87"/>
    </row>
    <row r="1011" spans="2:2" x14ac:dyDescent="0.4">
      <c r="B1011" s="87"/>
    </row>
    <row r="1012" spans="2:2" x14ac:dyDescent="0.4">
      <c r="B1012" s="87"/>
    </row>
    <row r="1013" spans="2:2" x14ac:dyDescent="0.4">
      <c r="B1013" s="87"/>
    </row>
    <row r="1014" spans="2:2" x14ac:dyDescent="0.4">
      <c r="B1014" s="87"/>
    </row>
    <row r="1015" spans="2:2" x14ac:dyDescent="0.4">
      <c r="B1015" s="87"/>
    </row>
    <row r="1016" spans="2:2" x14ac:dyDescent="0.4">
      <c r="B1016" s="87"/>
    </row>
    <row r="1017" spans="2:2" x14ac:dyDescent="0.4">
      <c r="B1017" s="87"/>
    </row>
    <row r="1018" spans="2:2" x14ac:dyDescent="0.4">
      <c r="B1018" s="87"/>
    </row>
    <row r="1019" spans="2:2" x14ac:dyDescent="0.4">
      <c r="B1019" s="87"/>
    </row>
    <row r="1020" spans="2:2" x14ac:dyDescent="0.4">
      <c r="B1020" s="87"/>
    </row>
    <row r="1021" spans="2:2" x14ac:dyDescent="0.4">
      <c r="B1021" s="87"/>
    </row>
    <row r="1022" spans="2:2" x14ac:dyDescent="0.4">
      <c r="B1022" s="87"/>
    </row>
    <row r="1023" spans="2:2" x14ac:dyDescent="0.4">
      <c r="B1023" s="87"/>
    </row>
    <row r="1024" spans="2:2" x14ac:dyDescent="0.4">
      <c r="B1024" s="87"/>
    </row>
    <row r="1025" spans="2:2" x14ac:dyDescent="0.4">
      <c r="B1025" s="87"/>
    </row>
    <row r="1026" spans="2:2" x14ac:dyDescent="0.4">
      <c r="B1026" s="87"/>
    </row>
    <row r="1027" spans="2:2" x14ac:dyDescent="0.4">
      <c r="B1027" s="87"/>
    </row>
    <row r="1028" spans="2:2" x14ac:dyDescent="0.4">
      <c r="B1028" s="87"/>
    </row>
    <row r="1029" spans="2:2" x14ac:dyDescent="0.4">
      <c r="B1029" s="87"/>
    </row>
    <row r="1030" spans="2:2" x14ac:dyDescent="0.4">
      <c r="B1030" s="87"/>
    </row>
    <row r="1031" spans="2:2" x14ac:dyDescent="0.4">
      <c r="B1031" s="87"/>
    </row>
    <row r="1032" spans="2:2" x14ac:dyDescent="0.4">
      <c r="B1032" s="87"/>
    </row>
    <row r="1033" spans="2:2" x14ac:dyDescent="0.4">
      <c r="B1033" s="87"/>
    </row>
    <row r="1034" spans="2:2" x14ac:dyDescent="0.4">
      <c r="B1034" s="87"/>
    </row>
    <row r="1035" spans="2:2" x14ac:dyDescent="0.4">
      <c r="B1035" s="87"/>
    </row>
    <row r="1036" spans="2:2" x14ac:dyDescent="0.4">
      <c r="B1036" s="87"/>
    </row>
    <row r="1037" spans="2:2" x14ac:dyDescent="0.4">
      <c r="B1037" s="87"/>
    </row>
    <row r="1038" spans="2:2" x14ac:dyDescent="0.4">
      <c r="B1038" s="87"/>
    </row>
    <row r="1039" spans="2:2" x14ac:dyDescent="0.4">
      <c r="B1039" s="87"/>
    </row>
    <row r="1040" spans="2:2" x14ac:dyDescent="0.4">
      <c r="B1040" s="87"/>
    </row>
  </sheetData>
  <autoFilter ref="A4:L1040"/>
  <mergeCells count="3">
    <mergeCell ref="A3:C3"/>
    <mergeCell ref="D3:F3"/>
    <mergeCell ref="G3:L3"/>
  </mergeCells>
  <pageMargins left="0.23622047244094491" right="0.23622047244094491" top="0.74803149606299213" bottom="0.74803149606299213" header="0.31496062992125984" footer="0.31496062992125984"/>
  <pageSetup paperSize="8" fitToHeight="0" orientation="landscape" r:id="rId1"/>
  <headerFooter alignWithMargins="0">
    <oddFooter>&amp;CPage &amp;P of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0070C0"/>
    <pageSetUpPr fitToPage="1"/>
  </sheetPr>
  <dimension ref="A1:AG122"/>
  <sheetViews>
    <sheetView showGridLines="0" zoomScaleNormal="100" workbookViewId="0">
      <pane xSplit="2" ySplit="5" topLeftCell="X6" activePane="bottomRight" state="frozen"/>
      <selection pane="topRight" activeCell="C1" sqref="C1"/>
      <selection pane="bottomLeft" activeCell="A6" sqref="A6"/>
      <selection pane="bottomRight" activeCell="AC2" sqref="AC2"/>
    </sheetView>
  </sheetViews>
  <sheetFormatPr defaultColWidth="8.88671875" defaultRowHeight="12.75" x14ac:dyDescent="0.4"/>
  <cols>
    <col min="1" max="1" width="15.21875" style="87" customWidth="1"/>
    <col min="2" max="2" width="18.33203125" style="87" customWidth="1"/>
    <col min="3" max="3" width="5.6640625" style="131" customWidth="1"/>
    <col min="4" max="4" width="12.21875" style="132" customWidth="1"/>
    <col min="5" max="6" width="9.109375" style="87" customWidth="1"/>
    <col min="7" max="9" width="8.88671875" style="87" customWidth="1"/>
    <col min="10" max="11" width="24.71875" style="133" customWidth="1"/>
    <col min="12" max="12" width="12.88671875" style="134" customWidth="1"/>
    <col min="13" max="13" width="10.33203125" style="135" customWidth="1"/>
    <col min="14" max="16" width="10.71875" style="135" customWidth="1"/>
    <col min="17" max="17" width="11.109375" style="87" customWidth="1"/>
    <col min="18" max="20" width="11.109375" style="135" customWidth="1"/>
    <col min="21" max="21" width="14.88671875" style="87" customWidth="1"/>
    <col min="22" max="22" width="12.44140625" style="136" customWidth="1"/>
    <col min="23" max="23" width="13.109375" style="87" customWidth="1"/>
    <col min="24" max="24" width="14.33203125" style="133" customWidth="1"/>
    <col min="25" max="25" width="15.6640625" style="133" customWidth="1"/>
    <col min="26" max="26" width="13.88671875" style="133" customWidth="1"/>
    <col min="27" max="27" width="9.71875" style="140" customWidth="1"/>
    <col min="28" max="28" width="11.33203125" style="136" customWidth="1"/>
    <col min="29" max="29" width="10.33203125" style="133" customWidth="1"/>
    <col min="30" max="30" width="12.6640625" style="136" customWidth="1"/>
    <col min="31" max="31" width="12.6640625" style="87" customWidth="1"/>
    <col min="32" max="16384" width="8.88671875" style="87"/>
  </cols>
  <sheetData>
    <row r="1" spans="1:33" s="69" customFormat="1" ht="62.25" customHeight="1" x14ac:dyDescent="0.4">
      <c r="A1" s="91">
        <v>4</v>
      </c>
      <c r="B1" s="77" t="s">
        <v>188</v>
      </c>
      <c r="C1" s="92"/>
      <c r="D1" s="93"/>
      <c r="E1" s="94"/>
      <c r="F1" s="94"/>
      <c r="G1" s="94"/>
      <c r="H1" s="94"/>
      <c r="I1" s="94"/>
      <c r="J1" s="95"/>
      <c r="K1" s="95"/>
      <c r="L1" s="96"/>
      <c r="M1" s="95"/>
      <c r="N1" s="95"/>
      <c r="O1" s="95"/>
      <c r="P1" s="95"/>
      <c r="R1" s="97"/>
      <c r="S1" s="97"/>
      <c r="T1" s="97"/>
      <c r="V1" s="98"/>
      <c r="X1" s="99"/>
      <c r="Y1" s="99"/>
      <c r="Z1" s="99"/>
      <c r="AA1" s="100"/>
      <c r="AB1" s="98"/>
      <c r="AC1" s="99"/>
      <c r="AD1" s="99"/>
      <c r="AE1" s="99"/>
    </row>
    <row r="2" spans="1:33" s="69" customFormat="1" ht="13.15" x14ac:dyDescent="0.4">
      <c r="B2" s="101" t="s">
        <v>189</v>
      </c>
      <c r="C2" s="102"/>
      <c r="D2" s="103"/>
      <c r="E2" s="104">
        <f>COUNTIF(E6:E122,"Yes")</f>
        <v>95</v>
      </c>
      <c r="F2" s="105">
        <f>COUNTIFS(F6:F122,"Yes",E6:E122,"Yes")</f>
        <v>87</v>
      </c>
      <c r="G2" s="106"/>
      <c r="H2" s="106"/>
      <c r="I2" s="104">
        <f>SUMIF(E6:E122,"Yes",I6:I122)</f>
        <v>8</v>
      </c>
      <c r="J2" s="106"/>
      <c r="K2" s="106"/>
      <c r="L2" s="107"/>
      <c r="M2" s="106"/>
      <c r="N2" s="106"/>
      <c r="O2" s="106"/>
      <c r="P2" s="106"/>
      <c r="Q2" s="108"/>
      <c r="R2" s="106"/>
      <c r="S2" s="106"/>
      <c r="T2" s="106"/>
      <c r="U2" s="108"/>
      <c r="V2" s="109"/>
      <c r="W2" s="108"/>
      <c r="X2" s="108"/>
      <c r="Y2" s="108"/>
      <c r="Z2" s="110">
        <f>SUMIF(E6:E122,"Yes",Z6:Z122)</f>
        <v>69996</v>
      </c>
      <c r="AA2" s="111"/>
      <c r="AB2" s="109"/>
      <c r="AC2" s="110">
        <f>SUMIF(E6:E122,"Yes",AC6:AC122)</f>
        <v>56895</v>
      </c>
      <c r="AD2" s="110">
        <f>SUMIF(E6:E122,"Yes",AD6:AD122)</f>
        <v>56895</v>
      </c>
      <c r="AE2" s="110">
        <f>SUMIF(E6:E122,"Yes",AE6:AE122)</f>
        <v>57735</v>
      </c>
      <c r="AF2" s="112"/>
      <c r="AG2" s="112"/>
    </row>
    <row r="3" spans="1:33" s="69" customFormat="1" ht="15" x14ac:dyDescent="0.4">
      <c r="C3" s="113"/>
      <c r="D3" s="114"/>
      <c r="G3" s="99"/>
      <c r="H3" s="99"/>
      <c r="I3" s="99"/>
      <c r="J3" s="99"/>
      <c r="K3" s="99"/>
      <c r="L3" s="115"/>
      <c r="M3" s="1"/>
      <c r="N3" s="97"/>
      <c r="O3" s="97"/>
      <c r="P3" s="97"/>
      <c r="R3" s="97"/>
      <c r="S3" s="97"/>
      <c r="T3" s="97"/>
      <c r="V3" s="98"/>
      <c r="X3" s="99"/>
      <c r="Y3" s="99"/>
      <c r="AA3" s="100"/>
      <c r="AB3" s="98"/>
    </row>
    <row r="4" spans="1:33" s="69" customFormat="1" ht="25.5" customHeight="1" x14ac:dyDescent="0.4">
      <c r="A4" s="283" t="s">
        <v>43</v>
      </c>
      <c r="B4" s="300"/>
      <c r="C4" s="300"/>
      <c r="D4" s="300"/>
      <c r="E4" s="300"/>
      <c r="F4" s="300"/>
      <c r="G4" s="286" t="s">
        <v>190</v>
      </c>
      <c r="H4" s="287"/>
      <c r="I4" s="287"/>
      <c r="J4" s="301" t="s">
        <v>191</v>
      </c>
      <c r="K4" s="302"/>
      <c r="L4" s="303"/>
      <c r="M4" s="304" t="s">
        <v>192</v>
      </c>
      <c r="N4" s="305"/>
      <c r="O4" s="305"/>
      <c r="P4" s="306"/>
      <c r="Q4" s="307" t="s">
        <v>193</v>
      </c>
      <c r="R4" s="308"/>
      <c r="S4" s="308"/>
      <c r="T4" s="309"/>
      <c r="U4" s="310" t="s">
        <v>194</v>
      </c>
      <c r="V4" s="311"/>
      <c r="W4" s="312"/>
      <c r="X4" s="292" t="s">
        <v>195</v>
      </c>
      <c r="Y4" s="293"/>
      <c r="Z4" s="294"/>
      <c r="AA4" s="295" t="s">
        <v>196</v>
      </c>
      <c r="AB4" s="296"/>
      <c r="AC4" s="297"/>
      <c r="AD4" s="298" t="s">
        <v>197</v>
      </c>
      <c r="AE4" s="299"/>
    </row>
    <row r="5" spans="1:33" s="69" customFormat="1" ht="38.25" x14ac:dyDescent="0.4">
      <c r="A5" s="81" t="s">
        <v>46</v>
      </c>
      <c r="B5" s="81" t="s">
        <v>47</v>
      </c>
      <c r="C5" s="81" t="s">
        <v>48</v>
      </c>
      <c r="D5" s="116" t="s">
        <v>198</v>
      </c>
      <c r="E5" s="81" t="s">
        <v>199</v>
      </c>
      <c r="F5" s="117" t="s">
        <v>200</v>
      </c>
      <c r="G5" s="118" t="s">
        <v>201</v>
      </c>
      <c r="H5" s="118" t="s">
        <v>202</v>
      </c>
      <c r="I5" s="118" t="s">
        <v>203</v>
      </c>
      <c r="J5" s="119" t="s">
        <v>204</v>
      </c>
      <c r="K5" s="119" t="s">
        <v>205</v>
      </c>
      <c r="L5" s="119" t="s">
        <v>206</v>
      </c>
      <c r="M5" s="120" t="s">
        <v>207</v>
      </c>
      <c r="N5" s="121" t="s">
        <v>208</v>
      </c>
      <c r="O5" s="121" t="s">
        <v>209</v>
      </c>
      <c r="P5" s="121" t="s">
        <v>210</v>
      </c>
      <c r="Q5" s="82" t="s">
        <v>49</v>
      </c>
      <c r="R5" s="122" t="s">
        <v>52</v>
      </c>
      <c r="S5" s="122" t="s">
        <v>53</v>
      </c>
      <c r="T5" s="122" t="s">
        <v>54</v>
      </c>
      <c r="U5" s="123" t="s">
        <v>211</v>
      </c>
      <c r="V5" s="124" t="s">
        <v>212</v>
      </c>
      <c r="W5" s="123" t="s">
        <v>213</v>
      </c>
      <c r="X5" s="125" t="s">
        <v>214</v>
      </c>
      <c r="Y5" s="125" t="s">
        <v>215</v>
      </c>
      <c r="Z5" s="125" t="s">
        <v>216</v>
      </c>
      <c r="AA5" s="126" t="s">
        <v>217</v>
      </c>
      <c r="AB5" s="127" t="s">
        <v>218</v>
      </c>
      <c r="AC5" s="128" t="s">
        <v>219</v>
      </c>
      <c r="AD5" s="129" t="s">
        <v>220</v>
      </c>
      <c r="AE5" s="130" t="s">
        <v>221</v>
      </c>
    </row>
    <row r="6" spans="1:33" x14ac:dyDescent="0.4">
      <c r="A6" s="87" t="s">
        <v>375</v>
      </c>
      <c r="B6" s="87" t="str">
        <f>IF(ISNONTEXT(VLOOKUP(A6,'Student names'!$B$7:$C$15000,2,0)),"",VLOOKUP(A6,'Student names'!$B$7:$C$15000,2,0))</f>
        <v>Stephen Bailey</v>
      </c>
      <c r="C6" s="131">
        <v>16</v>
      </c>
      <c r="D6" s="132">
        <v>1</v>
      </c>
      <c r="E6" s="87" t="s">
        <v>222</v>
      </c>
      <c r="F6" s="87" t="s">
        <v>222</v>
      </c>
      <c r="G6" s="87">
        <v>0</v>
      </c>
      <c r="H6" s="87">
        <v>0</v>
      </c>
      <c r="I6" s="87">
        <v>0</v>
      </c>
      <c r="J6" s="133" t="s">
        <v>223</v>
      </c>
      <c r="K6" s="133" t="s">
        <v>223</v>
      </c>
      <c r="L6" s="134" t="s">
        <v>222</v>
      </c>
      <c r="M6" s="135" t="s">
        <v>224</v>
      </c>
      <c r="N6" s="88" t="s">
        <v>60</v>
      </c>
      <c r="O6" s="88" t="s">
        <v>61</v>
      </c>
      <c r="P6" s="88" t="s">
        <v>61</v>
      </c>
      <c r="Q6" s="87" t="s">
        <v>224</v>
      </c>
      <c r="R6" s="88" t="s">
        <v>225</v>
      </c>
      <c r="S6" s="88" t="s">
        <v>225</v>
      </c>
      <c r="T6" s="88" t="s">
        <v>225</v>
      </c>
      <c r="U6" s="87" t="s">
        <v>226</v>
      </c>
      <c r="V6" s="136">
        <v>1</v>
      </c>
      <c r="X6" s="133">
        <v>513</v>
      </c>
      <c r="Y6" s="133">
        <v>190</v>
      </c>
      <c r="Z6" s="133">
        <v>703</v>
      </c>
      <c r="AA6" s="137" t="s">
        <v>14</v>
      </c>
      <c r="AB6" s="136">
        <v>1</v>
      </c>
      <c r="AC6" s="133">
        <v>600</v>
      </c>
      <c r="AD6" s="138">
        <f>D6*AC6</f>
        <v>600</v>
      </c>
      <c r="AE6" s="139">
        <f>V6*AC6</f>
        <v>600</v>
      </c>
    </row>
    <row r="7" spans="1:33" x14ac:dyDescent="0.4">
      <c r="A7" s="87" t="s">
        <v>376</v>
      </c>
      <c r="B7" s="87" t="str">
        <f>IF(ISNONTEXT(VLOOKUP(A7,'Student names'!$B$7:$C$15000,2,0)),"",VLOOKUP(A7,'Student names'!$B$7:$C$15000,2,0))</f>
        <v>Audrey Forsyth</v>
      </c>
      <c r="C7" s="131">
        <v>16</v>
      </c>
      <c r="D7" s="132">
        <v>1</v>
      </c>
      <c r="E7" s="87" t="s">
        <v>222</v>
      </c>
      <c r="F7" s="87" t="s">
        <v>222</v>
      </c>
      <c r="G7" s="87">
        <v>0</v>
      </c>
      <c r="H7" s="87">
        <v>0</v>
      </c>
      <c r="I7" s="87">
        <v>0</v>
      </c>
      <c r="J7" s="133" t="s">
        <v>223</v>
      </c>
      <c r="K7" s="133" t="s">
        <v>227</v>
      </c>
      <c r="L7" s="134" t="s">
        <v>222</v>
      </c>
      <c r="M7" s="135" t="s">
        <v>224</v>
      </c>
      <c r="N7" s="88" t="s">
        <v>60</v>
      </c>
      <c r="O7" s="88" t="s">
        <v>61</v>
      </c>
      <c r="P7" s="88" t="s">
        <v>61</v>
      </c>
      <c r="Q7" s="87" t="s">
        <v>224</v>
      </c>
      <c r="R7" s="88" t="s">
        <v>225</v>
      </c>
      <c r="S7" s="88" t="s">
        <v>225</v>
      </c>
      <c r="T7" s="88" t="s">
        <v>225</v>
      </c>
      <c r="U7" s="87" t="s">
        <v>226</v>
      </c>
      <c r="V7" s="136">
        <v>1</v>
      </c>
      <c r="X7" s="133">
        <v>513</v>
      </c>
      <c r="Y7" s="133">
        <v>190</v>
      </c>
      <c r="Z7" s="133">
        <v>703</v>
      </c>
      <c r="AA7" s="137" t="s">
        <v>14</v>
      </c>
      <c r="AB7" s="136">
        <v>1</v>
      </c>
      <c r="AC7" s="133">
        <v>600</v>
      </c>
      <c r="AD7" s="138">
        <f t="shared" ref="AD7:AD70" si="0">D7*AC7</f>
        <v>600</v>
      </c>
      <c r="AE7" s="139">
        <f t="shared" ref="AE7:AE70" si="1">V7*AC7</f>
        <v>600</v>
      </c>
    </row>
    <row r="8" spans="1:33" x14ac:dyDescent="0.4">
      <c r="A8" s="87" t="s">
        <v>377</v>
      </c>
      <c r="B8" s="87" t="str">
        <f>IF(ISNONTEXT(VLOOKUP(A8,'Student names'!$B$7:$C$15000,2,0)),"",VLOOKUP(A8,'Student names'!$B$7:$C$15000,2,0))</f>
        <v>Liam Springer</v>
      </c>
      <c r="C8" s="131">
        <v>17</v>
      </c>
      <c r="D8" s="132">
        <v>1</v>
      </c>
      <c r="E8" s="87" t="s">
        <v>222</v>
      </c>
      <c r="F8" s="87" t="s">
        <v>222</v>
      </c>
      <c r="G8" s="87">
        <v>0</v>
      </c>
      <c r="H8" s="87">
        <v>0</v>
      </c>
      <c r="I8" s="87">
        <v>0</v>
      </c>
      <c r="J8" s="133" t="s">
        <v>223</v>
      </c>
      <c r="K8" s="133" t="s">
        <v>227</v>
      </c>
      <c r="L8" s="134" t="s">
        <v>222</v>
      </c>
      <c r="M8" s="135" t="s">
        <v>224</v>
      </c>
      <c r="N8" s="88" t="s">
        <v>60</v>
      </c>
      <c r="O8" s="88" t="s">
        <v>61</v>
      </c>
      <c r="P8" s="88" t="s">
        <v>61</v>
      </c>
      <c r="Q8" s="87" t="s">
        <v>224</v>
      </c>
      <c r="R8" s="88" t="s">
        <v>225</v>
      </c>
      <c r="S8" s="88" t="s">
        <v>225</v>
      </c>
      <c r="T8" s="88" t="s">
        <v>225</v>
      </c>
      <c r="U8" s="87" t="s">
        <v>226</v>
      </c>
      <c r="V8" s="136">
        <v>1</v>
      </c>
      <c r="X8" s="133">
        <v>684</v>
      </c>
      <c r="Y8" s="133">
        <v>190</v>
      </c>
      <c r="Z8" s="133">
        <v>874</v>
      </c>
      <c r="AA8" s="137" t="s">
        <v>14</v>
      </c>
      <c r="AB8" s="136">
        <v>1</v>
      </c>
      <c r="AC8" s="133">
        <v>600</v>
      </c>
      <c r="AD8" s="138">
        <f t="shared" si="0"/>
        <v>600</v>
      </c>
      <c r="AE8" s="139">
        <f t="shared" si="1"/>
        <v>600</v>
      </c>
    </row>
    <row r="9" spans="1:33" x14ac:dyDescent="0.4">
      <c r="A9" s="87" t="s">
        <v>378</v>
      </c>
      <c r="B9" s="87" t="str">
        <f>IF(ISNONTEXT(VLOOKUP(A9,'Student names'!$B$7:$C$15000,2,0)),"",VLOOKUP(A9,'Student names'!$B$7:$C$15000,2,0))</f>
        <v>Isaac Stewart</v>
      </c>
      <c r="C9" s="131">
        <v>17</v>
      </c>
      <c r="D9" s="132">
        <v>1</v>
      </c>
      <c r="E9" s="87" t="s">
        <v>222</v>
      </c>
      <c r="F9" s="87" t="s">
        <v>222</v>
      </c>
      <c r="G9" s="87">
        <v>0</v>
      </c>
      <c r="H9" s="87">
        <v>0</v>
      </c>
      <c r="I9" s="87">
        <v>0</v>
      </c>
      <c r="J9" s="133" t="s">
        <v>223</v>
      </c>
      <c r="K9" s="133" t="s">
        <v>223</v>
      </c>
      <c r="L9" s="134" t="s">
        <v>222</v>
      </c>
      <c r="M9" s="135" t="s">
        <v>228</v>
      </c>
      <c r="N9" s="135" t="s">
        <v>60</v>
      </c>
      <c r="O9" s="135" t="s">
        <v>61</v>
      </c>
      <c r="P9" s="135" t="s">
        <v>61</v>
      </c>
      <c r="Q9" s="87" t="s">
        <v>86</v>
      </c>
      <c r="R9" s="135" t="s">
        <v>60</v>
      </c>
      <c r="S9" s="135" t="s">
        <v>73</v>
      </c>
      <c r="T9" s="135" t="s">
        <v>73</v>
      </c>
      <c r="U9" s="87" t="s">
        <v>226</v>
      </c>
      <c r="V9" s="136">
        <v>1</v>
      </c>
      <c r="W9" s="87">
        <v>15.3</v>
      </c>
      <c r="X9" s="133">
        <v>513</v>
      </c>
      <c r="Y9" s="133">
        <v>190</v>
      </c>
      <c r="Z9" s="133">
        <v>703</v>
      </c>
      <c r="AA9" s="140" t="s">
        <v>14</v>
      </c>
      <c r="AB9" s="136">
        <v>1</v>
      </c>
      <c r="AC9" s="133">
        <v>600</v>
      </c>
      <c r="AD9" s="138">
        <f t="shared" si="0"/>
        <v>600</v>
      </c>
      <c r="AE9" s="139">
        <f t="shared" si="1"/>
        <v>600</v>
      </c>
    </row>
    <row r="10" spans="1:33" x14ac:dyDescent="0.4">
      <c r="A10" s="87" t="s">
        <v>379</v>
      </c>
      <c r="B10" s="87" t="str">
        <f>IF(ISNONTEXT(VLOOKUP(A10,'Student names'!$B$7:$C$15000,2,0)),"",VLOOKUP(A10,'Student names'!$B$7:$C$15000,2,0))</f>
        <v>Max Campbell</v>
      </c>
      <c r="C10" s="131">
        <v>17</v>
      </c>
      <c r="D10" s="132">
        <v>1</v>
      </c>
      <c r="E10" s="87" t="s">
        <v>222</v>
      </c>
      <c r="F10" s="87" t="s">
        <v>222</v>
      </c>
      <c r="G10" s="87">
        <v>0</v>
      </c>
      <c r="H10" s="87">
        <v>0</v>
      </c>
      <c r="I10" s="87">
        <v>0</v>
      </c>
      <c r="J10" s="133" t="s">
        <v>223</v>
      </c>
      <c r="K10" s="133" t="s">
        <v>223</v>
      </c>
      <c r="L10" s="134" t="s">
        <v>222</v>
      </c>
      <c r="M10" s="135" t="s">
        <v>228</v>
      </c>
      <c r="N10" s="135" t="s">
        <v>98</v>
      </c>
      <c r="O10" s="135" t="s">
        <v>61</v>
      </c>
      <c r="P10" s="135" t="s">
        <v>61</v>
      </c>
      <c r="Q10" s="87" t="s">
        <v>96</v>
      </c>
      <c r="R10" s="135" t="s">
        <v>98</v>
      </c>
      <c r="S10" s="135" t="s">
        <v>61</v>
      </c>
      <c r="T10" s="135" t="s">
        <v>61</v>
      </c>
      <c r="U10" s="87" t="s">
        <v>229</v>
      </c>
      <c r="V10" s="136">
        <v>1.2</v>
      </c>
      <c r="W10" s="87">
        <v>6.1</v>
      </c>
      <c r="X10" s="133">
        <v>513</v>
      </c>
      <c r="Y10" s="133">
        <v>190</v>
      </c>
      <c r="Z10" s="133">
        <v>703</v>
      </c>
      <c r="AA10" s="140" t="s">
        <v>14</v>
      </c>
      <c r="AB10" s="136">
        <v>1</v>
      </c>
      <c r="AC10" s="133">
        <v>600</v>
      </c>
      <c r="AD10" s="138">
        <f t="shared" si="0"/>
        <v>600</v>
      </c>
      <c r="AE10" s="139">
        <f t="shared" si="1"/>
        <v>720</v>
      </c>
    </row>
    <row r="11" spans="1:33" x14ac:dyDescent="0.4">
      <c r="A11" s="87" t="s">
        <v>380</v>
      </c>
      <c r="B11" s="87" t="str">
        <f>IF(ISNONTEXT(VLOOKUP(A11,'Student names'!$B$7:$C$15000,2,0)),"",VLOOKUP(A11,'Student names'!$B$7:$C$15000,2,0))</f>
        <v>Eric Paterson</v>
      </c>
      <c r="C11" s="131">
        <v>16</v>
      </c>
      <c r="D11" s="132">
        <v>1</v>
      </c>
      <c r="E11" s="87" t="s">
        <v>222</v>
      </c>
      <c r="F11" s="87" t="s">
        <v>222</v>
      </c>
      <c r="G11" s="87">
        <v>0</v>
      </c>
      <c r="H11" s="87">
        <v>0</v>
      </c>
      <c r="I11" s="87">
        <v>0</v>
      </c>
      <c r="J11" s="133" t="s">
        <v>223</v>
      </c>
      <c r="K11" s="133" t="s">
        <v>223</v>
      </c>
      <c r="L11" s="134" t="s">
        <v>222</v>
      </c>
      <c r="M11" s="135" t="s">
        <v>224</v>
      </c>
      <c r="N11" s="135" t="s">
        <v>60</v>
      </c>
      <c r="O11" s="135" t="s">
        <v>157</v>
      </c>
      <c r="Q11" s="87" t="s">
        <v>224</v>
      </c>
      <c r="R11" s="135" t="s">
        <v>225</v>
      </c>
      <c r="S11" s="135" t="s">
        <v>225</v>
      </c>
      <c r="T11" s="135" t="s">
        <v>225</v>
      </c>
      <c r="U11" s="87" t="s">
        <v>226</v>
      </c>
      <c r="V11" s="136">
        <v>1</v>
      </c>
      <c r="X11" s="133">
        <v>513</v>
      </c>
      <c r="Y11" s="133">
        <v>190</v>
      </c>
      <c r="Z11" s="133">
        <v>703</v>
      </c>
      <c r="AA11" s="140" t="s">
        <v>14</v>
      </c>
      <c r="AB11" s="136">
        <v>1</v>
      </c>
      <c r="AC11" s="133">
        <v>600</v>
      </c>
      <c r="AD11" s="138">
        <f t="shared" si="0"/>
        <v>600</v>
      </c>
      <c r="AE11" s="139">
        <f t="shared" si="1"/>
        <v>600</v>
      </c>
    </row>
    <row r="12" spans="1:33" x14ac:dyDescent="0.4">
      <c r="A12" s="87" t="s">
        <v>381</v>
      </c>
      <c r="B12" s="87" t="str">
        <f>IF(ISNONTEXT(VLOOKUP(A12,'Student names'!$B$7:$C$15000,2,0)),"",VLOOKUP(A12,'Student names'!$B$7:$C$15000,2,0))</f>
        <v>Dylan Nolan</v>
      </c>
      <c r="C12" s="131">
        <v>17</v>
      </c>
      <c r="D12" s="132">
        <v>1</v>
      </c>
      <c r="E12" s="87" t="s">
        <v>222</v>
      </c>
      <c r="F12" s="87" t="s">
        <v>222</v>
      </c>
      <c r="G12" s="87">
        <v>0</v>
      </c>
      <c r="H12" s="87">
        <v>0</v>
      </c>
      <c r="I12" s="87">
        <v>0</v>
      </c>
      <c r="J12" s="133" t="s">
        <v>223</v>
      </c>
      <c r="K12" s="133" t="s">
        <v>223</v>
      </c>
      <c r="L12" s="134" t="s">
        <v>222</v>
      </c>
      <c r="M12" s="135" t="s">
        <v>228</v>
      </c>
      <c r="N12" s="135" t="s">
        <v>60</v>
      </c>
      <c r="O12" s="135" t="s">
        <v>61</v>
      </c>
      <c r="P12" s="135" t="s">
        <v>61</v>
      </c>
      <c r="Q12" s="87" t="s">
        <v>112</v>
      </c>
      <c r="R12" s="135" t="s">
        <v>60</v>
      </c>
      <c r="S12" s="135" t="s">
        <v>61</v>
      </c>
      <c r="T12" s="135" t="s">
        <v>61</v>
      </c>
      <c r="U12" s="87" t="s">
        <v>226</v>
      </c>
      <c r="V12" s="136">
        <v>1</v>
      </c>
      <c r="W12" s="87">
        <v>15.3</v>
      </c>
      <c r="X12" s="133">
        <v>513</v>
      </c>
      <c r="Y12" s="133">
        <v>190</v>
      </c>
      <c r="Z12" s="133">
        <v>703</v>
      </c>
      <c r="AA12" s="140" t="s">
        <v>14</v>
      </c>
      <c r="AB12" s="136">
        <v>1</v>
      </c>
      <c r="AC12" s="133">
        <v>600</v>
      </c>
      <c r="AD12" s="138">
        <f t="shared" si="0"/>
        <v>600</v>
      </c>
      <c r="AE12" s="139">
        <f t="shared" si="1"/>
        <v>600</v>
      </c>
    </row>
    <row r="13" spans="1:33" x14ac:dyDescent="0.4">
      <c r="A13" s="87" t="s">
        <v>382</v>
      </c>
      <c r="B13" s="87" t="str">
        <f>IF(ISNONTEXT(VLOOKUP(A13,'Student names'!$B$7:$C$15000,2,0)),"",VLOOKUP(A13,'Student names'!$B$7:$C$15000,2,0))</f>
        <v>Alexandra McLean</v>
      </c>
      <c r="C13" s="131">
        <v>17</v>
      </c>
      <c r="D13" s="132">
        <v>1</v>
      </c>
      <c r="E13" s="87" t="s">
        <v>222</v>
      </c>
      <c r="F13" s="87" t="s">
        <v>222</v>
      </c>
      <c r="G13" s="87">
        <v>0</v>
      </c>
      <c r="H13" s="87">
        <v>0</v>
      </c>
      <c r="I13" s="87">
        <v>0</v>
      </c>
      <c r="J13" s="133" t="s">
        <v>223</v>
      </c>
      <c r="K13" s="133" t="s">
        <v>223</v>
      </c>
      <c r="L13" s="134" t="s">
        <v>222</v>
      </c>
      <c r="M13" s="135" t="s">
        <v>228</v>
      </c>
      <c r="N13" s="135" t="s">
        <v>60</v>
      </c>
      <c r="O13" s="135" t="s">
        <v>61</v>
      </c>
      <c r="P13" s="135" t="s">
        <v>61</v>
      </c>
      <c r="Q13" s="87" t="s">
        <v>86</v>
      </c>
      <c r="R13" s="135" t="s">
        <v>60</v>
      </c>
      <c r="S13" s="135" t="s">
        <v>73</v>
      </c>
      <c r="T13" s="135" t="s">
        <v>73</v>
      </c>
      <c r="U13" s="87" t="s">
        <v>226</v>
      </c>
      <c r="V13" s="136">
        <v>1</v>
      </c>
      <c r="W13" s="87">
        <v>15.3</v>
      </c>
      <c r="X13" s="133">
        <v>513</v>
      </c>
      <c r="Y13" s="133">
        <v>190</v>
      </c>
      <c r="Z13" s="133">
        <v>703</v>
      </c>
      <c r="AA13" s="140" t="s">
        <v>14</v>
      </c>
      <c r="AB13" s="136">
        <v>1</v>
      </c>
      <c r="AC13" s="133">
        <v>600</v>
      </c>
      <c r="AD13" s="138">
        <f t="shared" si="0"/>
        <v>600</v>
      </c>
      <c r="AE13" s="139">
        <f t="shared" si="1"/>
        <v>600</v>
      </c>
    </row>
    <row r="14" spans="1:33" x14ac:dyDescent="0.4">
      <c r="A14" s="87" t="s">
        <v>383</v>
      </c>
      <c r="B14" s="87" t="str">
        <f>IF(ISNONTEXT(VLOOKUP(A14,'Student names'!$B$7:$C$15000,2,0)),"",VLOOKUP(A14,'Student names'!$B$7:$C$15000,2,0))</f>
        <v>Matt McGrath</v>
      </c>
      <c r="C14" s="131">
        <v>16</v>
      </c>
      <c r="D14" s="132">
        <v>1</v>
      </c>
      <c r="E14" s="87" t="s">
        <v>222</v>
      </c>
      <c r="F14" s="87" t="s">
        <v>222</v>
      </c>
      <c r="G14" s="87">
        <v>0</v>
      </c>
      <c r="H14" s="87">
        <v>0</v>
      </c>
      <c r="I14" s="87">
        <v>0</v>
      </c>
      <c r="J14" s="133" t="s">
        <v>223</v>
      </c>
      <c r="K14" s="133" t="s">
        <v>223</v>
      </c>
      <c r="L14" s="134" t="s">
        <v>222</v>
      </c>
      <c r="M14" s="135" t="s">
        <v>224</v>
      </c>
      <c r="N14" s="135" t="s">
        <v>60</v>
      </c>
      <c r="O14" s="135" t="s">
        <v>157</v>
      </c>
      <c r="Q14" s="87" t="s">
        <v>224</v>
      </c>
      <c r="R14" s="135" t="s">
        <v>225</v>
      </c>
      <c r="S14" s="135" t="s">
        <v>225</v>
      </c>
      <c r="T14" s="135" t="s">
        <v>225</v>
      </c>
      <c r="U14" s="87" t="s">
        <v>226</v>
      </c>
      <c r="V14" s="136">
        <v>1</v>
      </c>
      <c r="X14" s="133">
        <v>513</v>
      </c>
      <c r="Y14" s="133">
        <v>190</v>
      </c>
      <c r="Z14" s="133">
        <v>703</v>
      </c>
      <c r="AA14" s="140" t="s">
        <v>14</v>
      </c>
      <c r="AB14" s="136">
        <v>1</v>
      </c>
      <c r="AC14" s="133">
        <v>600</v>
      </c>
      <c r="AD14" s="138">
        <f t="shared" si="0"/>
        <v>600</v>
      </c>
      <c r="AE14" s="139">
        <f t="shared" si="1"/>
        <v>600</v>
      </c>
    </row>
    <row r="15" spans="1:33" x14ac:dyDescent="0.4">
      <c r="A15" s="87" t="s">
        <v>384</v>
      </c>
      <c r="B15" s="87" t="str">
        <f>IF(ISNONTEXT(VLOOKUP(A15,'Student names'!$B$7:$C$15000,2,0)),"",VLOOKUP(A15,'Student names'!$B$7:$C$15000,2,0))</f>
        <v>Isaac Nash</v>
      </c>
      <c r="C15" s="131">
        <v>17</v>
      </c>
      <c r="D15" s="132">
        <v>1</v>
      </c>
      <c r="E15" s="87" t="s">
        <v>222</v>
      </c>
      <c r="F15" s="87" t="s">
        <v>222</v>
      </c>
      <c r="G15" s="87">
        <v>0</v>
      </c>
      <c r="H15" s="87">
        <v>0</v>
      </c>
      <c r="I15" s="87">
        <v>0</v>
      </c>
      <c r="J15" s="133" t="s">
        <v>223</v>
      </c>
      <c r="K15" s="133" t="s">
        <v>223</v>
      </c>
      <c r="L15" s="134" t="s">
        <v>222</v>
      </c>
      <c r="M15" s="135" t="s">
        <v>224</v>
      </c>
      <c r="N15" s="135" t="s">
        <v>60</v>
      </c>
      <c r="O15" s="135" t="s">
        <v>61</v>
      </c>
      <c r="P15" s="135" t="s">
        <v>61</v>
      </c>
      <c r="Q15" s="87" t="s">
        <v>224</v>
      </c>
      <c r="R15" s="135" t="s">
        <v>225</v>
      </c>
      <c r="S15" s="135" t="s">
        <v>225</v>
      </c>
      <c r="T15" s="135" t="s">
        <v>225</v>
      </c>
      <c r="U15" s="87" t="s">
        <v>226</v>
      </c>
      <c r="V15" s="136">
        <v>1</v>
      </c>
      <c r="X15" s="133">
        <v>684</v>
      </c>
      <c r="Y15" s="133">
        <v>190</v>
      </c>
      <c r="Z15" s="133">
        <v>874</v>
      </c>
      <c r="AA15" s="140" t="s">
        <v>14</v>
      </c>
      <c r="AB15" s="136">
        <v>1</v>
      </c>
      <c r="AC15" s="133">
        <v>600</v>
      </c>
      <c r="AD15" s="138">
        <f t="shared" si="0"/>
        <v>600</v>
      </c>
      <c r="AE15" s="139">
        <f t="shared" si="1"/>
        <v>600</v>
      </c>
    </row>
    <row r="16" spans="1:33" x14ac:dyDescent="0.4">
      <c r="A16" s="87" t="s">
        <v>385</v>
      </c>
      <c r="B16" s="87" t="str">
        <f>IF(ISNONTEXT(VLOOKUP(A16,'Student names'!$B$7:$C$15000,2,0)),"",VLOOKUP(A16,'Student names'!$B$7:$C$15000,2,0))</f>
        <v>Gabrielle Vaughan</v>
      </c>
      <c r="C16" s="131">
        <v>17</v>
      </c>
      <c r="D16" s="132">
        <v>1</v>
      </c>
      <c r="E16" s="87" t="s">
        <v>222</v>
      </c>
      <c r="F16" s="87" t="s">
        <v>222</v>
      </c>
      <c r="G16" s="87">
        <v>0</v>
      </c>
      <c r="H16" s="87">
        <v>0</v>
      </c>
      <c r="I16" s="87">
        <v>0</v>
      </c>
      <c r="J16" s="133" t="s">
        <v>223</v>
      </c>
      <c r="K16" s="133" t="s">
        <v>223</v>
      </c>
      <c r="L16" s="134" t="s">
        <v>222</v>
      </c>
      <c r="M16" s="135" t="s">
        <v>228</v>
      </c>
      <c r="N16" s="135" t="s">
        <v>60</v>
      </c>
      <c r="O16" s="135" t="s">
        <v>61</v>
      </c>
      <c r="P16" s="135" t="s">
        <v>61</v>
      </c>
      <c r="Q16" s="87" t="s">
        <v>112</v>
      </c>
      <c r="R16" s="135" t="s">
        <v>60</v>
      </c>
      <c r="S16" s="135" t="s">
        <v>61</v>
      </c>
      <c r="T16" s="135" t="s">
        <v>61</v>
      </c>
      <c r="U16" s="87" t="s">
        <v>226</v>
      </c>
      <c r="V16" s="136">
        <v>1</v>
      </c>
      <c r="W16" s="87">
        <v>15.3</v>
      </c>
      <c r="X16" s="133">
        <v>513</v>
      </c>
      <c r="Y16" s="133">
        <v>190</v>
      </c>
      <c r="Z16" s="133">
        <v>703</v>
      </c>
      <c r="AA16" s="140" t="s">
        <v>14</v>
      </c>
      <c r="AB16" s="136">
        <v>1</v>
      </c>
      <c r="AC16" s="133">
        <v>600</v>
      </c>
      <c r="AD16" s="138">
        <f t="shared" si="0"/>
        <v>600</v>
      </c>
      <c r="AE16" s="139">
        <f t="shared" si="1"/>
        <v>600</v>
      </c>
    </row>
    <row r="17" spans="1:31" x14ac:dyDescent="0.4">
      <c r="A17" s="87" t="s">
        <v>386</v>
      </c>
      <c r="B17" s="87" t="str">
        <f>IF(ISNONTEXT(VLOOKUP(A17,'Student names'!$B$7:$C$15000,2,0)),"",VLOOKUP(A17,'Student names'!$B$7:$C$15000,2,0))</f>
        <v>Liam Morgan</v>
      </c>
      <c r="C17" s="131">
        <v>16</v>
      </c>
      <c r="D17" s="132">
        <v>1</v>
      </c>
      <c r="E17" s="87" t="s">
        <v>222</v>
      </c>
      <c r="F17" s="87" t="s">
        <v>222</v>
      </c>
      <c r="G17" s="87">
        <v>0</v>
      </c>
      <c r="H17" s="87">
        <v>0</v>
      </c>
      <c r="I17" s="87">
        <v>0</v>
      </c>
      <c r="J17" s="133" t="s">
        <v>223</v>
      </c>
      <c r="K17" s="133" t="s">
        <v>227</v>
      </c>
      <c r="L17" s="134" t="s">
        <v>222</v>
      </c>
      <c r="M17" s="135" t="s">
        <v>224</v>
      </c>
      <c r="N17" s="135" t="s">
        <v>60</v>
      </c>
      <c r="O17" s="135" t="s">
        <v>157</v>
      </c>
      <c r="Q17" s="87" t="s">
        <v>224</v>
      </c>
      <c r="R17" s="135" t="s">
        <v>225</v>
      </c>
      <c r="S17" s="135" t="s">
        <v>225</v>
      </c>
      <c r="T17" s="135" t="s">
        <v>225</v>
      </c>
      <c r="U17" s="87" t="s">
        <v>226</v>
      </c>
      <c r="V17" s="136">
        <v>1</v>
      </c>
      <c r="X17" s="133">
        <v>684</v>
      </c>
      <c r="Y17" s="133">
        <v>190</v>
      </c>
      <c r="Z17" s="133">
        <v>874</v>
      </c>
      <c r="AA17" s="140" t="s">
        <v>14</v>
      </c>
      <c r="AB17" s="136">
        <v>1</v>
      </c>
      <c r="AC17" s="133">
        <v>600</v>
      </c>
      <c r="AD17" s="138">
        <f t="shared" si="0"/>
        <v>600</v>
      </c>
      <c r="AE17" s="139">
        <f t="shared" si="1"/>
        <v>600</v>
      </c>
    </row>
    <row r="18" spans="1:31" x14ac:dyDescent="0.4">
      <c r="A18" s="87" t="s">
        <v>387</v>
      </c>
      <c r="B18" s="87" t="str">
        <f>IF(ISNONTEXT(VLOOKUP(A18,'Student names'!$B$7:$C$15000,2,0)),"",VLOOKUP(A18,'Student names'!$B$7:$C$15000,2,0))</f>
        <v>Sean Terry</v>
      </c>
      <c r="C18" s="131">
        <v>16</v>
      </c>
      <c r="D18" s="132">
        <v>1</v>
      </c>
      <c r="E18" s="87" t="s">
        <v>222</v>
      </c>
      <c r="F18" s="87" t="s">
        <v>230</v>
      </c>
      <c r="G18" s="87">
        <v>0</v>
      </c>
      <c r="H18" s="87">
        <v>0</v>
      </c>
      <c r="I18" s="87">
        <v>0</v>
      </c>
      <c r="J18" s="133" t="s">
        <v>223</v>
      </c>
      <c r="K18" s="133" t="s">
        <v>223</v>
      </c>
      <c r="L18" s="134" t="s">
        <v>222</v>
      </c>
      <c r="M18" s="135" t="s">
        <v>228</v>
      </c>
      <c r="N18" s="135" t="s">
        <v>60</v>
      </c>
      <c r="O18" s="135" t="s">
        <v>157</v>
      </c>
      <c r="P18" s="135" t="s">
        <v>125</v>
      </c>
      <c r="Q18" s="87" t="s">
        <v>99</v>
      </c>
      <c r="R18" s="135" t="s">
        <v>60</v>
      </c>
      <c r="S18" s="135" t="s">
        <v>73</v>
      </c>
      <c r="T18" s="135" t="s">
        <v>125</v>
      </c>
      <c r="U18" s="87" t="s">
        <v>226</v>
      </c>
      <c r="V18" s="136">
        <v>1</v>
      </c>
      <c r="W18" s="87">
        <v>11.3</v>
      </c>
      <c r="X18" s="133">
        <v>513</v>
      </c>
      <c r="Y18" s="133">
        <v>190</v>
      </c>
      <c r="Z18" s="133">
        <v>703</v>
      </c>
      <c r="AA18" s="140" t="s">
        <v>14</v>
      </c>
      <c r="AB18" s="136">
        <v>1</v>
      </c>
      <c r="AC18" s="133">
        <v>600</v>
      </c>
      <c r="AD18" s="138">
        <f t="shared" si="0"/>
        <v>600</v>
      </c>
      <c r="AE18" s="139">
        <f t="shared" si="1"/>
        <v>600</v>
      </c>
    </row>
    <row r="19" spans="1:31" x14ac:dyDescent="0.4">
      <c r="A19" s="87" t="s">
        <v>388</v>
      </c>
      <c r="B19" s="87" t="str">
        <f>IF(ISNONTEXT(VLOOKUP(A19,'Student names'!$B$7:$C$15000,2,0)),"",VLOOKUP(A19,'Student names'!$B$7:$C$15000,2,0))</f>
        <v>Lillian Scott</v>
      </c>
      <c r="C19" s="131">
        <v>16</v>
      </c>
      <c r="D19" s="132">
        <v>1</v>
      </c>
      <c r="E19" s="87" t="s">
        <v>222</v>
      </c>
      <c r="F19" s="87" t="s">
        <v>222</v>
      </c>
      <c r="G19" s="87">
        <v>0</v>
      </c>
      <c r="H19" s="87">
        <v>0</v>
      </c>
      <c r="I19" s="87">
        <v>0</v>
      </c>
      <c r="J19" s="133" t="s">
        <v>223</v>
      </c>
      <c r="K19" s="133" t="s">
        <v>227</v>
      </c>
      <c r="L19" s="134" t="s">
        <v>222</v>
      </c>
      <c r="M19" s="135" t="s">
        <v>224</v>
      </c>
      <c r="N19" s="135" t="s">
        <v>98</v>
      </c>
      <c r="O19" s="135" t="s">
        <v>157</v>
      </c>
      <c r="Q19" s="87" t="s">
        <v>224</v>
      </c>
      <c r="R19" s="135" t="s">
        <v>225</v>
      </c>
      <c r="S19" s="135" t="s">
        <v>225</v>
      </c>
      <c r="T19" s="135" t="s">
        <v>225</v>
      </c>
      <c r="U19" s="87" t="s">
        <v>226</v>
      </c>
      <c r="V19" s="136">
        <v>1</v>
      </c>
      <c r="X19" s="133">
        <v>513</v>
      </c>
      <c r="Y19" s="133">
        <v>190</v>
      </c>
      <c r="Z19" s="133">
        <v>703</v>
      </c>
      <c r="AA19" s="140" t="s">
        <v>14</v>
      </c>
      <c r="AB19" s="136">
        <v>1</v>
      </c>
      <c r="AC19" s="133">
        <v>600</v>
      </c>
      <c r="AD19" s="138">
        <f t="shared" si="0"/>
        <v>600</v>
      </c>
      <c r="AE19" s="139">
        <f t="shared" si="1"/>
        <v>600</v>
      </c>
    </row>
    <row r="20" spans="1:31" x14ac:dyDescent="0.4">
      <c r="A20" s="87" t="s">
        <v>389</v>
      </c>
      <c r="B20" s="87" t="str">
        <f>IF(ISNONTEXT(VLOOKUP(A20,'Student names'!$B$7:$C$15000,2,0)),"",VLOOKUP(A20,'Student names'!$B$7:$C$15000,2,0))</f>
        <v>Kylie Duncan</v>
      </c>
      <c r="C20" s="131">
        <v>16</v>
      </c>
      <c r="D20" s="132">
        <v>1</v>
      </c>
      <c r="E20" s="87" t="s">
        <v>222</v>
      </c>
      <c r="F20" s="87" t="s">
        <v>222</v>
      </c>
      <c r="G20" s="87">
        <v>0</v>
      </c>
      <c r="H20" s="87">
        <v>0</v>
      </c>
      <c r="I20" s="87">
        <v>0</v>
      </c>
      <c r="J20" s="133" t="s">
        <v>223</v>
      </c>
      <c r="K20" s="133" t="s">
        <v>223</v>
      </c>
      <c r="L20" s="134" t="s">
        <v>222</v>
      </c>
      <c r="M20" s="135" t="s">
        <v>224</v>
      </c>
      <c r="N20" s="135" t="s">
        <v>60</v>
      </c>
      <c r="O20" s="135" t="s">
        <v>157</v>
      </c>
      <c r="Q20" s="87" t="s">
        <v>224</v>
      </c>
      <c r="R20" s="135" t="s">
        <v>225</v>
      </c>
      <c r="S20" s="135" t="s">
        <v>225</v>
      </c>
      <c r="T20" s="135" t="s">
        <v>225</v>
      </c>
      <c r="U20" s="87" t="s">
        <v>226</v>
      </c>
      <c r="V20" s="136">
        <v>1</v>
      </c>
      <c r="X20" s="133">
        <v>513</v>
      </c>
      <c r="Y20" s="133">
        <v>190</v>
      </c>
      <c r="Z20" s="133">
        <v>703</v>
      </c>
      <c r="AA20" s="140" t="s">
        <v>14</v>
      </c>
      <c r="AB20" s="136">
        <v>1</v>
      </c>
      <c r="AC20" s="133">
        <v>600</v>
      </c>
      <c r="AD20" s="138">
        <f t="shared" si="0"/>
        <v>600</v>
      </c>
      <c r="AE20" s="139">
        <f t="shared" si="1"/>
        <v>600</v>
      </c>
    </row>
    <row r="21" spans="1:31" x14ac:dyDescent="0.4">
      <c r="A21" s="87" t="s">
        <v>390</v>
      </c>
      <c r="B21" s="87" t="str">
        <f>IF(ISNONTEXT(VLOOKUP(A21,'Student names'!$B$7:$C$15000,2,0)),"",VLOOKUP(A21,'Student names'!$B$7:$C$15000,2,0))</f>
        <v>Dylan Mills</v>
      </c>
      <c r="C21" s="131">
        <v>16</v>
      </c>
      <c r="D21" s="132">
        <v>1</v>
      </c>
      <c r="E21" s="87" t="s">
        <v>222</v>
      </c>
      <c r="F21" s="87" t="s">
        <v>222</v>
      </c>
      <c r="G21" s="87">
        <v>0</v>
      </c>
      <c r="H21" s="87">
        <v>0</v>
      </c>
      <c r="I21" s="87">
        <v>0</v>
      </c>
      <c r="J21" s="133" t="s">
        <v>223</v>
      </c>
      <c r="K21" s="133" t="s">
        <v>223</v>
      </c>
      <c r="L21" s="134" t="s">
        <v>222</v>
      </c>
      <c r="M21" s="135" t="s">
        <v>224</v>
      </c>
      <c r="N21" s="135" t="s">
        <v>60</v>
      </c>
      <c r="O21" s="135" t="s">
        <v>157</v>
      </c>
      <c r="Q21" s="87" t="s">
        <v>224</v>
      </c>
      <c r="R21" s="135" t="s">
        <v>225</v>
      </c>
      <c r="S21" s="135" t="s">
        <v>225</v>
      </c>
      <c r="T21" s="135" t="s">
        <v>225</v>
      </c>
      <c r="U21" s="87" t="s">
        <v>226</v>
      </c>
      <c r="V21" s="136">
        <v>1</v>
      </c>
      <c r="X21" s="133">
        <v>513</v>
      </c>
      <c r="Y21" s="133">
        <v>190</v>
      </c>
      <c r="Z21" s="133">
        <v>703</v>
      </c>
      <c r="AA21" s="140" t="s">
        <v>14</v>
      </c>
      <c r="AB21" s="136">
        <v>1</v>
      </c>
      <c r="AC21" s="133">
        <v>600</v>
      </c>
      <c r="AD21" s="138">
        <f t="shared" si="0"/>
        <v>600</v>
      </c>
      <c r="AE21" s="139">
        <f t="shared" si="1"/>
        <v>600</v>
      </c>
    </row>
    <row r="22" spans="1:31" x14ac:dyDescent="0.4">
      <c r="A22" s="87" t="s">
        <v>391</v>
      </c>
      <c r="B22" s="87" t="str">
        <f>IF(ISNONTEXT(VLOOKUP(A22,'Student names'!$B$7:$C$15000,2,0)),"",VLOOKUP(A22,'Student names'!$B$7:$C$15000,2,0))</f>
        <v>Joanne Vaughan</v>
      </c>
      <c r="C22" s="131">
        <v>16</v>
      </c>
      <c r="D22" s="132">
        <v>1</v>
      </c>
      <c r="E22" s="87" t="s">
        <v>222</v>
      </c>
      <c r="F22" s="87" t="s">
        <v>222</v>
      </c>
      <c r="G22" s="87">
        <v>0</v>
      </c>
      <c r="H22" s="87">
        <v>0</v>
      </c>
      <c r="I22" s="87">
        <v>0</v>
      </c>
      <c r="J22" s="133" t="s">
        <v>223</v>
      </c>
      <c r="K22" s="133" t="s">
        <v>227</v>
      </c>
      <c r="L22" s="134" t="s">
        <v>222</v>
      </c>
      <c r="M22" s="135" t="s">
        <v>224</v>
      </c>
      <c r="N22" s="135" t="s">
        <v>60</v>
      </c>
      <c r="O22" s="135" t="s">
        <v>157</v>
      </c>
      <c r="Q22" s="87" t="s">
        <v>224</v>
      </c>
      <c r="R22" s="135" t="s">
        <v>225</v>
      </c>
      <c r="S22" s="135" t="s">
        <v>225</v>
      </c>
      <c r="T22" s="135" t="s">
        <v>225</v>
      </c>
      <c r="U22" s="87" t="s">
        <v>226</v>
      </c>
      <c r="V22" s="136">
        <v>1</v>
      </c>
      <c r="X22" s="133">
        <v>513</v>
      </c>
      <c r="Y22" s="133">
        <v>190</v>
      </c>
      <c r="Z22" s="133">
        <v>703</v>
      </c>
      <c r="AA22" s="140" t="s">
        <v>14</v>
      </c>
      <c r="AB22" s="136">
        <v>1</v>
      </c>
      <c r="AC22" s="133">
        <v>600</v>
      </c>
      <c r="AD22" s="138">
        <f t="shared" si="0"/>
        <v>600</v>
      </c>
      <c r="AE22" s="139">
        <f t="shared" si="1"/>
        <v>600</v>
      </c>
    </row>
    <row r="23" spans="1:31" x14ac:dyDescent="0.4">
      <c r="A23" s="87" t="s">
        <v>392</v>
      </c>
      <c r="B23" s="87" t="str">
        <f>IF(ISNONTEXT(VLOOKUP(A23,'Student names'!$B$7:$C$15000,2,0)),"",VLOOKUP(A23,'Student names'!$B$7:$C$15000,2,0))</f>
        <v>Christian Graham</v>
      </c>
      <c r="C23" s="131">
        <v>17</v>
      </c>
      <c r="D23" s="132">
        <v>1</v>
      </c>
      <c r="E23" s="87" t="s">
        <v>222</v>
      </c>
      <c r="F23" s="87" t="s">
        <v>222</v>
      </c>
      <c r="G23" s="87">
        <v>0</v>
      </c>
      <c r="H23" s="87">
        <v>0</v>
      </c>
      <c r="I23" s="87">
        <v>0</v>
      </c>
      <c r="J23" s="133" t="s">
        <v>223</v>
      </c>
      <c r="K23" s="133" t="s">
        <v>223</v>
      </c>
      <c r="L23" s="134" t="s">
        <v>222</v>
      </c>
      <c r="M23" s="135" t="s">
        <v>228</v>
      </c>
      <c r="N23" s="135" t="s">
        <v>60</v>
      </c>
      <c r="O23" s="135" t="s">
        <v>61</v>
      </c>
      <c r="P23" s="135" t="s">
        <v>61</v>
      </c>
      <c r="Q23" s="87" t="s">
        <v>86</v>
      </c>
      <c r="R23" s="135" t="s">
        <v>60</v>
      </c>
      <c r="S23" s="135" t="s">
        <v>73</v>
      </c>
      <c r="T23" s="135" t="s">
        <v>73</v>
      </c>
      <c r="U23" s="87" t="s">
        <v>226</v>
      </c>
      <c r="V23" s="136">
        <v>1</v>
      </c>
      <c r="W23" s="87">
        <v>15.3</v>
      </c>
      <c r="X23" s="133">
        <v>684</v>
      </c>
      <c r="Y23" s="133">
        <v>190</v>
      </c>
      <c r="Z23" s="133">
        <v>874</v>
      </c>
      <c r="AA23" s="140" t="s">
        <v>14</v>
      </c>
      <c r="AB23" s="136">
        <v>1</v>
      </c>
      <c r="AC23" s="133">
        <v>600</v>
      </c>
      <c r="AD23" s="138">
        <f t="shared" si="0"/>
        <v>600</v>
      </c>
      <c r="AE23" s="139">
        <f t="shared" si="1"/>
        <v>600</v>
      </c>
    </row>
    <row r="24" spans="1:31" x14ac:dyDescent="0.4">
      <c r="A24" s="87" t="s">
        <v>393</v>
      </c>
      <c r="B24" s="87" t="str">
        <f>IF(ISNONTEXT(VLOOKUP(A24,'Student names'!$B$7:$C$15000,2,0)),"",VLOOKUP(A24,'Student names'!$B$7:$C$15000,2,0))</f>
        <v>Rachel Morgan</v>
      </c>
      <c r="C24" s="131">
        <v>17</v>
      </c>
      <c r="D24" s="132">
        <v>1</v>
      </c>
      <c r="E24" s="87" t="s">
        <v>222</v>
      </c>
      <c r="F24" s="87" t="s">
        <v>222</v>
      </c>
      <c r="G24" s="87">
        <v>0</v>
      </c>
      <c r="H24" s="87">
        <v>0</v>
      </c>
      <c r="I24" s="87">
        <v>0</v>
      </c>
      <c r="J24" s="133" t="s">
        <v>223</v>
      </c>
      <c r="K24" s="133" t="s">
        <v>227</v>
      </c>
      <c r="L24" s="134" t="s">
        <v>222</v>
      </c>
      <c r="M24" s="135" t="s">
        <v>224</v>
      </c>
      <c r="N24" s="135" t="s">
        <v>98</v>
      </c>
      <c r="O24" s="135" t="s">
        <v>61</v>
      </c>
      <c r="P24" s="135" t="s">
        <v>61</v>
      </c>
      <c r="Q24" s="87" t="s">
        <v>224</v>
      </c>
      <c r="R24" s="135" t="s">
        <v>225</v>
      </c>
      <c r="S24" s="135" t="s">
        <v>225</v>
      </c>
      <c r="T24" s="135" t="s">
        <v>225</v>
      </c>
      <c r="U24" s="87" t="s">
        <v>226</v>
      </c>
      <c r="V24" s="136">
        <v>1</v>
      </c>
      <c r="X24" s="133">
        <v>684</v>
      </c>
      <c r="Y24" s="133">
        <v>190</v>
      </c>
      <c r="Z24" s="133">
        <v>874</v>
      </c>
      <c r="AA24" s="140" t="s">
        <v>14</v>
      </c>
      <c r="AB24" s="136">
        <v>1</v>
      </c>
      <c r="AC24" s="133">
        <v>600</v>
      </c>
      <c r="AD24" s="138">
        <f t="shared" si="0"/>
        <v>600</v>
      </c>
      <c r="AE24" s="139">
        <f t="shared" si="1"/>
        <v>600</v>
      </c>
    </row>
    <row r="25" spans="1:31" x14ac:dyDescent="0.4">
      <c r="A25" s="87" t="s">
        <v>394</v>
      </c>
      <c r="B25" s="87" t="str">
        <f>IF(ISNONTEXT(VLOOKUP(A25,'Student names'!$B$7:$C$15000,2,0)),"",VLOOKUP(A25,'Student names'!$B$7:$C$15000,2,0))</f>
        <v>Adrian Davidson</v>
      </c>
      <c r="C25" s="131">
        <v>16</v>
      </c>
      <c r="D25" s="132">
        <v>1</v>
      </c>
      <c r="E25" s="87" t="s">
        <v>222</v>
      </c>
      <c r="F25" s="87" t="s">
        <v>230</v>
      </c>
      <c r="G25" s="87">
        <v>0</v>
      </c>
      <c r="H25" s="87">
        <v>1</v>
      </c>
      <c r="I25" s="87">
        <v>1</v>
      </c>
      <c r="J25" s="133" t="s">
        <v>223</v>
      </c>
      <c r="K25" s="133" t="s">
        <v>227</v>
      </c>
      <c r="L25" s="134" t="s">
        <v>222</v>
      </c>
      <c r="M25" s="135" t="s">
        <v>228</v>
      </c>
      <c r="N25" s="135" t="s">
        <v>60</v>
      </c>
      <c r="O25" s="135" t="s">
        <v>157</v>
      </c>
      <c r="Q25" s="87" t="s">
        <v>112</v>
      </c>
      <c r="R25" s="135" t="s">
        <v>60</v>
      </c>
      <c r="S25" s="135" t="s">
        <v>126</v>
      </c>
      <c r="T25" s="135" t="s">
        <v>61</v>
      </c>
      <c r="U25" s="87" t="s">
        <v>226</v>
      </c>
      <c r="V25" s="136">
        <v>1</v>
      </c>
      <c r="W25" s="87">
        <v>15.3</v>
      </c>
      <c r="X25" s="133">
        <v>608</v>
      </c>
      <c r="Y25" s="133">
        <v>190</v>
      </c>
      <c r="Z25" s="133">
        <v>798</v>
      </c>
      <c r="AA25" s="140" t="s">
        <v>14</v>
      </c>
      <c r="AB25" s="136">
        <v>1</v>
      </c>
      <c r="AC25" s="133">
        <v>600</v>
      </c>
      <c r="AD25" s="138">
        <f t="shared" si="0"/>
        <v>600</v>
      </c>
      <c r="AE25" s="139">
        <f t="shared" si="1"/>
        <v>600</v>
      </c>
    </row>
    <row r="26" spans="1:31" x14ac:dyDescent="0.4">
      <c r="A26" s="87" t="s">
        <v>395</v>
      </c>
      <c r="B26" s="87" t="str">
        <f>IF(ISNONTEXT(VLOOKUP(A26,'Student names'!$B$7:$C$15000,2,0)),"",VLOOKUP(A26,'Student names'!$B$7:$C$15000,2,0))</f>
        <v>Madeleine Dyer</v>
      </c>
      <c r="C26" s="131">
        <v>16</v>
      </c>
      <c r="D26" s="132">
        <v>1</v>
      </c>
      <c r="E26" s="87" t="s">
        <v>222</v>
      </c>
      <c r="F26" s="87" t="s">
        <v>222</v>
      </c>
      <c r="G26" s="87">
        <v>0</v>
      </c>
      <c r="H26" s="87">
        <v>0</v>
      </c>
      <c r="I26" s="87">
        <v>0</v>
      </c>
      <c r="J26" s="133" t="s">
        <v>223</v>
      </c>
      <c r="K26" s="133" t="s">
        <v>223</v>
      </c>
      <c r="L26" s="134" t="s">
        <v>222</v>
      </c>
      <c r="M26" s="135" t="s">
        <v>224</v>
      </c>
      <c r="N26" s="135" t="s">
        <v>60</v>
      </c>
      <c r="O26" s="135" t="s">
        <v>157</v>
      </c>
      <c r="Q26" s="87" t="s">
        <v>224</v>
      </c>
      <c r="R26" s="135" t="s">
        <v>225</v>
      </c>
      <c r="S26" s="135" t="s">
        <v>225</v>
      </c>
      <c r="T26" s="135" t="s">
        <v>225</v>
      </c>
      <c r="U26" s="87" t="s">
        <v>226</v>
      </c>
      <c r="V26" s="136">
        <v>1</v>
      </c>
      <c r="X26" s="133">
        <v>513</v>
      </c>
      <c r="Y26" s="133">
        <v>190</v>
      </c>
      <c r="Z26" s="133">
        <v>703</v>
      </c>
      <c r="AA26" s="140" t="s">
        <v>14</v>
      </c>
      <c r="AB26" s="136">
        <v>1</v>
      </c>
      <c r="AC26" s="133">
        <v>600</v>
      </c>
      <c r="AD26" s="138">
        <f t="shared" si="0"/>
        <v>600</v>
      </c>
      <c r="AE26" s="139">
        <f t="shared" si="1"/>
        <v>600</v>
      </c>
    </row>
    <row r="27" spans="1:31" x14ac:dyDescent="0.4">
      <c r="A27" s="87" t="s">
        <v>396</v>
      </c>
      <c r="B27" s="87" t="str">
        <f>IF(ISNONTEXT(VLOOKUP(A27,'Student names'!$B$7:$C$15000,2,0)),"",VLOOKUP(A27,'Student names'!$B$7:$C$15000,2,0))</f>
        <v>Wanda Watson</v>
      </c>
      <c r="C27" s="131">
        <v>17</v>
      </c>
      <c r="D27" s="132">
        <v>1</v>
      </c>
      <c r="E27" s="87" t="s">
        <v>222</v>
      </c>
      <c r="F27" s="87" t="s">
        <v>222</v>
      </c>
      <c r="G27" s="87">
        <v>0</v>
      </c>
      <c r="H27" s="87">
        <v>0</v>
      </c>
      <c r="I27" s="87">
        <v>0</v>
      </c>
      <c r="J27" s="133" t="s">
        <v>223</v>
      </c>
      <c r="K27" s="133" t="s">
        <v>223</v>
      </c>
      <c r="L27" s="134" t="s">
        <v>222</v>
      </c>
      <c r="M27" s="135" t="s">
        <v>224</v>
      </c>
      <c r="N27" s="135" t="s">
        <v>60</v>
      </c>
      <c r="O27" s="135" t="s">
        <v>61</v>
      </c>
      <c r="P27" s="135" t="s">
        <v>61</v>
      </c>
      <c r="Q27" s="87" t="s">
        <v>224</v>
      </c>
      <c r="R27" s="135" t="s">
        <v>225</v>
      </c>
      <c r="S27" s="135" t="s">
        <v>225</v>
      </c>
      <c r="T27" s="135" t="s">
        <v>225</v>
      </c>
      <c r="U27" s="87" t="s">
        <v>226</v>
      </c>
      <c r="V27" s="136">
        <v>1</v>
      </c>
      <c r="X27" s="133">
        <v>513</v>
      </c>
      <c r="Y27" s="133">
        <v>190</v>
      </c>
      <c r="Z27" s="133">
        <v>703</v>
      </c>
      <c r="AA27" s="140" t="s">
        <v>14</v>
      </c>
      <c r="AB27" s="136">
        <v>1</v>
      </c>
      <c r="AC27" s="133">
        <v>600</v>
      </c>
      <c r="AD27" s="138">
        <f t="shared" si="0"/>
        <v>600</v>
      </c>
      <c r="AE27" s="139">
        <f t="shared" si="1"/>
        <v>600</v>
      </c>
    </row>
    <row r="28" spans="1:31" x14ac:dyDescent="0.4">
      <c r="A28" s="87" t="s">
        <v>397</v>
      </c>
      <c r="B28" s="87" t="str">
        <f>IF(ISNONTEXT(VLOOKUP(A28,'Student names'!$B$7:$C$15000,2,0)),"",VLOOKUP(A28,'Student names'!$B$7:$C$15000,2,0))</f>
        <v>Joanne Greene</v>
      </c>
      <c r="C28" s="131">
        <v>17</v>
      </c>
      <c r="D28" s="132">
        <v>1</v>
      </c>
      <c r="E28" s="87" t="s">
        <v>222</v>
      </c>
      <c r="F28" s="87" t="s">
        <v>222</v>
      </c>
      <c r="G28" s="87">
        <v>0</v>
      </c>
      <c r="H28" s="87">
        <v>0</v>
      </c>
      <c r="I28" s="87">
        <v>0</v>
      </c>
      <c r="J28" s="133" t="s">
        <v>223</v>
      </c>
      <c r="K28" s="133" t="s">
        <v>227</v>
      </c>
      <c r="L28" s="134" t="s">
        <v>222</v>
      </c>
      <c r="M28" s="135" t="s">
        <v>228</v>
      </c>
      <c r="N28" s="135" t="s">
        <v>60</v>
      </c>
      <c r="O28" s="135" t="s">
        <v>61</v>
      </c>
      <c r="P28" s="135" t="s">
        <v>61</v>
      </c>
      <c r="Q28" s="87" t="s">
        <v>86</v>
      </c>
      <c r="R28" s="135" t="s">
        <v>60</v>
      </c>
      <c r="S28" s="135" t="s">
        <v>73</v>
      </c>
      <c r="T28" s="135" t="s">
        <v>73</v>
      </c>
      <c r="U28" s="87" t="s">
        <v>226</v>
      </c>
      <c r="V28" s="136">
        <v>1</v>
      </c>
      <c r="W28" s="87">
        <v>15.3</v>
      </c>
      <c r="X28" s="133">
        <v>684</v>
      </c>
      <c r="Y28" s="133">
        <v>190</v>
      </c>
      <c r="Z28" s="133">
        <v>874</v>
      </c>
      <c r="AA28" s="140" t="s">
        <v>14</v>
      </c>
      <c r="AB28" s="136">
        <v>1</v>
      </c>
      <c r="AC28" s="133">
        <v>600</v>
      </c>
      <c r="AD28" s="138">
        <f t="shared" si="0"/>
        <v>600</v>
      </c>
      <c r="AE28" s="139">
        <f t="shared" si="1"/>
        <v>600</v>
      </c>
    </row>
    <row r="29" spans="1:31" x14ac:dyDescent="0.4">
      <c r="A29" s="87" t="s">
        <v>398</v>
      </c>
      <c r="B29" s="87" t="str">
        <f>IF(ISNONTEXT(VLOOKUP(A29,'Student names'!$B$7:$C$15000,2,0)),"",VLOOKUP(A29,'Student names'!$B$7:$C$15000,2,0))</f>
        <v>Stewart Hemmings</v>
      </c>
      <c r="C29" s="131">
        <v>16</v>
      </c>
      <c r="D29" s="132">
        <v>1</v>
      </c>
      <c r="E29" s="87" t="s">
        <v>222</v>
      </c>
      <c r="F29" s="87" t="s">
        <v>222</v>
      </c>
      <c r="G29" s="87">
        <v>0</v>
      </c>
      <c r="H29" s="87">
        <v>0</v>
      </c>
      <c r="I29" s="87">
        <v>0</v>
      </c>
      <c r="J29" s="133" t="s">
        <v>223</v>
      </c>
      <c r="K29" s="133" t="s">
        <v>223</v>
      </c>
      <c r="L29" s="134" t="s">
        <v>222</v>
      </c>
      <c r="M29" s="135" t="s">
        <v>224</v>
      </c>
      <c r="N29" s="135" t="s">
        <v>98</v>
      </c>
      <c r="O29" s="135" t="s">
        <v>157</v>
      </c>
      <c r="Q29" s="87" t="s">
        <v>224</v>
      </c>
      <c r="R29" s="135" t="s">
        <v>225</v>
      </c>
      <c r="S29" s="135" t="s">
        <v>225</v>
      </c>
      <c r="T29" s="135" t="s">
        <v>225</v>
      </c>
      <c r="U29" s="87" t="s">
        <v>226</v>
      </c>
      <c r="V29" s="136">
        <v>1</v>
      </c>
      <c r="X29" s="133">
        <v>513</v>
      </c>
      <c r="Y29" s="133">
        <v>190</v>
      </c>
      <c r="Z29" s="133">
        <v>703</v>
      </c>
      <c r="AA29" s="140" t="s">
        <v>14</v>
      </c>
      <c r="AB29" s="136">
        <v>1</v>
      </c>
      <c r="AC29" s="133">
        <v>600</v>
      </c>
      <c r="AD29" s="138">
        <f t="shared" si="0"/>
        <v>600</v>
      </c>
      <c r="AE29" s="139">
        <f t="shared" si="1"/>
        <v>600</v>
      </c>
    </row>
    <row r="30" spans="1:31" x14ac:dyDescent="0.4">
      <c r="A30" s="87" t="s">
        <v>399</v>
      </c>
      <c r="B30" s="87" t="str">
        <f>IF(ISNONTEXT(VLOOKUP(A30,'Student names'!$B$7:$C$15000,2,0)),"",VLOOKUP(A30,'Student names'!$B$7:$C$15000,2,0))</f>
        <v>Ava Peters</v>
      </c>
      <c r="C30" s="131">
        <v>17</v>
      </c>
      <c r="D30" s="132">
        <v>1</v>
      </c>
      <c r="E30" s="87" t="s">
        <v>222</v>
      </c>
      <c r="F30" s="87" t="s">
        <v>230</v>
      </c>
      <c r="G30" s="87">
        <v>0</v>
      </c>
      <c r="H30" s="87">
        <v>0</v>
      </c>
      <c r="I30" s="87">
        <v>0</v>
      </c>
      <c r="J30" s="133" t="s">
        <v>223</v>
      </c>
      <c r="K30" s="133" t="s">
        <v>223</v>
      </c>
      <c r="L30" s="134" t="s">
        <v>222</v>
      </c>
      <c r="M30" s="135" t="s">
        <v>228</v>
      </c>
      <c r="N30" s="135" t="s">
        <v>98</v>
      </c>
      <c r="O30" s="135" t="s">
        <v>157</v>
      </c>
      <c r="P30" s="135" t="s">
        <v>153</v>
      </c>
      <c r="Q30" s="87" t="s">
        <v>154</v>
      </c>
      <c r="R30" s="135" t="s">
        <v>156</v>
      </c>
      <c r="S30" s="135" t="s">
        <v>126</v>
      </c>
      <c r="T30" s="135" t="s">
        <v>153</v>
      </c>
      <c r="U30" s="87" t="s">
        <v>226</v>
      </c>
      <c r="V30" s="136">
        <v>1</v>
      </c>
      <c r="W30" s="87">
        <v>2.1</v>
      </c>
      <c r="X30" s="133">
        <v>513</v>
      </c>
      <c r="Y30" s="133">
        <v>190</v>
      </c>
      <c r="Z30" s="133">
        <v>703</v>
      </c>
      <c r="AA30" s="140" t="s">
        <v>14</v>
      </c>
      <c r="AB30" s="136">
        <v>1</v>
      </c>
      <c r="AC30" s="133">
        <v>600</v>
      </c>
      <c r="AD30" s="138">
        <f t="shared" si="0"/>
        <v>600</v>
      </c>
      <c r="AE30" s="139">
        <f t="shared" si="1"/>
        <v>600</v>
      </c>
    </row>
    <row r="31" spans="1:31" x14ac:dyDescent="0.4">
      <c r="A31" s="87" t="s">
        <v>400</v>
      </c>
      <c r="B31" s="87" t="str">
        <f>IF(ISNONTEXT(VLOOKUP(A31,'Student names'!$B$7:$C$15000,2,0)),"",VLOOKUP(A31,'Student names'!$B$7:$C$15000,2,0))</f>
        <v>Felicity Langdon</v>
      </c>
      <c r="C31" s="131">
        <v>17</v>
      </c>
      <c r="D31" s="132">
        <v>1</v>
      </c>
      <c r="E31" s="87" t="s">
        <v>222</v>
      </c>
      <c r="F31" s="87" t="s">
        <v>222</v>
      </c>
      <c r="G31" s="87">
        <v>0</v>
      </c>
      <c r="H31" s="87">
        <v>0</v>
      </c>
      <c r="I31" s="87">
        <v>0</v>
      </c>
      <c r="J31" s="133" t="s">
        <v>223</v>
      </c>
      <c r="K31" s="133" t="s">
        <v>223</v>
      </c>
      <c r="L31" s="134" t="s">
        <v>222</v>
      </c>
      <c r="M31" s="135" t="s">
        <v>224</v>
      </c>
      <c r="N31" s="135" t="s">
        <v>60</v>
      </c>
      <c r="O31" s="135" t="s">
        <v>61</v>
      </c>
      <c r="P31" s="135" t="s">
        <v>61</v>
      </c>
      <c r="Q31" s="87" t="s">
        <v>224</v>
      </c>
      <c r="R31" s="135" t="s">
        <v>225</v>
      </c>
      <c r="S31" s="135" t="s">
        <v>225</v>
      </c>
      <c r="T31" s="135" t="s">
        <v>225</v>
      </c>
      <c r="U31" s="87" t="s">
        <v>226</v>
      </c>
      <c r="V31" s="136">
        <v>1</v>
      </c>
      <c r="X31" s="133">
        <v>513</v>
      </c>
      <c r="Y31" s="133">
        <v>190</v>
      </c>
      <c r="Z31" s="133">
        <v>703</v>
      </c>
      <c r="AA31" s="140" t="s">
        <v>14</v>
      </c>
      <c r="AB31" s="136">
        <v>1</v>
      </c>
      <c r="AC31" s="133">
        <v>600</v>
      </c>
      <c r="AD31" s="138">
        <f t="shared" si="0"/>
        <v>600</v>
      </c>
      <c r="AE31" s="139">
        <f t="shared" si="1"/>
        <v>600</v>
      </c>
    </row>
    <row r="32" spans="1:31" x14ac:dyDescent="0.4">
      <c r="A32" s="87" t="s">
        <v>401</v>
      </c>
      <c r="B32" s="87" t="str">
        <f>IF(ISNONTEXT(VLOOKUP(A32,'Student names'!$B$7:$C$15000,2,0)),"",VLOOKUP(A32,'Student names'!$B$7:$C$15000,2,0))</f>
        <v>Jessica Lyman</v>
      </c>
      <c r="C32" s="131">
        <v>16</v>
      </c>
      <c r="D32" s="132">
        <v>1</v>
      </c>
      <c r="E32" s="87" t="s">
        <v>222</v>
      </c>
      <c r="F32" s="87" t="s">
        <v>222</v>
      </c>
      <c r="G32" s="87">
        <v>0</v>
      </c>
      <c r="H32" s="87">
        <v>0</v>
      </c>
      <c r="I32" s="87">
        <v>0</v>
      </c>
      <c r="J32" s="133" t="s">
        <v>223</v>
      </c>
      <c r="K32" s="133" t="s">
        <v>223</v>
      </c>
      <c r="L32" s="134" t="s">
        <v>222</v>
      </c>
      <c r="M32" s="135" t="s">
        <v>224</v>
      </c>
      <c r="N32" s="135" t="s">
        <v>132</v>
      </c>
      <c r="O32" s="135" t="s">
        <v>157</v>
      </c>
      <c r="Q32" s="87" t="s">
        <v>224</v>
      </c>
      <c r="R32" s="135" t="s">
        <v>225</v>
      </c>
      <c r="S32" s="135" t="s">
        <v>225</v>
      </c>
      <c r="T32" s="135" t="s">
        <v>225</v>
      </c>
      <c r="U32" s="87" t="s">
        <v>226</v>
      </c>
      <c r="V32" s="136">
        <v>1</v>
      </c>
      <c r="X32" s="133">
        <v>513</v>
      </c>
      <c r="Y32" s="133">
        <v>190</v>
      </c>
      <c r="Z32" s="133">
        <v>703</v>
      </c>
      <c r="AA32" s="140" t="s">
        <v>14</v>
      </c>
      <c r="AB32" s="136">
        <v>1</v>
      </c>
      <c r="AC32" s="133">
        <v>600</v>
      </c>
      <c r="AD32" s="138">
        <f t="shared" si="0"/>
        <v>600</v>
      </c>
      <c r="AE32" s="139">
        <f t="shared" si="1"/>
        <v>600</v>
      </c>
    </row>
    <row r="33" spans="1:31" x14ac:dyDescent="0.4">
      <c r="A33" s="87" t="s">
        <v>402</v>
      </c>
      <c r="B33" s="87" t="str">
        <f>IF(ISNONTEXT(VLOOKUP(A33,'Student names'!$B$7:$C$15000,2,0)),"",VLOOKUP(A33,'Student names'!$B$7:$C$15000,2,0))</f>
        <v>Ruth Rampling</v>
      </c>
      <c r="C33" s="131">
        <v>17</v>
      </c>
      <c r="D33" s="132">
        <v>1</v>
      </c>
      <c r="E33" s="87" t="s">
        <v>222</v>
      </c>
      <c r="F33" s="87" t="s">
        <v>222</v>
      </c>
      <c r="G33" s="87">
        <v>0</v>
      </c>
      <c r="H33" s="87">
        <v>1</v>
      </c>
      <c r="I33" s="87">
        <v>1</v>
      </c>
      <c r="J33" s="133" t="s">
        <v>223</v>
      </c>
      <c r="K33" s="133" t="s">
        <v>223</v>
      </c>
      <c r="L33" s="134" t="s">
        <v>222</v>
      </c>
      <c r="M33" s="135" t="s">
        <v>228</v>
      </c>
      <c r="N33" s="135" t="s">
        <v>60</v>
      </c>
      <c r="O33" s="135" t="s">
        <v>61</v>
      </c>
      <c r="P33" s="135" t="s">
        <v>61</v>
      </c>
      <c r="Q33" s="87" t="s">
        <v>112</v>
      </c>
      <c r="R33" s="135" t="s">
        <v>60</v>
      </c>
      <c r="S33" s="135" t="s">
        <v>73</v>
      </c>
      <c r="T33" s="135" t="s">
        <v>73</v>
      </c>
      <c r="U33" s="87" t="s">
        <v>226</v>
      </c>
      <c r="V33" s="136">
        <v>1</v>
      </c>
      <c r="W33" s="87">
        <v>15.3</v>
      </c>
      <c r="X33" s="133">
        <v>513</v>
      </c>
      <c r="Y33" s="133">
        <v>190</v>
      </c>
      <c r="Z33" s="133">
        <v>703</v>
      </c>
      <c r="AA33" s="140" t="s">
        <v>14</v>
      </c>
      <c r="AB33" s="136">
        <v>1</v>
      </c>
      <c r="AC33" s="133">
        <v>600</v>
      </c>
      <c r="AD33" s="138">
        <f t="shared" si="0"/>
        <v>600</v>
      </c>
      <c r="AE33" s="139">
        <f t="shared" si="1"/>
        <v>600</v>
      </c>
    </row>
    <row r="34" spans="1:31" x14ac:dyDescent="0.4">
      <c r="A34" s="87" t="s">
        <v>403</v>
      </c>
      <c r="B34" s="87" t="str">
        <f>IF(ISNONTEXT(VLOOKUP(A34,'Student names'!$B$7:$C$15000,2,0)),"",VLOOKUP(A34,'Student names'!$B$7:$C$15000,2,0))</f>
        <v>Andrea Mitchell</v>
      </c>
      <c r="C34" s="131">
        <v>17</v>
      </c>
      <c r="D34" s="132">
        <v>1</v>
      </c>
      <c r="E34" s="87" t="s">
        <v>222</v>
      </c>
      <c r="F34" s="87" t="s">
        <v>222</v>
      </c>
      <c r="G34" s="87">
        <v>0</v>
      </c>
      <c r="H34" s="87">
        <v>0</v>
      </c>
      <c r="I34" s="87">
        <v>0</v>
      </c>
      <c r="J34" s="133" t="s">
        <v>223</v>
      </c>
      <c r="K34" s="133" t="s">
        <v>223</v>
      </c>
      <c r="L34" s="134" t="s">
        <v>222</v>
      </c>
      <c r="M34" s="135" t="s">
        <v>228</v>
      </c>
      <c r="N34" s="135" t="s">
        <v>60</v>
      </c>
      <c r="O34" s="135" t="s">
        <v>61</v>
      </c>
      <c r="P34" s="135" t="s">
        <v>61</v>
      </c>
      <c r="Q34" s="87" t="s">
        <v>164</v>
      </c>
      <c r="R34" s="135" t="s">
        <v>60</v>
      </c>
      <c r="S34" s="135" t="s">
        <v>73</v>
      </c>
      <c r="T34" s="135" t="s">
        <v>73</v>
      </c>
      <c r="U34" s="87" t="s">
        <v>229</v>
      </c>
      <c r="V34" s="136">
        <v>1.2</v>
      </c>
      <c r="W34" s="87">
        <v>6.1</v>
      </c>
      <c r="X34" s="133">
        <v>513</v>
      </c>
      <c r="Y34" s="133">
        <v>190</v>
      </c>
      <c r="Z34" s="133">
        <v>703</v>
      </c>
      <c r="AA34" s="140" t="s">
        <v>14</v>
      </c>
      <c r="AB34" s="136">
        <v>1</v>
      </c>
      <c r="AC34" s="133">
        <v>600</v>
      </c>
      <c r="AD34" s="138">
        <f t="shared" si="0"/>
        <v>600</v>
      </c>
      <c r="AE34" s="139">
        <f t="shared" si="1"/>
        <v>720</v>
      </c>
    </row>
    <row r="35" spans="1:31" x14ac:dyDescent="0.4">
      <c r="A35" s="87" t="s">
        <v>404</v>
      </c>
      <c r="B35" s="87" t="str">
        <f>IF(ISNONTEXT(VLOOKUP(A35,'Student names'!$B$7:$C$15000,2,0)),"",VLOOKUP(A35,'Student names'!$B$7:$C$15000,2,0))</f>
        <v>Dorothy Hardacre</v>
      </c>
      <c r="C35" s="131">
        <v>16</v>
      </c>
      <c r="D35" s="132">
        <v>1</v>
      </c>
      <c r="E35" s="87" t="s">
        <v>222</v>
      </c>
      <c r="F35" s="87" t="s">
        <v>222</v>
      </c>
      <c r="G35" s="87">
        <v>0</v>
      </c>
      <c r="H35" s="87">
        <v>0</v>
      </c>
      <c r="I35" s="87">
        <v>0</v>
      </c>
      <c r="J35" s="133" t="s">
        <v>223</v>
      </c>
      <c r="K35" s="133" t="s">
        <v>223</v>
      </c>
      <c r="L35" s="134" t="s">
        <v>222</v>
      </c>
      <c r="M35" s="135" t="s">
        <v>224</v>
      </c>
      <c r="N35" s="135" t="s">
        <v>60</v>
      </c>
      <c r="O35" s="135" t="s">
        <v>157</v>
      </c>
      <c r="Q35" s="87" t="s">
        <v>224</v>
      </c>
      <c r="R35" s="135" t="s">
        <v>225</v>
      </c>
      <c r="S35" s="135" t="s">
        <v>225</v>
      </c>
      <c r="T35" s="135" t="s">
        <v>225</v>
      </c>
      <c r="U35" s="87" t="s">
        <v>226</v>
      </c>
      <c r="V35" s="136">
        <v>1</v>
      </c>
      <c r="X35" s="133">
        <v>513</v>
      </c>
      <c r="Y35" s="133">
        <v>190</v>
      </c>
      <c r="Z35" s="133">
        <v>703</v>
      </c>
      <c r="AA35" s="140" t="s">
        <v>14</v>
      </c>
      <c r="AB35" s="136">
        <v>1</v>
      </c>
      <c r="AC35" s="133">
        <v>600</v>
      </c>
      <c r="AD35" s="138">
        <f t="shared" si="0"/>
        <v>600</v>
      </c>
      <c r="AE35" s="139">
        <f t="shared" si="1"/>
        <v>600</v>
      </c>
    </row>
    <row r="36" spans="1:31" x14ac:dyDescent="0.4">
      <c r="A36" s="87" t="s">
        <v>405</v>
      </c>
      <c r="B36" s="87" t="str">
        <f>IF(ISNONTEXT(VLOOKUP(A36,'Student names'!$B$7:$C$15000,2,0)),"",VLOOKUP(A36,'Student names'!$B$7:$C$15000,2,0))</f>
        <v>Jacob Gray</v>
      </c>
      <c r="C36" s="131">
        <v>16</v>
      </c>
      <c r="D36" s="132">
        <v>1</v>
      </c>
      <c r="E36" s="87" t="s">
        <v>222</v>
      </c>
      <c r="F36" s="87" t="s">
        <v>222</v>
      </c>
      <c r="G36" s="87">
        <v>0</v>
      </c>
      <c r="H36" s="87">
        <v>0</v>
      </c>
      <c r="I36" s="87">
        <v>0</v>
      </c>
      <c r="J36" s="133" t="s">
        <v>223</v>
      </c>
      <c r="K36" s="133" t="s">
        <v>227</v>
      </c>
      <c r="L36" s="134" t="s">
        <v>222</v>
      </c>
      <c r="M36" s="135" t="s">
        <v>228</v>
      </c>
      <c r="N36" s="135" t="s">
        <v>60</v>
      </c>
      <c r="O36" s="135" t="s">
        <v>157</v>
      </c>
      <c r="Q36" s="87" t="s">
        <v>64</v>
      </c>
      <c r="R36" s="135" t="s">
        <v>60</v>
      </c>
      <c r="S36" s="135" t="s">
        <v>61</v>
      </c>
      <c r="T36" s="135" t="s">
        <v>61</v>
      </c>
      <c r="U36" s="87" t="s">
        <v>226</v>
      </c>
      <c r="V36" s="136">
        <v>1</v>
      </c>
      <c r="W36" s="87">
        <v>2.1</v>
      </c>
      <c r="X36" s="133">
        <v>684</v>
      </c>
      <c r="Y36" s="133">
        <v>190</v>
      </c>
      <c r="Z36" s="133">
        <v>874</v>
      </c>
      <c r="AA36" s="140" t="s">
        <v>14</v>
      </c>
      <c r="AB36" s="136">
        <v>1</v>
      </c>
      <c r="AC36" s="133">
        <v>600</v>
      </c>
      <c r="AD36" s="138">
        <f t="shared" si="0"/>
        <v>600</v>
      </c>
      <c r="AE36" s="139">
        <f t="shared" si="1"/>
        <v>600</v>
      </c>
    </row>
    <row r="37" spans="1:31" x14ac:dyDescent="0.4">
      <c r="A37" s="87" t="s">
        <v>406</v>
      </c>
      <c r="B37" s="87" t="str">
        <f>IF(ISNONTEXT(VLOOKUP(A37,'Student names'!$B$7:$C$15000,2,0)),"",VLOOKUP(A37,'Student names'!$B$7:$C$15000,2,0))</f>
        <v>Victor Murray</v>
      </c>
      <c r="C37" s="131">
        <v>16</v>
      </c>
      <c r="D37" s="132">
        <v>1</v>
      </c>
      <c r="E37" s="87" t="s">
        <v>222</v>
      </c>
      <c r="F37" s="87" t="s">
        <v>230</v>
      </c>
      <c r="G37" s="87">
        <v>1</v>
      </c>
      <c r="H37" s="87">
        <v>1</v>
      </c>
      <c r="I37" s="87">
        <v>2</v>
      </c>
      <c r="J37" s="133" t="s">
        <v>227</v>
      </c>
      <c r="K37" s="133" t="s">
        <v>227</v>
      </c>
      <c r="L37" s="134" t="s">
        <v>222</v>
      </c>
      <c r="M37" s="135" t="s">
        <v>228</v>
      </c>
      <c r="N37" s="135" t="s">
        <v>60</v>
      </c>
      <c r="O37" s="135" t="s">
        <v>157</v>
      </c>
      <c r="P37" s="135" t="s">
        <v>61</v>
      </c>
      <c r="Q37" s="87" t="s">
        <v>112</v>
      </c>
      <c r="R37" s="135" t="s">
        <v>60</v>
      </c>
      <c r="S37" s="135" t="s">
        <v>126</v>
      </c>
      <c r="T37" s="135" t="s">
        <v>61</v>
      </c>
      <c r="U37" s="87" t="s">
        <v>226</v>
      </c>
      <c r="V37" s="136">
        <v>1</v>
      </c>
      <c r="W37" s="87">
        <v>15.3</v>
      </c>
      <c r="X37" s="133">
        <v>361</v>
      </c>
      <c r="Y37" s="133">
        <v>190</v>
      </c>
      <c r="Z37" s="133">
        <v>551</v>
      </c>
      <c r="AA37" s="140" t="s">
        <v>14</v>
      </c>
      <c r="AB37" s="136">
        <v>1</v>
      </c>
      <c r="AC37" s="133">
        <v>600</v>
      </c>
      <c r="AD37" s="138">
        <f t="shared" si="0"/>
        <v>600</v>
      </c>
      <c r="AE37" s="139">
        <f t="shared" si="1"/>
        <v>600</v>
      </c>
    </row>
    <row r="38" spans="1:31" x14ac:dyDescent="0.4">
      <c r="A38" s="87" t="s">
        <v>407</v>
      </c>
      <c r="B38" s="87" t="str">
        <f>IF(ISNONTEXT(VLOOKUP(A38,'Student names'!$B$7:$C$15000,2,0)),"",VLOOKUP(A38,'Student names'!$B$7:$C$15000,2,0))</f>
        <v>Alison Morgan</v>
      </c>
      <c r="C38" s="131">
        <v>16</v>
      </c>
      <c r="D38" s="132">
        <v>1</v>
      </c>
      <c r="E38" s="87" t="s">
        <v>222</v>
      </c>
      <c r="F38" s="87" t="s">
        <v>230</v>
      </c>
      <c r="G38" s="87">
        <v>0</v>
      </c>
      <c r="H38" s="87">
        <v>0</v>
      </c>
      <c r="I38" s="87">
        <v>0</v>
      </c>
      <c r="J38" s="133" t="s">
        <v>223</v>
      </c>
      <c r="K38" s="133" t="s">
        <v>223</v>
      </c>
      <c r="L38" s="134" t="s">
        <v>222</v>
      </c>
      <c r="M38" s="135" t="s">
        <v>228</v>
      </c>
      <c r="N38" s="135" t="s">
        <v>60</v>
      </c>
      <c r="O38" s="135" t="s">
        <v>157</v>
      </c>
      <c r="Q38" s="87" t="s">
        <v>112</v>
      </c>
      <c r="R38" s="135" t="s">
        <v>60</v>
      </c>
      <c r="S38" s="135" t="s">
        <v>126</v>
      </c>
      <c r="T38" s="135" t="s">
        <v>61</v>
      </c>
      <c r="U38" s="87" t="s">
        <v>226</v>
      </c>
      <c r="V38" s="136">
        <v>1</v>
      </c>
      <c r="W38" s="87">
        <v>15.3</v>
      </c>
      <c r="X38" s="133">
        <v>513</v>
      </c>
      <c r="Y38" s="133">
        <v>190</v>
      </c>
      <c r="Z38" s="133">
        <v>703</v>
      </c>
      <c r="AA38" s="140" t="s">
        <v>14</v>
      </c>
      <c r="AB38" s="136">
        <v>1</v>
      </c>
      <c r="AC38" s="133">
        <v>600</v>
      </c>
      <c r="AD38" s="138">
        <f t="shared" si="0"/>
        <v>600</v>
      </c>
      <c r="AE38" s="139">
        <f t="shared" si="1"/>
        <v>600</v>
      </c>
    </row>
    <row r="39" spans="1:31" x14ac:dyDescent="0.4">
      <c r="A39" s="87" t="s">
        <v>408</v>
      </c>
      <c r="B39" s="87" t="str">
        <f>IF(ISNONTEXT(VLOOKUP(A39,'Student names'!$B$7:$C$15000,2,0)),"",VLOOKUP(A39,'Student names'!$B$7:$C$15000,2,0))</f>
        <v>Alexandra Fraser</v>
      </c>
      <c r="C39" s="131">
        <v>17</v>
      </c>
      <c r="D39" s="132">
        <v>1</v>
      </c>
      <c r="E39" s="87" t="s">
        <v>222</v>
      </c>
      <c r="F39" s="87" t="s">
        <v>222</v>
      </c>
      <c r="G39" s="87">
        <v>0</v>
      </c>
      <c r="H39" s="87">
        <v>0</v>
      </c>
      <c r="I39" s="87">
        <v>0</v>
      </c>
      <c r="J39" s="133" t="s">
        <v>223</v>
      </c>
      <c r="K39" s="133" t="s">
        <v>227</v>
      </c>
      <c r="L39" s="134" t="s">
        <v>222</v>
      </c>
      <c r="M39" s="135" t="s">
        <v>228</v>
      </c>
      <c r="N39" s="135" t="s">
        <v>60</v>
      </c>
      <c r="O39" s="135" t="s">
        <v>61</v>
      </c>
      <c r="P39" s="135" t="s">
        <v>61</v>
      </c>
      <c r="Q39" s="87" t="s">
        <v>96</v>
      </c>
      <c r="R39" s="135" t="s">
        <v>60</v>
      </c>
      <c r="S39" s="135" t="s">
        <v>73</v>
      </c>
      <c r="T39" s="135" t="s">
        <v>73</v>
      </c>
      <c r="U39" s="87" t="s">
        <v>229</v>
      </c>
      <c r="V39" s="136">
        <v>1.2</v>
      </c>
      <c r="W39" s="87">
        <v>6.1</v>
      </c>
      <c r="X39" s="133">
        <v>513</v>
      </c>
      <c r="Y39" s="133">
        <v>190</v>
      </c>
      <c r="Z39" s="133">
        <v>703</v>
      </c>
      <c r="AA39" s="140" t="s">
        <v>14</v>
      </c>
      <c r="AB39" s="136">
        <v>1</v>
      </c>
      <c r="AC39" s="133">
        <v>600</v>
      </c>
      <c r="AD39" s="138">
        <f t="shared" si="0"/>
        <v>600</v>
      </c>
      <c r="AE39" s="139">
        <f t="shared" si="1"/>
        <v>720</v>
      </c>
    </row>
    <row r="40" spans="1:31" x14ac:dyDescent="0.4">
      <c r="A40" s="87" t="s">
        <v>409</v>
      </c>
      <c r="B40" s="87" t="str">
        <f>IF(ISNONTEXT(VLOOKUP(A40,'Student names'!$B$7:$C$15000,2,0)),"",VLOOKUP(A40,'Student names'!$B$7:$C$15000,2,0))</f>
        <v>Emily Churchill</v>
      </c>
      <c r="C40" s="131">
        <v>16</v>
      </c>
      <c r="D40" s="132">
        <v>1</v>
      </c>
      <c r="E40" s="87" t="s">
        <v>222</v>
      </c>
      <c r="F40" s="87" t="s">
        <v>222</v>
      </c>
      <c r="G40" s="87">
        <v>0</v>
      </c>
      <c r="H40" s="87">
        <v>0</v>
      </c>
      <c r="I40" s="87">
        <v>0</v>
      </c>
      <c r="J40" s="133" t="s">
        <v>223</v>
      </c>
      <c r="K40" s="133" t="s">
        <v>227</v>
      </c>
      <c r="L40" s="134" t="s">
        <v>222</v>
      </c>
      <c r="M40" s="135" t="s">
        <v>224</v>
      </c>
      <c r="N40" s="135" t="s">
        <v>60</v>
      </c>
      <c r="O40" s="135" t="s">
        <v>61</v>
      </c>
      <c r="P40" s="135" t="s">
        <v>61</v>
      </c>
      <c r="Q40" s="87" t="s">
        <v>224</v>
      </c>
      <c r="R40" s="135" t="s">
        <v>225</v>
      </c>
      <c r="S40" s="135" t="s">
        <v>225</v>
      </c>
      <c r="T40" s="135" t="s">
        <v>225</v>
      </c>
      <c r="U40" s="87" t="s">
        <v>226</v>
      </c>
      <c r="V40" s="136">
        <v>1</v>
      </c>
      <c r="X40" s="133">
        <v>684</v>
      </c>
      <c r="Y40" s="133">
        <v>190</v>
      </c>
      <c r="Z40" s="133">
        <v>874</v>
      </c>
      <c r="AA40" s="140" t="s">
        <v>14</v>
      </c>
      <c r="AB40" s="136">
        <v>1</v>
      </c>
      <c r="AC40" s="133">
        <v>600</v>
      </c>
      <c r="AD40" s="138">
        <f t="shared" si="0"/>
        <v>600</v>
      </c>
      <c r="AE40" s="139">
        <f t="shared" si="1"/>
        <v>600</v>
      </c>
    </row>
    <row r="41" spans="1:31" x14ac:dyDescent="0.4">
      <c r="A41" s="87" t="s">
        <v>410</v>
      </c>
      <c r="B41" s="87" t="str">
        <f>IF(ISNONTEXT(VLOOKUP(A41,'Student names'!$B$7:$C$15000,2,0)),"",VLOOKUP(A41,'Student names'!$B$7:$C$15000,2,0))</f>
        <v>Dylan Ogden</v>
      </c>
      <c r="C41" s="131">
        <v>16</v>
      </c>
      <c r="D41" s="132">
        <v>1</v>
      </c>
      <c r="E41" s="87" t="s">
        <v>222</v>
      </c>
      <c r="F41" s="87" t="s">
        <v>222</v>
      </c>
      <c r="G41" s="87">
        <v>0</v>
      </c>
      <c r="H41" s="87">
        <v>0</v>
      </c>
      <c r="I41" s="87">
        <v>0</v>
      </c>
      <c r="J41" s="133" t="s">
        <v>223</v>
      </c>
      <c r="K41" s="133" t="s">
        <v>227</v>
      </c>
      <c r="L41" s="134" t="s">
        <v>222</v>
      </c>
      <c r="M41" s="135" t="s">
        <v>224</v>
      </c>
      <c r="N41" s="135" t="s">
        <v>60</v>
      </c>
      <c r="O41" s="135" t="s">
        <v>157</v>
      </c>
      <c r="Q41" s="87" t="s">
        <v>224</v>
      </c>
      <c r="R41" s="135" t="s">
        <v>225</v>
      </c>
      <c r="S41" s="135" t="s">
        <v>225</v>
      </c>
      <c r="T41" s="135" t="s">
        <v>225</v>
      </c>
      <c r="U41" s="87" t="s">
        <v>226</v>
      </c>
      <c r="V41" s="136">
        <v>1</v>
      </c>
      <c r="X41" s="133">
        <v>513</v>
      </c>
      <c r="Y41" s="133">
        <v>190</v>
      </c>
      <c r="Z41" s="133">
        <v>703</v>
      </c>
      <c r="AA41" s="140" t="s">
        <v>14</v>
      </c>
      <c r="AB41" s="136">
        <v>1</v>
      </c>
      <c r="AC41" s="133">
        <v>600</v>
      </c>
      <c r="AD41" s="138">
        <f t="shared" si="0"/>
        <v>600</v>
      </c>
      <c r="AE41" s="139">
        <f t="shared" si="1"/>
        <v>600</v>
      </c>
    </row>
    <row r="42" spans="1:31" x14ac:dyDescent="0.4">
      <c r="A42" s="87" t="s">
        <v>411</v>
      </c>
      <c r="B42" s="87" t="str">
        <f>IF(ISNONTEXT(VLOOKUP(A42,'Student names'!$B$7:$C$15000,2,0)),"",VLOOKUP(A42,'Student names'!$B$7:$C$15000,2,0))</f>
        <v>Stephen Gray</v>
      </c>
      <c r="C42" s="131">
        <v>16</v>
      </c>
      <c r="D42" s="132">
        <v>1</v>
      </c>
      <c r="E42" s="87" t="s">
        <v>222</v>
      </c>
      <c r="F42" s="87" t="s">
        <v>222</v>
      </c>
      <c r="G42" s="87">
        <v>0</v>
      </c>
      <c r="H42" s="87">
        <v>0</v>
      </c>
      <c r="I42" s="87">
        <v>0</v>
      </c>
      <c r="J42" s="133" t="s">
        <v>223</v>
      </c>
      <c r="K42" s="133" t="s">
        <v>227</v>
      </c>
      <c r="L42" s="134" t="s">
        <v>222</v>
      </c>
      <c r="M42" s="135" t="s">
        <v>224</v>
      </c>
      <c r="N42" s="135" t="s">
        <v>98</v>
      </c>
      <c r="O42" s="135" t="s">
        <v>157</v>
      </c>
      <c r="Q42" s="87" t="s">
        <v>224</v>
      </c>
      <c r="R42" s="135" t="s">
        <v>225</v>
      </c>
      <c r="S42" s="135" t="s">
        <v>225</v>
      </c>
      <c r="T42" s="135" t="s">
        <v>225</v>
      </c>
      <c r="U42" s="87" t="s">
        <v>226</v>
      </c>
      <c r="V42" s="136">
        <v>1</v>
      </c>
      <c r="X42" s="133">
        <v>684</v>
      </c>
      <c r="Y42" s="133">
        <v>190</v>
      </c>
      <c r="Z42" s="133">
        <v>874</v>
      </c>
      <c r="AA42" s="140" t="s">
        <v>14</v>
      </c>
      <c r="AB42" s="136">
        <v>1</v>
      </c>
      <c r="AC42" s="133">
        <v>600</v>
      </c>
      <c r="AD42" s="138">
        <f t="shared" si="0"/>
        <v>600</v>
      </c>
      <c r="AE42" s="139">
        <f t="shared" si="1"/>
        <v>600</v>
      </c>
    </row>
    <row r="43" spans="1:31" x14ac:dyDescent="0.4">
      <c r="A43" s="87" t="s">
        <v>412</v>
      </c>
      <c r="B43" s="87" t="str">
        <f>IF(ISNONTEXT(VLOOKUP(A43,'Student names'!$B$7:$C$15000,2,0)),"",VLOOKUP(A43,'Student names'!$B$7:$C$15000,2,0))</f>
        <v>Isaac Sanderson</v>
      </c>
      <c r="C43" s="131">
        <v>17</v>
      </c>
      <c r="D43" s="132">
        <v>1</v>
      </c>
      <c r="E43" s="87" t="s">
        <v>222</v>
      </c>
      <c r="F43" s="87" t="s">
        <v>222</v>
      </c>
      <c r="G43" s="87">
        <v>0</v>
      </c>
      <c r="H43" s="87">
        <v>0</v>
      </c>
      <c r="I43" s="87">
        <v>0</v>
      </c>
      <c r="J43" s="133" t="s">
        <v>223</v>
      </c>
      <c r="K43" s="133" t="s">
        <v>223</v>
      </c>
      <c r="L43" s="134" t="s">
        <v>222</v>
      </c>
      <c r="M43" s="135" t="s">
        <v>224</v>
      </c>
      <c r="N43" s="135" t="s">
        <v>60</v>
      </c>
      <c r="O43" s="135" t="s">
        <v>61</v>
      </c>
      <c r="P43" s="135" t="s">
        <v>61</v>
      </c>
      <c r="Q43" s="87" t="s">
        <v>224</v>
      </c>
      <c r="R43" s="135" t="s">
        <v>225</v>
      </c>
      <c r="S43" s="135" t="s">
        <v>225</v>
      </c>
      <c r="T43" s="135" t="s">
        <v>225</v>
      </c>
      <c r="U43" s="87" t="s">
        <v>226</v>
      </c>
      <c r="V43" s="136">
        <v>1</v>
      </c>
      <c r="X43" s="133">
        <v>513</v>
      </c>
      <c r="Y43" s="133">
        <v>190</v>
      </c>
      <c r="Z43" s="133">
        <v>703</v>
      </c>
      <c r="AA43" s="140" t="s">
        <v>14</v>
      </c>
      <c r="AB43" s="136">
        <v>1</v>
      </c>
      <c r="AC43" s="133">
        <v>600</v>
      </c>
      <c r="AD43" s="138">
        <f t="shared" si="0"/>
        <v>600</v>
      </c>
      <c r="AE43" s="139">
        <f t="shared" si="1"/>
        <v>600</v>
      </c>
    </row>
    <row r="44" spans="1:31" x14ac:dyDescent="0.4">
      <c r="A44" s="87" t="s">
        <v>413</v>
      </c>
      <c r="B44" s="87" t="str">
        <f>IF(ISNONTEXT(VLOOKUP(A44,'Student names'!$B$7:$C$15000,2,0)),"",VLOOKUP(A44,'Student names'!$B$7:$C$15000,2,0))</f>
        <v>Julian Grant</v>
      </c>
      <c r="C44" s="131">
        <v>17</v>
      </c>
      <c r="D44" s="132">
        <v>1</v>
      </c>
      <c r="E44" s="87" t="s">
        <v>222</v>
      </c>
      <c r="F44" s="87" t="s">
        <v>222</v>
      </c>
      <c r="G44" s="87">
        <v>0</v>
      </c>
      <c r="H44" s="87">
        <v>0</v>
      </c>
      <c r="I44" s="87">
        <v>0</v>
      </c>
      <c r="J44" s="133" t="s">
        <v>223</v>
      </c>
      <c r="K44" s="133" t="s">
        <v>227</v>
      </c>
      <c r="L44" s="134" t="s">
        <v>222</v>
      </c>
      <c r="M44" s="135" t="s">
        <v>224</v>
      </c>
      <c r="N44" s="135" t="s">
        <v>60</v>
      </c>
      <c r="O44" s="135" t="s">
        <v>61</v>
      </c>
      <c r="P44" s="135" t="s">
        <v>61</v>
      </c>
      <c r="Q44" s="87" t="s">
        <v>224</v>
      </c>
      <c r="R44" s="135" t="s">
        <v>225</v>
      </c>
      <c r="S44" s="135" t="s">
        <v>225</v>
      </c>
      <c r="T44" s="135" t="s">
        <v>225</v>
      </c>
      <c r="U44" s="87" t="s">
        <v>226</v>
      </c>
      <c r="V44" s="136">
        <v>1</v>
      </c>
      <c r="X44" s="133">
        <v>513</v>
      </c>
      <c r="Y44" s="133">
        <v>190</v>
      </c>
      <c r="Z44" s="133">
        <v>703</v>
      </c>
      <c r="AA44" s="140" t="s">
        <v>14</v>
      </c>
      <c r="AB44" s="136">
        <v>1</v>
      </c>
      <c r="AC44" s="133">
        <v>600</v>
      </c>
      <c r="AD44" s="138">
        <f t="shared" si="0"/>
        <v>600</v>
      </c>
      <c r="AE44" s="139">
        <f t="shared" si="1"/>
        <v>600</v>
      </c>
    </row>
    <row r="45" spans="1:31" x14ac:dyDescent="0.4">
      <c r="A45" s="87" t="s">
        <v>414</v>
      </c>
      <c r="B45" s="87" t="str">
        <f>IF(ISNONTEXT(VLOOKUP(A45,'Student names'!$B$7:$C$15000,2,0)),"",VLOOKUP(A45,'Student names'!$B$7:$C$15000,2,0))</f>
        <v>Jason Forsyth</v>
      </c>
      <c r="C45" s="131">
        <v>16</v>
      </c>
      <c r="D45" s="132">
        <v>1</v>
      </c>
      <c r="E45" s="87" t="s">
        <v>222</v>
      </c>
      <c r="F45" s="87" t="s">
        <v>222</v>
      </c>
      <c r="G45" s="87">
        <v>0</v>
      </c>
      <c r="H45" s="87">
        <v>0</v>
      </c>
      <c r="I45" s="87">
        <v>0</v>
      </c>
      <c r="J45" s="133" t="s">
        <v>223</v>
      </c>
      <c r="K45" s="133" t="s">
        <v>223</v>
      </c>
      <c r="L45" s="134" t="s">
        <v>222</v>
      </c>
      <c r="M45" s="135" t="s">
        <v>224</v>
      </c>
      <c r="N45" s="135" t="s">
        <v>60</v>
      </c>
      <c r="O45" s="135" t="s">
        <v>157</v>
      </c>
      <c r="Q45" s="87" t="s">
        <v>224</v>
      </c>
      <c r="R45" s="135" t="s">
        <v>225</v>
      </c>
      <c r="S45" s="135" t="s">
        <v>225</v>
      </c>
      <c r="T45" s="135" t="s">
        <v>225</v>
      </c>
      <c r="U45" s="87" t="s">
        <v>226</v>
      </c>
      <c r="V45" s="136">
        <v>1</v>
      </c>
      <c r="X45" s="133">
        <v>513</v>
      </c>
      <c r="Y45" s="133">
        <v>190</v>
      </c>
      <c r="Z45" s="133">
        <v>703</v>
      </c>
      <c r="AA45" s="140" t="s">
        <v>14</v>
      </c>
      <c r="AB45" s="136">
        <v>1</v>
      </c>
      <c r="AC45" s="133">
        <v>600</v>
      </c>
      <c r="AD45" s="138">
        <f t="shared" si="0"/>
        <v>600</v>
      </c>
      <c r="AE45" s="139">
        <f t="shared" si="1"/>
        <v>600</v>
      </c>
    </row>
    <row r="46" spans="1:31" x14ac:dyDescent="0.4">
      <c r="A46" s="87" t="s">
        <v>415</v>
      </c>
      <c r="B46" s="87" t="str">
        <f>IF(ISNONTEXT(VLOOKUP(A46,'Student names'!$B$7:$C$15000,2,0)),"",VLOOKUP(A46,'Student names'!$B$7:$C$15000,2,0))</f>
        <v>Stephen Stewart</v>
      </c>
      <c r="C46" s="131">
        <v>18</v>
      </c>
      <c r="D46" s="132">
        <v>1</v>
      </c>
      <c r="E46" s="87" t="s">
        <v>222</v>
      </c>
      <c r="F46" s="87" t="s">
        <v>222</v>
      </c>
      <c r="G46" s="87">
        <v>0</v>
      </c>
      <c r="H46" s="87">
        <v>0</v>
      </c>
      <c r="I46" s="87">
        <v>0</v>
      </c>
      <c r="J46" s="133" t="s">
        <v>223</v>
      </c>
      <c r="K46" s="133" t="s">
        <v>223</v>
      </c>
      <c r="L46" s="134" t="s">
        <v>222</v>
      </c>
      <c r="M46" s="135" t="s">
        <v>228</v>
      </c>
      <c r="N46" s="135" t="s">
        <v>60</v>
      </c>
      <c r="O46" s="135" t="s">
        <v>61</v>
      </c>
      <c r="P46" s="135" t="s">
        <v>61</v>
      </c>
      <c r="Q46" s="87" t="s">
        <v>84</v>
      </c>
      <c r="R46" s="135" t="s">
        <v>60</v>
      </c>
      <c r="S46" s="135" t="s">
        <v>61</v>
      </c>
      <c r="T46" s="135" t="s">
        <v>61</v>
      </c>
      <c r="U46" s="87" t="s">
        <v>226</v>
      </c>
      <c r="V46" s="136">
        <v>1</v>
      </c>
      <c r="W46" s="87">
        <v>2.1</v>
      </c>
      <c r="X46" s="133">
        <v>513</v>
      </c>
      <c r="Y46" s="133">
        <v>190</v>
      </c>
      <c r="Z46" s="133">
        <v>703</v>
      </c>
      <c r="AA46" s="140" t="s">
        <v>15</v>
      </c>
      <c r="AB46" s="136">
        <v>1</v>
      </c>
      <c r="AC46" s="133">
        <v>495</v>
      </c>
      <c r="AD46" s="138">
        <f t="shared" si="0"/>
        <v>495</v>
      </c>
      <c r="AE46" s="139">
        <f t="shared" si="1"/>
        <v>495</v>
      </c>
    </row>
    <row r="47" spans="1:31" x14ac:dyDescent="0.4">
      <c r="A47" s="87" t="s">
        <v>416</v>
      </c>
      <c r="B47" s="87" t="str">
        <f>IF(ISNONTEXT(VLOOKUP(A47,'Student names'!$B$7:$C$15000,2,0)),"",VLOOKUP(A47,'Student names'!$B$7:$C$15000,2,0))</f>
        <v>Claire Coleman</v>
      </c>
      <c r="C47" s="131">
        <v>17</v>
      </c>
      <c r="D47" s="132">
        <v>1</v>
      </c>
      <c r="E47" s="87" t="s">
        <v>222</v>
      </c>
      <c r="F47" s="87" t="s">
        <v>222</v>
      </c>
      <c r="G47" s="87">
        <v>0</v>
      </c>
      <c r="H47" s="87">
        <v>0</v>
      </c>
      <c r="I47" s="87">
        <v>0</v>
      </c>
      <c r="J47" s="133" t="s">
        <v>223</v>
      </c>
      <c r="K47" s="133" t="s">
        <v>227</v>
      </c>
      <c r="L47" s="134" t="s">
        <v>222</v>
      </c>
      <c r="M47" s="135" t="s">
        <v>228</v>
      </c>
      <c r="N47" s="135" t="s">
        <v>98</v>
      </c>
      <c r="O47" s="135" t="s">
        <v>61</v>
      </c>
      <c r="P47" s="135" t="s">
        <v>61</v>
      </c>
      <c r="Q47" s="87" t="s">
        <v>96</v>
      </c>
      <c r="R47" s="135" t="s">
        <v>98</v>
      </c>
      <c r="S47" s="135" t="s">
        <v>61</v>
      </c>
      <c r="T47" s="135" t="s">
        <v>61</v>
      </c>
      <c r="U47" s="87" t="s">
        <v>229</v>
      </c>
      <c r="V47" s="136">
        <v>1.2</v>
      </c>
      <c r="W47" s="87">
        <v>6.1</v>
      </c>
      <c r="X47" s="133">
        <v>513</v>
      </c>
      <c r="Y47" s="133">
        <v>190</v>
      </c>
      <c r="Z47" s="133">
        <v>703</v>
      </c>
      <c r="AA47" s="140" t="s">
        <v>14</v>
      </c>
      <c r="AB47" s="136">
        <v>1</v>
      </c>
      <c r="AC47" s="133">
        <v>600</v>
      </c>
      <c r="AD47" s="138">
        <f t="shared" si="0"/>
        <v>600</v>
      </c>
      <c r="AE47" s="139">
        <f t="shared" si="1"/>
        <v>720</v>
      </c>
    </row>
    <row r="48" spans="1:31" x14ac:dyDescent="0.4">
      <c r="A48" s="87" t="s">
        <v>417</v>
      </c>
      <c r="B48" s="87" t="str">
        <f>IF(ISNONTEXT(VLOOKUP(A48,'Student names'!$B$7:$C$15000,2,0)),"",VLOOKUP(A48,'Student names'!$B$7:$C$15000,2,0))</f>
        <v>Penelope Morgan</v>
      </c>
      <c r="C48" s="131">
        <v>16</v>
      </c>
      <c r="D48" s="132">
        <v>1</v>
      </c>
      <c r="E48" s="87" t="s">
        <v>222</v>
      </c>
      <c r="F48" s="87" t="s">
        <v>222</v>
      </c>
      <c r="G48" s="87">
        <v>0</v>
      </c>
      <c r="H48" s="87">
        <v>0</v>
      </c>
      <c r="I48" s="87">
        <v>0</v>
      </c>
      <c r="J48" s="133" t="s">
        <v>223</v>
      </c>
      <c r="K48" s="133" t="s">
        <v>223</v>
      </c>
      <c r="L48" s="134" t="s">
        <v>222</v>
      </c>
      <c r="M48" s="135" t="s">
        <v>224</v>
      </c>
      <c r="N48" s="135" t="s">
        <v>60</v>
      </c>
      <c r="O48" s="135" t="s">
        <v>157</v>
      </c>
      <c r="Q48" s="87" t="s">
        <v>224</v>
      </c>
      <c r="R48" s="135" t="s">
        <v>225</v>
      </c>
      <c r="S48" s="135" t="s">
        <v>225</v>
      </c>
      <c r="T48" s="135" t="s">
        <v>225</v>
      </c>
      <c r="U48" s="87" t="s">
        <v>226</v>
      </c>
      <c r="V48" s="136">
        <v>1</v>
      </c>
      <c r="X48" s="133">
        <v>513</v>
      </c>
      <c r="Y48" s="133">
        <v>190</v>
      </c>
      <c r="Z48" s="133">
        <v>703</v>
      </c>
      <c r="AA48" s="140" t="s">
        <v>14</v>
      </c>
      <c r="AB48" s="136">
        <v>1</v>
      </c>
      <c r="AC48" s="133">
        <v>600</v>
      </c>
      <c r="AD48" s="138">
        <f t="shared" si="0"/>
        <v>600</v>
      </c>
      <c r="AE48" s="139">
        <f t="shared" si="1"/>
        <v>600</v>
      </c>
    </row>
    <row r="49" spans="1:31" x14ac:dyDescent="0.4">
      <c r="A49" s="87" t="s">
        <v>418</v>
      </c>
      <c r="B49" s="87" t="str">
        <f>IF(ISNONTEXT(VLOOKUP(A49,'Student names'!$B$7:$C$15000,2,0)),"",VLOOKUP(A49,'Student names'!$B$7:$C$15000,2,0))</f>
        <v>Kevin Bailey</v>
      </c>
      <c r="C49" s="131">
        <v>17</v>
      </c>
      <c r="D49" s="132">
        <v>1</v>
      </c>
      <c r="E49" s="87" t="s">
        <v>222</v>
      </c>
      <c r="F49" s="87" t="s">
        <v>222</v>
      </c>
      <c r="G49" s="87">
        <v>0</v>
      </c>
      <c r="H49" s="87">
        <v>0</v>
      </c>
      <c r="I49" s="87">
        <v>0</v>
      </c>
      <c r="J49" s="133" t="s">
        <v>223</v>
      </c>
      <c r="K49" s="133" t="s">
        <v>227</v>
      </c>
      <c r="L49" s="134" t="s">
        <v>222</v>
      </c>
      <c r="M49" s="135" t="s">
        <v>224</v>
      </c>
      <c r="N49" s="135" t="s">
        <v>60</v>
      </c>
      <c r="O49" s="135" t="s">
        <v>61</v>
      </c>
      <c r="P49" s="135" t="s">
        <v>61</v>
      </c>
      <c r="Q49" s="87" t="s">
        <v>224</v>
      </c>
      <c r="R49" s="135" t="s">
        <v>225</v>
      </c>
      <c r="S49" s="135" t="s">
        <v>225</v>
      </c>
      <c r="T49" s="135" t="s">
        <v>225</v>
      </c>
      <c r="U49" s="87" t="s">
        <v>226</v>
      </c>
      <c r="V49" s="136">
        <v>1</v>
      </c>
      <c r="X49" s="133">
        <v>513</v>
      </c>
      <c r="Y49" s="133">
        <v>190</v>
      </c>
      <c r="Z49" s="133">
        <v>703</v>
      </c>
      <c r="AA49" s="140" t="s">
        <v>14</v>
      </c>
      <c r="AB49" s="136">
        <v>1</v>
      </c>
      <c r="AC49" s="133">
        <v>600</v>
      </c>
      <c r="AD49" s="138">
        <f t="shared" si="0"/>
        <v>600</v>
      </c>
      <c r="AE49" s="139">
        <f t="shared" si="1"/>
        <v>600</v>
      </c>
    </row>
    <row r="50" spans="1:31" x14ac:dyDescent="0.4">
      <c r="A50" s="87" t="s">
        <v>419</v>
      </c>
      <c r="B50" s="87" t="str">
        <f>IF(ISNONTEXT(VLOOKUP(A50,'Student names'!$B$7:$C$15000,2,0)),"",VLOOKUP(A50,'Student names'!$B$7:$C$15000,2,0))</f>
        <v>Owen Wallace</v>
      </c>
      <c r="C50" s="131">
        <v>16</v>
      </c>
      <c r="D50" s="132">
        <v>1</v>
      </c>
      <c r="E50" s="87" t="s">
        <v>222</v>
      </c>
      <c r="F50" s="87" t="s">
        <v>222</v>
      </c>
      <c r="G50" s="87">
        <v>0</v>
      </c>
      <c r="H50" s="87">
        <v>0</v>
      </c>
      <c r="I50" s="87">
        <v>0</v>
      </c>
      <c r="J50" s="133" t="s">
        <v>223</v>
      </c>
      <c r="K50" s="133" t="s">
        <v>223</v>
      </c>
      <c r="L50" s="134" t="s">
        <v>222</v>
      </c>
      <c r="M50" s="135" t="s">
        <v>228</v>
      </c>
      <c r="N50" s="135" t="s">
        <v>60</v>
      </c>
      <c r="O50" s="135" t="s">
        <v>157</v>
      </c>
      <c r="Q50" s="87" t="s">
        <v>174</v>
      </c>
      <c r="R50" s="135" t="s">
        <v>132</v>
      </c>
      <c r="S50" s="135" t="s">
        <v>126</v>
      </c>
      <c r="U50" s="87" t="s">
        <v>226</v>
      </c>
      <c r="V50" s="136">
        <v>1</v>
      </c>
      <c r="W50" s="87">
        <v>2.1</v>
      </c>
      <c r="X50" s="133">
        <v>513</v>
      </c>
      <c r="Y50" s="133">
        <v>190</v>
      </c>
      <c r="Z50" s="133">
        <v>703</v>
      </c>
      <c r="AA50" s="140" t="s">
        <v>14</v>
      </c>
      <c r="AB50" s="136">
        <v>1</v>
      </c>
      <c r="AC50" s="133">
        <v>600</v>
      </c>
      <c r="AD50" s="138">
        <f t="shared" si="0"/>
        <v>600</v>
      </c>
      <c r="AE50" s="139">
        <f t="shared" si="1"/>
        <v>600</v>
      </c>
    </row>
    <row r="51" spans="1:31" x14ac:dyDescent="0.4">
      <c r="A51" s="87" t="s">
        <v>420</v>
      </c>
      <c r="B51" s="87" t="str">
        <f>IF(ISNONTEXT(VLOOKUP(A51,'Student names'!$B$7:$C$15000,2,0)),"",VLOOKUP(A51,'Student names'!$B$7:$C$15000,2,0))</f>
        <v>Sophie Hunter</v>
      </c>
      <c r="C51" s="131">
        <v>16</v>
      </c>
      <c r="D51" s="132">
        <v>1</v>
      </c>
      <c r="E51" s="87" t="s">
        <v>222</v>
      </c>
      <c r="F51" s="87" t="s">
        <v>222</v>
      </c>
      <c r="G51" s="87">
        <v>0</v>
      </c>
      <c r="H51" s="87">
        <v>0</v>
      </c>
      <c r="I51" s="87">
        <v>0</v>
      </c>
      <c r="J51" s="133" t="s">
        <v>223</v>
      </c>
      <c r="K51" s="133" t="s">
        <v>227</v>
      </c>
      <c r="L51" s="134" t="s">
        <v>222</v>
      </c>
      <c r="M51" s="135" t="s">
        <v>224</v>
      </c>
      <c r="N51" s="135" t="s">
        <v>60</v>
      </c>
      <c r="O51" s="135" t="s">
        <v>157</v>
      </c>
      <c r="Q51" s="87" t="s">
        <v>224</v>
      </c>
      <c r="R51" s="135" t="s">
        <v>225</v>
      </c>
      <c r="S51" s="135" t="s">
        <v>225</v>
      </c>
      <c r="T51" s="135" t="s">
        <v>225</v>
      </c>
      <c r="U51" s="87" t="s">
        <v>226</v>
      </c>
      <c r="V51" s="136">
        <v>1</v>
      </c>
      <c r="X51" s="133">
        <v>513</v>
      </c>
      <c r="Y51" s="133">
        <v>190</v>
      </c>
      <c r="Z51" s="133">
        <v>703</v>
      </c>
      <c r="AA51" s="140" t="s">
        <v>14</v>
      </c>
      <c r="AB51" s="136">
        <v>1</v>
      </c>
      <c r="AC51" s="133">
        <v>600</v>
      </c>
      <c r="AD51" s="138">
        <f t="shared" si="0"/>
        <v>600</v>
      </c>
      <c r="AE51" s="139">
        <f t="shared" si="1"/>
        <v>600</v>
      </c>
    </row>
    <row r="52" spans="1:31" x14ac:dyDescent="0.4">
      <c r="A52" s="87" t="s">
        <v>421</v>
      </c>
      <c r="B52" s="87" t="str">
        <f>IF(ISNONTEXT(VLOOKUP(A52,'Student names'!$B$7:$C$15000,2,0)),"",VLOOKUP(A52,'Student names'!$B$7:$C$15000,2,0))</f>
        <v>Jasmine Morgan</v>
      </c>
      <c r="C52" s="131">
        <v>17</v>
      </c>
      <c r="D52" s="132">
        <v>1</v>
      </c>
      <c r="E52" s="87" t="s">
        <v>222</v>
      </c>
      <c r="F52" s="87" t="s">
        <v>222</v>
      </c>
      <c r="G52" s="87">
        <v>0</v>
      </c>
      <c r="H52" s="87">
        <v>0</v>
      </c>
      <c r="I52" s="87">
        <v>0</v>
      </c>
      <c r="J52" s="133" t="s">
        <v>223</v>
      </c>
      <c r="K52" s="133" t="s">
        <v>223</v>
      </c>
      <c r="L52" s="134" t="s">
        <v>222</v>
      </c>
      <c r="M52" s="135" t="s">
        <v>228</v>
      </c>
      <c r="N52" s="135" t="s">
        <v>231</v>
      </c>
      <c r="O52" s="135" t="s">
        <v>61</v>
      </c>
      <c r="P52" s="135" t="s">
        <v>61</v>
      </c>
      <c r="Q52" s="87" t="s">
        <v>96</v>
      </c>
      <c r="R52" s="135" t="s">
        <v>177</v>
      </c>
      <c r="S52" s="135" t="s">
        <v>178</v>
      </c>
      <c r="T52" s="135" t="s">
        <v>178</v>
      </c>
      <c r="U52" s="87" t="s">
        <v>229</v>
      </c>
      <c r="V52" s="136">
        <v>1.2</v>
      </c>
      <c r="W52" s="87">
        <v>6.1</v>
      </c>
      <c r="X52" s="133">
        <v>513</v>
      </c>
      <c r="Y52" s="133">
        <v>190</v>
      </c>
      <c r="Z52" s="133">
        <v>703</v>
      </c>
      <c r="AA52" s="140" t="s">
        <v>14</v>
      </c>
      <c r="AB52" s="136">
        <v>1</v>
      </c>
      <c r="AC52" s="133">
        <v>600</v>
      </c>
      <c r="AD52" s="138">
        <f t="shared" si="0"/>
        <v>600</v>
      </c>
      <c r="AE52" s="139">
        <f t="shared" si="1"/>
        <v>720</v>
      </c>
    </row>
    <row r="53" spans="1:31" x14ac:dyDescent="0.4">
      <c r="A53" s="87" t="s">
        <v>422</v>
      </c>
      <c r="B53" s="87" t="str">
        <f>IF(ISNONTEXT(VLOOKUP(A53,'Student names'!$B$7:$C$15000,2,0)),"",VLOOKUP(A53,'Student names'!$B$7:$C$15000,2,0))</f>
        <v>Una Metcalfe</v>
      </c>
      <c r="C53" s="131">
        <v>16</v>
      </c>
      <c r="D53" s="132">
        <v>1</v>
      </c>
      <c r="E53" s="87" t="s">
        <v>222</v>
      </c>
      <c r="F53" s="87" t="s">
        <v>222</v>
      </c>
      <c r="G53" s="87">
        <v>0</v>
      </c>
      <c r="H53" s="87">
        <v>0</v>
      </c>
      <c r="I53" s="87">
        <v>0</v>
      </c>
      <c r="J53" s="133" t="s">
        <v>223</v>
      </c>
      <c r="K53" s="133" t="s">
        <v>223</v>
      </c>
      <c r="L53" s="134" t="s">
        <v>222</v>
      </c>
      <c r="M53" s="135" t="s">
        <v>228</v>
      </c>
      <c r="N53" s="135" t="s">
        <v>60</v>
      </c>
      <c r="O53" s="135" t="s">
        <v>157</v>
      </c>
      <c r="Q53" s="87" t="s">
        <v>112</v>
      </c>
      <c r="R53" s="135" t="s">
        <v>60</v>
      </c>
      <c r="S53" s="135" t="s">
        <v>126</v>
      </c>
      <c r="U53" s="87" t="s">
        <v>226</v>
      </c>
      <c r="V53" s="136">
        <v>1</v>
      </c>
      <c r="W53" s="87">
        <v>15.3</v>
      </c>
      <c r="X53" s="133">
        <v>513</v>
      </c>
      <c r="Y53" s="133">
        <v>190</v>
      </c>
      <c r="Z53" s="133">
        <v>703</v>
      </c>
      <c r="AA53" s="140" t="s">
        <v>14</v>
      </c>
      <c r="AB53" s="136">
        <v>1</v>
      </c>
      <c r="AC53" s="133">
        <v>600</v>
      </c>
      <c r="AD53" s="138">
        <f t="shared" si="0"/>
        <v>600</v>
      </c>
      <c r="AE53" s="139">
        <f t="shared" si="1"/>
        <v>600</v>
      </c>
    </row>
    <row r="54" spans="1:31" x14ac:dyDescent="0.4">
      <c r="A54" s="87" t="s">
        <v>423</v>
      </c>
      <c r="B54" s="87" t="str">
        <f>IF(ISNONTEXT(VLOOKUP(A54,'Student names'!$B$7:$C$15000,2,0)),"",VLOOKUP(A54,'Student names'!$B$7:$C$15000,2,0))</f>
        <v>Christian Skinner</v>
      </c>
      <c r="C54" s="131">
        <v>16</v>
      </c>
      <c r="D54" s="132">
        <v>1</v>
      </c>
      <c r="E54" s="87" t="s">
        <v>222</v>
      </c>
      <c r="F54" s="87" t="s">
        <v>222</v>
      </c>
      <c r="G54" s="87">
        <v>0</v>
      </c>
      <c r="H54" s="87">
        <v>0</v>
      </c>
      <c r="I54" s="87">
        <v>0</v>
      </c>
      <c r="J54" s="133" t="s">
        <v>223</v>
      </c>
      <c r="K54" s="133" t="s">
        <v>223</v>
      </c>
      <c r="L54" s="134" t="s">
        <v>222</v>
      </c>
      <c r="M54" s="135" t="s">
        <v>224</v>
      </c>
      <c r="N54" s="135" t="s">
        <v>98</v>
      </c>
      <c r="O54" s="135" t="s">
        <v>157</v>
      </c>
      <c r="Q54" s="87" t="s">
        <v>224</v>
      </c>
      <c r="R54" s="135" t="s">
        <v>225</v>
      </c>
      <c r="S54" s="135" t="s">
        <v>225</v>
      </c>
      <c r="T54" s="135" t="s">
        <v>225</v>
      </c>
      <c r="U54" s="87" t="s">
        <v>226</v>
      </c>
      <c r="V54" s="136">
        <v>1</v>
      </c>
      <c r="X54" s="133">
        <v>513</v>
      </c>
      <c r="Y54" s="133">
        <v>190</v>
      </c>
      <c r="Z54" s="133">
        <v>703</v>
      </c>
      <c r="AA54" s="140" t="s">
        <v>14</v>
      </c>
      <c r="AB54" s="136">
        <v>1</v>
      </c>
      <c r="AC54" s="133">
        <v>600</v>
      </c>
      <c r="AD54" s="138">
        <f t="shared" si="0"/>
        <v>600</v>
      </c>
      <c r="AE54" s="139">
        <f t="shared" si="1"/>
        <v>600</v>
      </c>
    </row>
    <row r="55" spans="1:31" x14ac:dyDescent="0.4">
      <c r="A55" s="87" t="s">
        <v>424</v>
      </c>
      <c r="B55" s="87" t="str">
        <f>IF(ISNONTEXT(VLOOKUP(A55,'Student names'!$B$7:$C$15000,2,0)),"",VLOOKUP(A55,'Student names'!$B$7:$C$15000,2,0))</f>
        <v>Dorothy Morgan</v>
      </c>
      <c r="C55" s="131">
        <v>16</v>
      </c>
      <c r="D55" s="132">
        <v>1</v>
      </c>
      <c r="E55" s="87" t="s">
        <v>222</v>
      </c>
      <c r="F55" s="87" t="s">
        <v>222</v>
      </c>
      <c r="G55" s="87">
        <v>0</v>
      </c>
      <c r="H55" s="87">
        <v>0</v>
      </c>
      <c r="I55" s="87">
        <v>0</v>
      </c>
      <c r="J55" s="133" t="s">
        <v>223</v>
      </c>
      <c r="K55" s="133" t="s">
        <v>223</v>
      </c>
      <c r="L55" s="134" t="s">
        <v>222</v>
      </c>
      <c r="M55" s="135" t="s">
        <v>228</v>
      </c>
      <c r="N55" s="135" t="s">
        <v>132</v>
      </c>
      <c r="O55" s="135" t="s">
        <v>157</v>
      </c>
      <c r="Q55" s="87" t="s">
        <v>112</v>
      </c>
      <c r="R55" s="135" t="s">
        <v>132</v>
      </c>
      <c r="S55" s="135" t="s">
        <v>126</v>
      </c>
      <c r="U55" s="87" t="s">
        <v>226</v>
      </c>
      <c r="V55" s="136">
        <v>1</v>
      </c>
      <c r="W55" s="87">
        <v>15.3</v>
      </c>
      <c r="X55" s="133">
        <v>513</v>
      </c>
      <c r="Y55" s="133">
        <v>190</v>
      </c>
      <c r="Z55" s="133">
        <v>703</v>
      </c>
      <c r="AA55" s="140" t="s">
        <v>14</v>
      </c>
      <c r="AB55" s="136">
        <v>1</v>
      </c>
      <c r="AC55" s="133">
        <v>600</v>
      </c>
      <c r="AD55" s="138">
        <f t="shared" si="0"/>
        <v>600</v>
      </c>
      <c r="AE55" s="139">
        <f t="shared" si="1"/>
        <v>600</v>
      </c>
    </row>
    <row r="56" spans="1:31" x14ac:dyDescent="0.4">
      <c r="A56" s="87" t="s">
        <v>425</v>
      </c>
      <c r="B56" s="87" t="str">
        <f>IF(ISNONTEXT(VLOOKUP(A56,'Student names'!$B$7:$C$15000,2,0)),"",VLOOKUP(A56,'Student names'!$B$7:$C$15000,2,0))</f>
        <v>Gordon Sanderson</v>
      </c>
      <c r="C56" s="131">
        <v>17</v>
      </c>
      <c r="D56" s="132">
        <v>1</v>
      </c>
      <c r="E56" s="87" t="s">
        <v>222</v>
      </c>
      <c r="F56" s="87" t="s">
        <v>222</v>
      </c>
      <c r="G56" s="87">
        <v>0</v>
      </c>
      <c r="H56" s="87">
        <v>0</v>
      </c>
      <c r="I56" s="87">
        <v>0</v>
      </c>
      <c r="J56" s="133" t="s">
        <v>223</v>
      </c>
      <c r="K56" s="133" t="s">
        <v>227</v>
      </c>
      <c r="L56" s="134" t="s">
        <v>222</v>
      </c>
      <c r="M56" s="135" t="s">
        <v>224</v>
      </c>
      <c r="N56" s="135" t="s">
        <v>60</v>
      </c>
      <c r="O56" s="135" t="s">
        <v>61</v>
      </c>
      <c r="P56" s="135" t="s">
        <v>61</v>
      </c>
      <c r="Q56" s="87" t="s">
        <v>224</v>
      </c>
      <c r="R56" s="135" t="s">
        <v>225</v>
      </c>
      <c r="S56" s="135" t="s">
        <v>225</v>
      </c>
      <c r="T56" s="135" t="s">
        <v>225</v>
      </c>
      <c r="U56" s="87" t="s">
        <v>226</v>
      </c>
      <c r="V56" s="136">
        <v>1</v>
      </c>
      <c r="X56" s="133">
        <v>513</v>
      </c>
      <c r="Y56" s="133">
        <v>190</v>
      </c>
      <c r="Z56" s="133">
        <v>703</v>
      </c>
      <c r="AA56" s="140" t="s">
        <v>14</v>
      </c>
      <c r="AB56" s="136">
        <v>1</v>
      </c>
      <c r="AC56" s="133">
        <v>600</v>
      </c>
      <c r="AD56" s="138">
        <f t="shared" si="0"/>
        <v>600</v>
      </c>
      <c r="AE56" s="139">
        <f t="shared" si="1"/>
        <v>600</v>
      </c>
    </row>
    <row r="57" spans="1:31" x14ac:dyDescent="0.4">
      <c r="A57" s="87" t="s">
        <v>426</v>
      </c>
      <c r="B57" s="87" t="str">
        <f>IF(ISNONTEXT(VLOOKUP(A57,'Student names'!$B$7:$C$15000,2,0)),"",VLOOKUP(A57,'Student names'!$B$7:$C$15000,2,0))</f>
        <v>Tim Hart</v>
      </c>
      <c r="C57" s="131">
        <v>16</v>
      </c>
      <c r="D57" s="132">
        <v>1</v>
      </c>
      <c r="E57" s="87" t="s">
        <v>222</v>
      </c>
      <c r="F57" s="87" t="s">
        <v>222</v>
      </c>
      <c r="G57" s="87">
        <v>0</v>
      </c>
      <c r="H57" s="87">
        <v>0</v>
      </c>
      <c r="I57" s="87">
        <v>0</v>
      </c>
      <c r="J57" s="133" t="s">
        <v>227</v>
      </c>
      <c r="K57" s="133" t="s">
        <v>227</v>
      </c>
      <c r="L57" s="134" t="s">
        <v>222</v>
      </c>
      <c r="M57" s="135" t="s">
        <v>224</v>
      </c>
      <c r="N57" s="135" t="s">
        <v>60</v>
      </c>
      <c r="O57" s="135" t="s">
        <v>61</v>
      </c>
      <c r="P57" s="135" t="s">
        <v>61</v>
      </c>
      <c r="Q57" s="87" t="s">
        <v>224</v>
      </c>
      <c r="R57" s="135" t="s">
        <v>225</v>
      </c>
      <c r="S57" s="135" t="s">
        <v>225</v>
      </c>
      <c r="T57" s="135" t="s">
        <v>225</v>
      </c>
      <c r="U57" s="87" t="s">
        <v>226</v>
      </c>
      <c r="V57" s="136">
        <v>1</v>
      </c>
      <c r="X57" s="133">
        <v>608</v>
      </c>
      <c r="Y57" s="133">
        <v>190</v>
      </c>
      <c r="Z57" s="133">
        <v>798</v>
      </c>
      <c r="AA57" s="140" t="s">
        <v>14</v>
      </c>
      <c r="AB57" s="136">
        <v>1</v>
      </c>
      <c r="AC57" s="133">
        <v>600</v>
      </c>
      <c r="AD57" s="138">
        <f t="shared" si="0"/>
        <v>600</v>
      </c>
      <c r="AE57" s="139">
        <f t="shared" si="1"/>
        <v>600</v>
      </c>
    </row>
    <row r="58" spans="1:31" x14ac:dyDescent="0.4">
      <c r="A58" s="87" t="s">
        <v>427</v>
      </c>
      <c r="B58" s="87" t="str">
        <f>IF(ISNONTEXT(VLOOKUP(A58,'Student names'!$B$7:$C$15000,2,0)),"",VLOOKUP(A58,'Student names'!$B$7:$C$15000,2,0))</f>
        <v>Piers Watson</v>
      </c>
      <c r="C58" s="131">
        <v>17</v>
      </c>
      <c r="D58" s="132">
        <v>1</v>
      </c>
      <c r="E58" s="87" t="s">
        <v>222</v>
      </c>
      <c r="F58" s="87" t="s">
        <v>222</v>
      </c>
      <c r="G58" s="87">
        <v>0</v>
      </c>
      <c r="H58" s="87">
        <v>0</v>
      </c>
      <c r="I58" s="87">
        <v>0</v>
      </c>
      <c r="J58" s="133" t="s">
        <v>223</v>
      </c>
      <c r="K58" s="133" t="s">
        <v>223</v>
      </c>
      <c r="L58" s="134" t="s">
        <v>222</v>
      </c>
      <c r="M58" s="135" t="s">
        <v>224</v>
      </c>
      <c r="N58" s="135" t="s">
        <v>60</v>
      </c>
      <c r="O58" s="135" t="s">
        <v>61</v>
      </c>
      <c r="P58" s="135" t="s">
        <v>61</v>
      </c>
      <c r="Q58" s="87" t="s">
        <v>224</v>
      </c>
      <c r="R58" s="135" t="s">
        <v>225</v>
      </c>
      <c r="S58" s="135" t="s">
        <v>225</v>
      </c>
      <c r="T58" s="135" t="s">
        <v>225</v>
      </c>
      <c r="U58" s="87" t="s">
        <v>226</v>
      </c>
      <c r="V58" s="136">
        <v>1</v>
      </c>
      <c r="X58" s="133">
        <v>513</v>
      </c>
      <c r="Y58" s="133">
        <v>190</v>
      </c>
      <c r="Z58" s="133">
        <v>703</v>
      </c>
      <c r="AA58" s="140" t="s">
        <v>14</v>
      </c>
      <c r="AB58" s="136">
        <v>1</v>
      </c>
      <c r="AC58" s="133">
        <v>600</v>
      </c>
      <c r="AD58" s="138">
        <f t="shared" si="0"/>
        <v>600</v>
      </c>
      <c r="AE58" s="139">
        <f t="shared" si="1"/>
        <v>600</v>
      </c>
    </row>
    <row r="59" spans="1:31" x14ac:dyDescent="0.4">
      <c r="A59" s="87" t="s">
        <v>428</v>
      </c>
      <c r="B59" s="87" t="str">
        <f>IF(ISNONTEXT(VLOOKUP(A59,'Student names'!$B$7:$C$15000,2,0)),"",VLOOKUP(A59,'Student names'!$B$7:$C$15000,2,0))</f>
        <v>Cameron Quinn</v>
      </c>
      <c r="C59" s="131">
        <v>17</v>
      </c>
      <c r="D59" s="132">
        <v>1</v>
      </c>
      <c r="E59" s="87" t="s">
        <v>222</v>
      </c>
      <c r="F59" s="87" t="s">
        <v>222</v>
      </c>
      <c r="G59" s="87">
        <v>0</v>
      </c>
      <c r="H59" s="87">
        <v>0</v>
      </c>
      <c r="I59" s="87">
        <v>0</v>
      </c>
      <c r="J59" s="133" t="s">
        <v>223</v>
      </c>
      <c r="K59" s="133" t="s">
        <v>223</v>
      </c>
      <c r="L59" s="134" t="s">
        <v>222</v>
      </c>
      <c r="M59" s="135" t="s">
        <v>228</v>
      </c>
      <c r="N59" s="135" t="s">
        <v>132</v>
      </c>
      <c r="O59" s="135" t="s">
        <v>61</v>
      </c>
      <c r="P59" s="135" t="s">
        <v>61</v>
      </c>
      <c r="Q59" s="87" t="s">
        <v>174</v>
      </c>
      <c r="R59" s="135" t="s">
        <v>132</v>
      </c>
      <c r="S59" s="135" t="s">
        <v>73</v>
      </c>
      <c r="T59" s="135" t="s">
        <v>73</v>
      </c>
      <c r="U59" s="87" t="s">
        <v>226</v>
      </c>
      <c r="V59" s="136">
        <v>1</v>
      </c>
      <c r="W59" s="87">
        <v>2.1</v>
      </c>
      <c r="X59" s="133">
        <v>513</v>
      </c>
      <c r="Y59" s="133">
        <v>190</v>
      </c>
      <c r="Z59" s="133">
        <v>703</v>
      </c>
      <c r="AA59" s="140" t="s">
        <v>14</v>
      </c>
      <c r="AB59" s="136">
        <v>1</v>
      </c>
      <c r="AC59" s="133">
        <v>600</v>
      </c>
      <c r="AD59" s="138">
        <f t="shared" si="0"/>
        <v>600</v>
      </c>
      <c r="AE59" s="139">
        <f t="shared" si="1"/>
        <v>600</v>
      </c>
    </row>
    <row r="60" spans="1:31" x14ac:dyDescent="0.4">
      <c r="A60" s="87" t="s">
        <v>429</v>
      </c>
      <c r="B60" s="87" t="str">
        <f>IF(ISNONTEXT(VLOOKUP(A60,'Student names'!$B$7:$C$15000,2,0)),"",VLOOKUP(A60,'Student names'!$B$7:$C$15000,2,0))</f>
        <v>Liam Dyer</v>
      </c>
      <c r="C60" s="131">
        <v>16</v>
      </c>
      <c r="D60" s="132">
        <v>1</v>
      </c>
      <c r="E60" s="87" t="s">
        <v>222</v>
      </c>
      <c r="F60" s="87" t="s">
        <v>222</v>
      </c>
      <c r="G60" s="87">
        <v>0</v>
      </c>
      <c r="H60" s="87">
        <v>0</v>
      </c>
      <c r="I60" s="87">
        <v>0</v>
      </c>
      <c r="J60" s="133" t="s">
        <v>223</v>
      </c>
      <c r="K60" s="133" t="s">
        <v>223</v>
      </c>
      <c r="L60" s="134" t="s">
        <v>222</v>
      </c>
      <c r="M60" s="135" t="s">
        <v>228</v>
      </c>
      <c r="N60" s="135" t="s">
        <v>60</v>
      </c>
      <c r="O60" s="135" t="s">
        <v>157</v>
      </c>
      <c r="Q60" s="87" t="s">
        <v>112</v>
      </c>
      <c r="R60" s="135" t="s">
        <v>60</v>
      </c>
      <c r="S60" s="135" t="s">
        <v>126</v>
      </c>
      <c r="U60" s="87" t="s">
        <v>226</v>
      </c>
      <c r="V60" s="136">
        <v>1</v>
      </c>
      <c r="W60" s="87">
        <v>15.3</v>
      </c>
      <c r="X60" s="133">
        <v>513</v>
      </c>
      <c r="Y60" s="133">
        <v>190</v>
      </c>
      <c r="Z60" s="133">
        <v>703</v>
      </c>
      <c r="AA60" s="140" t="s">
        <v>14</v>
      </c>
      <c r="AB60" s="136">
        <v>1</v>
      </c>
      <c r="AC60" s="133">
        <v>600</v>
      </c>
      <c r="AD60" s="138">
        <f t="shared" si="0"/>
        <v>600</v>
      </c>
      <c r="AE60" s="139">
        <f t="shared" si="1"/>
        <v>600</v>
      </c>
    </row>
    <row r="61" spans="1:31" x14ac:dyDescent="0.4">
      <c r="A61" s="87" t="s">
        <v>430</v>
      </c>
      <c r="B61" s="87" t="str">
        <f>IF(ISNONTEXT(VLOOKUP(A61,'Student names'!$B$7:$C$15000,2,0)),"",VLOOKUP(A61,'Student names'!$B$7:$C$15000,2,0))</f>
        <v>Oliver Watson</v>
      </c>
      <c r="C61" s="131">
        <v>16</v>
      </c>
      <c r="D61" s="132">
        <v>1</v>
      </c>
      <c r="E61" s="87" t="s">
        <v>222</v>
      </c>
      <c r="F61" s="87" t="s">
        <v>222</v>
      </c>
      <c r="G61" s="87">
        <v>0</v>
      </c>
      <c r="H61" s="87">
        <v>0</v>
      </c>
      <c r="I61" s="87">
        <v>0</v>
      </c>
      <c r="J61" s="133" t="s">
        <v>223</v>
      </c>
      <c r="K61" s="133" t="s">
        <v>227</v>
      </c>
      <c r="L61" s="134" t="s">
        <v>222</v>
      </c>
      <c r="M61" s="135" t="s">
        <v>228</v>
      </c>
      <c r="N61" s="135" t="s">
        <v>60</v>
      </c>
      <c r="O61" s="135" t="s">
        <v>61</v>
      </c>
      <c r="P61" s="135" t="s">
        <v>61</v>
      </c>
      <c r="Q61" s="87" t="s">
        <v>64</v>
      </c>
      <c r="R61" s="135" t="s">
        <v>60</v>
      </c>
      <c r="S61" s="135" t="s">
        <v>61</v>
      </c>
      <c r="T61" s="135" t="s">
        <v>61</v>
      </c>
      <c r="U61" s="87" t="s">
        <v>226</v>
      </c>
      <c r="V61" s="136">
        <v>1</v>
      </c>
      <c r="W61" s="87">
        <v>2.1</v>
      </c>
      <c r="X61" s="133">
        <v>513</v>
      </c>
      <c r="Y61" s="133">
        <v>190</v>
      </c>
      <c r="Z61" s="133">
        <v>703</v>
      </c>
      <c r="AA61" s="140" t="s">
        <v>14</v>
      </c>
      <c r="AB61" s="136">
        <v>1</v>
      </c>
      <c r="AC61" s="133">
        <v>600</v>
      </c>
      <c r="AD61" s="138">
        <f t="shared" si="0"/>
        <v>600</v>
      </c>
      <c r="AE61" s="139">
        <f t="shared" si="1"/>
        <v>600</v>
      </c>
    </row>
    <row r="62" spans="1:31" x14ac:dyDescent="0.4">
      <c r="A62" s="87" t="s">
        <v>431</v>
      </c>
      <c r="B62" s="87" t="str">
        <f>IF(ISNONTEXT(VLOOKUP(A62,'Student names'!$B$7:$C$15000,2,0)),"",VLOOKUP(A62,'Student names'!$B$7:$C$15000,2,0))</f>
        <v>Olivia Kelly</v>
      </c>
      <c r="C62" s="131">
        <v>16</v>
      </c>
      <c r="D62" s="132">
        <v>1</v>
      </c>
      <c r="E62" s="87" t="s">
        <v>222</v>
      </c>
      <c r="F62" s="87" t="s">
        <v>222</v>
      </c>
      <c r="G62" s="87">
        <v>0</v>
      </c>
      <c r="H62" s="87">
        <v>0</v>
      </c>
      <c r="I62" s="87">
        <v>0</v>
      </c>
      <c r="J62" s="133" t="s">
        <v>223</v>
      </c>
      <c r="K62" s="133" t="s">
        <v>223</v>
      </c>
      <c r="L62" s="134" t="s">
        <v>222</v>
      </c>
      <c r="M62" s="135" t="s">
        <v>224</v>
      </c>
      <c r="N62" s="135" t="s">
        <v>60</v>
      </c>
      <c r="O62" s="135" t="s">
        <v>61</v>
      </c>
      <c r="P62" s="135" t="s">
        <v>61</v>
      </c>
      <c r="Q62" s="87" t="s">
        <v>224</v>
      </c>
      <c r="R62" s="135" t="s">
        <v>225</v>
      </c>
      <c r="S62" s="135" t="s">
        <v>225</v>
      </c>
      <c r="T62" s="135" t="s">
        <v>225</v>
      </c>
      <c r="U62" s="87" t="s">
        <v>226</v>
      </c>
      <c r="V62" s="136">
        <v>1</v>
      </c>
      <c r="X62" s="133">
        <v>513</v>
      </c>
      <c r="Y62" s="133">
        <v>190</v>
      </c>
      <c r="Z62" s="133">
        <v>703</v>
      </c>
      <c r="AA62" s="140" t="s">
        <v>14</v>
      </c>
      <c r="AB62" s="136">
        <v>1</v>
      </c>
      <c r="AC62" s="133">
        <v>600</v>
      </c>
      <c r="AD62" s="138">
        <f t="shared" si="0"/>
        <v>600</v>
      </c>
      <c r="AE62" s="139">
        <f t="shared" si="1"/>
        <v>600</v>
      </c>
    </row>
    <row r="63" spans="1:31" x14ac:dyDescent="0.4">
      <c r="A63" s="87" t="s">
        <v>432</v>
      </c>
      <c r="B63" s="87" t="str">
        <f>IF(ISNONTEXT(VLOOKUP(A63,'Student names'!$B$7:$C$15000,2,0)),"",VLOOKUP(A63,'Student names'!$B$7:$C$15000,2,0))</f>
        <v>Fiona Hardacre</v>
      </c>
      <c r="C63" s="131">
        <v>17</v>
      </c>
      <c r="D63" s="132">
        <v>1</v>
      </c>
      <c r="E63" s="87" t="s">
        <v>222</v>
      </c>
      <c r="F63" s="87" t="s">
        <v>222</v>
      </c>
      <c r="G63" s="87">
        <v>0</v>
      </c>
      <c r="H63" s="87">
        <v>0</v>
      </c>
      <c r="I63" s="87">
        <v>0</v>
      </c>
      <c r="J63" s="133" t="s">
        <v>223</v>
      </c>
      <c r="K63" s="133" t="s">
        <v>227</v>
      </c>
      <c r="L63" s="134" t="s">
        <v>222</v>
      </c>
      <c r="M63" s="135" t="s">
        <v>224</v>
      </c>
      <c r="N63" s="135" t="s">
        <v>60</v>
      </c>
      <c r="O63" s="135" t="s">
        <v>61</v>
      </c>
      <c r="P63" s="135" t="s">
        <v>61</v>
      </c>
      <c r="Q63" s="87" t="s">
        <v>224</v>
      </c>
      <c r="R63" s="135" t="s">
        <v>225</v>
      </c>
      <c r="S63" s="135" t="s">
        <v>225</v>
      </c>
      <c r="T63" s="135" t="s">
        <v>225</v>
      </c>
      <c r="U63" s="87" t="s">
        <v>226</v>
      </c>
      <c r="V63" s="136">
        <v>1</v>
      </c>
      <c r="X63" s="133">
        <v>513</v>
      </c>
      <c r="Y63" s="133">
        <v>190</v>
      </c>
      <c r="Z63" s="133">
        <v>703</v>
      </c>
      <c r="AA63" s="140" t="s">
        <v>14</v>
      </c>
      <c r="AB63" s="136">
        <v>1</v>
      </c>
      <c r="AC63" s="133">
        <v>600</v>
      </c>
      <c r="AD63" s="138">
        <f t="shared" si="0"/>
        <v>600</v>
      </c>
      <c r="AE63" s="139">
        <f t="shared" si="1"/>
        <v>600</v>
      </c>
    </row>
    <row r="64" spans="1:31" x14ac:dyDescent="0.4">
      <c r="A64" s="87" t="s">
        <v>433</v>
      </c>
      <c r="B64" s="87" t="str">
        <f>IF(ISNONTEXT(VLOOKUP(A64,'Student names'!$B$7:$C$15000,2,0)),"",VLOOKUP(A64,'Student names'!$B$7:$C$15000,2,0))</f>
        <v>Jan Cornish</v>
      </c>
      <c r="C64" s="131">
        <v>16</v>
      </c>
      <c r="D64" s="132">
        <v>1</v>
      </c>
      <c r="E64" s="87" t="s">
        <v>222</v>
      </c>
      <c r="F64" s="87" t="s">
        <v>222</v>
      </c>
      <c r="G64" s="87">
        <v>0</v>
      </c>
      <c r="H64" s="87">
        <v>0</v>
      </c>
      <c r="I64" s="87">
        <v>0</v>
      </c>
      <c r="J64" s="133" t="s">
        <v>223</v>
      </c>
      <c r="K64" s="133" t="s">
        <v>227</v>
      </c>
      <c r="L64" s="134" t="s">
        <v>222</v>
      </c>
      <c r="M64" s="135" t="s">
        <v>224</v>
      </c>
      <c r="N64" s="135" t="s">
        <v>60</v>
      </c>
      <c r="O64" s="135" t="s">
        <v>157</v>
      </c>
      <c r="Q64" s="87" t="s">
        <v>224</v>
      </c>
      <c r="R64" s="135" t="s">
        <v>225</v>
      </c>
      <c r="S64" s="135" t="s">
        <v>225</v>
      </c>
      <c r="T64" s="135" t="s">
        <v>225</v>
      </c>
      <c r="U64" s="87" t="s">
        <v>226</v>
      </c>
      <c r="V64" s="136">
        <v>1</v>
      </c>
      <c r="X64" s="133">
        <v>684</v>
      </c>
      <c r="Y64" s="133">
        <v>190</v>
      </c>
      <c r="Z64" s="133">
        <v>874</v>
      </c>
      <c r="AA64" s="140" t="s">
        <v>14</v>
      </c>
      <c r="AB64" s="136">
        <v>1</v>
      </c>
      <c r="AC64" s="133">
        <v>600</v>
      </c>
      <c r="AD64" s="138">
        <f t="shared" si="0"/>
        <v>600</v>
      </c>
      <c r="AE64" s="139">
        <f t="shared" si="1"/>
        <v>600</v>
      </c>
    </row>
    <row r="65" spans="1:31" x14ac:dyDescent="0.4">
      <c r="A65" s="87" t="s">
        <v>434</v>
      </c>
      <c r="B65" s="87" t="str">
        <f>IF(ISNONTEXT(VLOOKUP(A65,'Student names'!$B$7:$C$15000,2,0)),"",VLOOKUP(A65,'Student names'!$B$7:$C$15000,2,0))</f>
        <v>Felicity Peters</v>
      </c>
      <c r="C65" s="131">
        <v>17</v>
      </c>
      <c r="D65" s="132">
        <v>1</v>
      </c>
      <c r="E65" s="87" t="s">
        <v>222</v>
      </c>
      <c r="F65" s="87" t="s">
        <v>222</v>
      </c>
      <c r="G65" s="87">
        <v>0</v>
      </c>
      <c r="H65" s="87">
        <v>0</v>
      </c>
      <c r="I65" s="87">
        <v>0</v>
      </c>
      <c r="J65" s="133" t="s">
        <v>223</v>
      </c>
      <c r="K65" s="133" t="s">
        <v>223</v>
      </c>
      <c r="L65" s="134" t="s">
        <v>222</v>
      </c>
      <c r="M65" s="135" t="s">
        <v>228</v>
      </c>
      <c r="N65" s="135" t="s">
        <v>60</v>
      </c>
      <c r="O65" s="135" t="s">
        <v>61</v>
      </c>
      <c r="P65" s="135" t="s">
        <v>61</v>
      </c>
      <c r="Q65" s="87" t="s">
        <v>174</v>
      </c>
      <c r="R65" s="135" t="s">
        <v>137</v>
      </c>
      <c r="S65" s="135" t="s">
        <v>61</v>
      </c>
      <c r="T65" s="135" t="s">
        <v>61</v>
      </c>
      <c r="U65" s="87" t="s">
        <v>226</v>
      </c>
      <c r="V65" s="136">
        <v>1</v>
      </c>
      <c r="W65" s="87">
        <v>2.1</v>
      </c>
      <c r="X65" s="133">
        <v>513</v>
      </c>
      <c r="Y65" s="133">
        <v>190</v>
      </c>
      <c r="Z65" s="133">
        <v>703</v>
      </c>
      <c r="AA65" s="140" t="s">
        <v>14</v>
      </c>
      <c r="AB65" s="136">
        <v>1</v>
      </c>
      <c r="AC65" s="133">
        <v>600</v>
      </c>
      <c r="AD65" s="138">
        <f t="shared" si="0"/>
        <v>600</v>
      </c>
      <c r="AE65" s="139">
        <f t="shared" si="1"/>
        <v>600</v>
      </c>
    </row>
    <row r="66" spans="1:31" x14ac:dyDescent="0.4">
      <c r="A66" s="87" t="s">
        <v>435</v>
      </c>
      <c r="B66" s="87" t="str">
        <f>IF(ISNONTEXT(VLOOKUP(A66,'Student names'!$B$7:$C$15000,2,0)),"",VLOOKUP(A66,'Student names'!$B$7:$C$15000,2,0))</f>
        <v>Diana Brown</v>
      </c>
      <c r="C66" s="131">
        <v>16</v>
      </c>
      <c r="D66" s="132">
        <v>1</v>
      </c>
      <c r="E66" s="87" t="s">
        <v>222</v>
      </c>
      <c r="F66" s="87" t="s">
        <v>230</v>
      </c>
      <c r="G66" s="87">
        <v>1</v>
      </c>
      <c r="H66" s="87">
        <v>0</v>
      </c>
      <c r="I66" s="87">
        <v>1</v>
      </c>
      <c r="J66" s="133" t="s">
        <v>227</v>
      </c>
      <c r="K66" s="133" t="s">
        <v>223</v>
      </c>
      <c r="L66" s="134" t="s">
        <v>222</v>
      </c>
      <c r="M66" s="135" t="s">
        <v>228</v>
      </c>
      <c r="N66" s="135" t="s">
        <v>98</v>
      </c>
      <c r="O66" s="135" t="s">
        <v>157</v>
      </c>
      <c r="Q66" s="87" t="s">
        <v>154</v>
      </c>
      <c r="R66" s="135" t="s">
        <v>60</v>
      </c>
      <c r="S66" s="135" t="s">
        <v>126</v>
      </c>
      <c r="U66" s="87" t="s">
        <v>226</v>
      </c>
      <c r="V66" s="136">
        <v>1</v>
      </c>
      <c r="W66" s="87">
        <v>2.1</v>
      </c>
      <c r="X66" s="133">
        <v>608</v>
      </c>
      <c r="Y66" s="133">
        <v>190</v>
      </c>
      <c r="Z66" s="133">
        <v>798</v>
      </c>
      <c r="AA66" s="140" t="s">
        <v>14</v>
      </c>
      <c r="AB66" s="136">
        <v>1</v>
      </c>
      <c r="AC66" s="133">
        <v>600</v>
      </c>
      <c r="AD66" s="138">
        <f t="shared" si="0"/>
        <v>600</v>
      </c>
      <c r="AE66" s="139">
        <f t="shared" si="1"/>
        <v>600</v>
      </c>
    </row>
    <row r="67" spans="1:31" x14ac:dyDescent="0.4">
      <c r="A67" s="87" t="s">
        <v>436</v>
      </c>
      <c r="B67" s="87" t="str">
        <f>IF(ISNONTEXT(VLOOKUP(A67,'Student names'!$B$7:$C$15000,2,0)),"",VLOOKUP(A67,'Student names'!$B$7:$C$15000,2,0))</f>
        <v>Joe Newman</v>
      </c>
      <c r="C67" s="131">
        <v>17</v>
      </c>
      <c r="D67" s="132">
        <v>1</v>
      </c>
      <c r="E67" s="87" t="s">
        <v>222</v>
      </c>
      <c r="F67" s="87" t="s">
        <v>222</v>
      </c>
      <c r="G67" s="87">
        <v>1</v>
      </c>
      <c r="H67" s="87">
        <v>0</v>
      </c>
      <c r="I67" s="87">
        <v>1</v>
      </c>
      <c r="J67" s="133" t="s">
        <v>223</v>
      </c>
      <c r="K67" s="133" t="s">
        <v>223</v>
      </c>
      <c r="L67" s="134" t="s">
        <v>222</v>
      </c>
      <c r="M67" s="135" t="s">
        <v>228</v>
      </c>
      <c r="N67" s="135" t="s">
        <v>98</v>
      </c>
      <c r="O67" s="135" t="s">
        <v>61</v>
      </c>
      <c r="P67" s="135" t="s">
        <v>61</v>
      </c>
      <c r="Q67" s="87" t="s">
        <v>182</v>
      </c>
      <c r="R67" s="135" t="s">
        <v>98</v>
      </c>
      <c r="S67" s="135" t="s">
        <v>61</v>
      </c>
      <c r="T67" s="135" t="s">
        <v>61</v>
      </c>
      <c r="U67" s="87" t="s">
        <v>226</v>
      </c>
      <c r="V67" s="136">
        <v>1</v>
      </c>
      <c r="W67" s="87">
        <v>2.1</v>
      </c>
      <c r="X67" s="133">
        <v>513</v>
      </c>
      <c r="Y67" s="133">
        <v>190</v>
      </c>
      <c r="Z67" s="133">
        <v>703</v>
      </c>
      <c r="AA67" s="140" t="s">
        <v>14</v>
      </c>
      <c r="AB67" s="136">
        <v>1</v>
      </c>
      <c r="AC67" s="133">
        <v>600</v>
      </c>
      <c r="AD67" s="138">
        <f t="shared" si="0"/>
        <v>600</v>
      </c>
      <c r="AE67" s="139">
        <f t="shared" si="1"/>
        <v>600</v>
      </c>
    </row>
    <row r="68" spans="1:31" x14ac:dyDescent="0.4">
      <c r="A68" s="87" t="s">
        <v>437</v>
      </c>
      <c r="B68" s="87" t="str">
        <f>IF(ISNONTEXT(VLOOKUP(A68,'Student names'!$B$7:$C$15000,2,0)),"",VLOOKUP(A68,'Student names'!$B$7:$C$15000,2,0))</f>
        <v>Stewart Hodges</v>
      </c>
      <c r="C68" s="131">
        <v>16</v>
      </c>
      <c r="D68" s="132">
        <v>1</v>
      </c>
      <c r="E68" s="87" t="s">
        <v>222</v>
      </c>
      <c r="F68" s="87" t="s">
        <v>222</v>
      </c>
      <c r="G68" s="87">
        <v>0</v>
      </c>
      <c r="H68" s="87">
        <v>0</v>
      </c>
      <c r="I68" s="87">
        <v>0</v>
      </c>
      <c r="J68" s="133" t="s">
        <v>223</v>
      </c>
      <c r="K68" s="133" t="s">
        <v>223</v>
      </c>
      <c r="L68" s="134" t="s">
        <v>222</v>
      </c>
      <c r="M68" s="135" t="s">
        <v>228</v>
      </c>
      <c r="N68" s="135" t="s">
        <v>60</v>
      </c>
      <c r="O68" s="135" t="s">
        <v>157</v>
      </c>
      <c r="Q68" s="87" t="s">
        <v>105</v>
      </c>
      <c r="R68" s="135" t="s">
        <v>60</v>
      </c>
      <c r="S68" s="135" t="s">
        <v>103</v>
      </c>
      <c r="U68" s="87" t="s">
        <v>226</v>
      </c>
      <c r="V68" s="136">
        <v>1</v>
      </c>
      <c r="W68" s="87">
        <v>12.1</v>
      </c>
      <c r="X68" s="133">
        <v>513</v>
      </c>
      <c r="Y68" s="133">
        <v>190</v>
      </c>
      <c r="Z68" s="133">
        <v>703</v>
      </c>
      <c r="AA68" s="140" t="s">
        <v>14</v>
      </c>
      <c r="AB68" s="136">
        <v>1</v>
      </c>
      <c r="AC68" s="133">
        <v>600</v>
      </c>
      <c r="AD68" s="138">
        <f t="shared" si="0"/>
        <v>600</v>
      </c>
      <c r="AE68" s="139">
        <f t="shared" si="1"/>
        <v>600</v>
      </c>
    </row>
    <row r="69" spans="1:31" x14ac:dyDescent="0.4">
      <c r="A69" s="87" t="s">
        <v>438</v>
      </c>
      <c r="B69" s="87" t="str">
        <f>IF(ISNONTEXT(VLOOKUP(A69,'Student names'!$B$7:$C$15000,2,0)),"",VLOOKUP(A69,'Student names'!$B$7:$C$15000,2,0))</f>
        <v>Rose Ferguson</v>
      </c>
      <c r="C69" s="131">
        <v>16</v>
      </c>
      <c r="D69" s="132">
        <v>1</v>
      </c>
      <c r="E69" s="87" t="s">
        <v>222</v>
      </c>
      <c r="F69" s="87" t="s">
        <v>230</v>
      </c>
      <c r="G69" s="87">
        <v>0</v>
      </c>
      <c r="H69" s="87">
        <v>0</v>
      </c>
      <c r="I69" s="87">
        <v>0</v>
      </c>
      <c r="J69" s="133" t="s">
        <v>223</v>
      </c>
      <c r="K69" s="133" t="s">
        <v>223</v>
      </c>
      <c r="L69" s="134" t="s">
        <v>222</v>
      </c>
      <c r="M69" s="135" t="s">
        <v>228</v>
      </c>
      <c r="N69" s="135" t="s">
        <v>60</v>
      </c>
      <c r="O69" s="135" t="s">
        <v>157</v>
      </c>
      <c r="P69" s="135" t="s">
        <v>184</v>
      </c>
      <c r="Q69" s="87" t="s">
        <v>96</v>
      </c>
      <c r="R69" s="135" t="s">
        <v>60</v>
      </c>
      <c r="S69" s="135" t="s">
        <v>184</v>
      </c>
      <c r="T69" s="135" t="s">
        <v>184</v>
      </c>
      <c r="U69" s="87" t="s">
        <v>229</v>
      </c>
      <c r="V69" s="136">
        <v>1.2</v>
      </c>
      <c r="W69" s="87">
        <v>6.1</v>
      </c>
      <c r="X69" s="133">
        <v>513</v>
      </c>
      <c r="Y69" s="133">
        <v>190</v>
      </c>
      <c r="Z69" s="133">
        <v>703</v>
      </c>
      <c r="AA69" s="140" t="s">
        <v>14</v>
      </c>
      <c r="AB69" s="136">
        <v>1</v>
      </c>
      <c r="AC69" s="133">
        <v>600</v>
      </c>
      <c r="AD69" s="138">
        <f t="shared" si="0"/>
        <v>600</v>
      </c>
      <c r="AE69" s="139">
        <f t="shared" si="1"/>
        <v>720</v>
      </c>
    </row>
    <row r="70" spans="1:31" x14ac:dyDescent="0.4">
      <c r="A70" s="87" t="s">
        <v>439</v>
      </c>
      <c r="B70" s="87" t="str">
        <f>IF(ISNONTEXT(VLOOKUP(A70,'Student names'!$B$7:$C$15000,2,0)),"",VLOOKUP(A70,'Student names'!$B$7:$C$15000,2,0))</f>
        <v>Warren North</v>
      </c>
      <c r="C70" s="131">
        <v>17</v>
      </c>
      <c r="D70" s="132">
        <v>1</v>
      </c>
      <c r="E70" s="87" t="s">
        <v>222</v>
      </c>
      <c r="F70" s="87" t="s">
        <v>222</v>
      </c>
      <c r="G70" s="87">
        <v>0</v>
      </c>
      <c r="H70" s="87">
        <v>1</v>
      </c>
      <c r="I70" s="87">
        <v>1</v>
      </c>
      <c r="J70" s="133" t="s">
        <v>223</v>
      </c>
      <c r="K70" s="133" t="s">
        <v>223</v>
      </c>
      <c r="L70" s="134" t="s">
        <v>222</v>
      </c>
      <c r="M70" s="135" t="s">
        <v>228</v>
      </c>
      <c r="N70" s="135" t="s">
        <v>98</v>
      </c>
      <c r="O70" s="135" t="s">
        <v>61</v>
      </c>
      <c r="P70" s="135" t="s">
        <v>61</v>
      </c>
      <c r="Q70" s="87" t="s">
        <v>112</v>
      </c>
      <c r="R70" s="135" t="s">
        <v>60</v>
      </c>
      <c r="S70" s="135" t="s">
        <v>73</v>
      </c>
      <c r="T70" s="135" t="s">
        <v>73</v>
      </c>
      <c r="U70" s="87" t="s">
        <v>226</v>
      </c>
      <c r="V70" s="136">
        <v>1</v>
      </c>
      <c r="W70" s="87">
        <v>15.3</v>
      </c>
      <c r="X70" s="133">
        <v>684</v>
      </c>
      <c r="Y70" s="133">
        <v>190</v>
      </c>
      <c r="Z70" s="133">
        <v>874</v>
      </c>
      <c r="AA70" s="140" t="s">
        <v>14</v>
      </c>
      <c r="AB70" s="136">
        <v>1</v>
      </c>
      <c r="AC70" s="133">
        <v>600</v>
      </c>
      <c r="AD70" s="138">
        <f t="shared" si="0"/>
        <v>600</v>
      </c>
      <c r="AE70" s="139">
        <f t="shared" si="1"/>
        <v>600</v>
      </c>
    </row>
    <row r="71" spans="1:31" x14ac:dyDescent="0.4">
      <c r="A71" s="87" t="s">
        <v>440</v>
      </c>
      <c r="B71" s="87" t="str">
        <f>IF(ISNONTEXT(VLOOKUP(A71,'Student names'!$B$7:$C$15000,2,0)),"",VLOOKUP(A71,'Student names'!$B$7:$C$15000,2,0))</f>
        <v>Vanessa Allan</v>
      </c>
      <c r="C71" s="131">
        <v>17</v>
      </c>
      <c r="D71" s="132">
        <v>1</v>
      </c>
      <c r="E71" s="87" t="s">
        <v>222</v>
      </c>
      <c r="F71" s="87" t="s">
        <v>222</v>
      </c>
      <c r="G71" s="87">
        <v>0</v>
      </c>
      <c r="H71" s="87">
        <v>0</v>
      </c>
      <c r="I71" s="87">
        <v>0</v>
      </c>
      <c r="J71" s="133" t="s">
        <v>223</v>
      </c>
      <c r="K71" s="133" t="s">
        <v>227</v>
      </c>
      <c r="L71" s="134" t="s">
        <v>222</v>
      </c>
      <c r="M71" s="135" t="s">
        <v>224</v>
      </c>
      <c r="N71" s="135" t="s">
        <v>60</v>
      </c>
      <c r="O71" s="135" t="s">
        <v>61</v>
      </c>
      <c r="P71" s="135" t="s">
        <v>61</v>
      </c>
      <c r="Q71" s="87" t="s">
        <v>224</v>
      </c>
      <c r="R71" s="135" t="s">
        <v>225</v>
      </c>
      <c r="S71" s="135" t="s">
        <v>225</v>
      </c>
      <c r="T71" s="135" t="s">
        <v>225</v>
      </c>
      <c r="U71" s="87" t="s">
        <v>226</v>
      </c>
      <c r="V71" s="136">
        <v>1</v>
      </c>
      <c r="X71" s="133">
        <v>513</v>
      </c>
      <c r="Y71" s="133">
        <v>190</v>
      </c>
      <c r="Z71" s="133">
        <v>703</v>
      </c>
      <c r="AA71" s="140" t="s">
        <v>14</v>
      </c>
      <c r="AB71" s="136">
        <v>1</v>
      </c>
      <c r="AC71" s="133">
        <v>600</v>
      </c>
      <c r="AD71" s="138">
        <f t="shared" ref="AD71:AD100" si="2">D71*AC71</f>
        <v>600</v>
      </c>
      <c r="AE71" s="139">
        <f t="shared" ref="AE71:AE100" si="3">V71*AC71</f>
        <v>600</v>
      </c>
    </row>
    <row r="72" spans="1:31" x14ac:dyDescent="0.4">
      <c r="A72" s="87" t="s">
        <v>441</v>
      </c>
      <c r="B72" s="87" t="str">
        <f>IF(ISNONTEXT(VLOOKUP(A72,'Student names'!$B$7:$C$15000,2,0)),"",VLOOKUP(A72,'Student names'!$B$7:$C$15000,2,0))</f>
        <v>Ella Brown</v>
      </c>
      <c r="C72" s="131">
        <v>16</v>
      </c>
      <c r="D72" s="132">
        <v>1</v>
      </c>
      <c r="E72" s="87" t="s">
        <v>222</v>
      </c>
      <c r="F72" s="87" t="s">
        <v>222</v>
      </c>
      <c r="G72" s="87">
        <v>0</v>
      </c>
      <c r="H72" s="87">
        <v>0</v>
      </c>
      <c r="I72" s="87">
        <v>0</v>
      </c>
      <c r="J72" s="133" t="s">
        <v>223</v>
      </c>
      <c r="K72" s="133" t="s">
        <v>223</v>
      </c>
      <c r="L72" s="134" t="s">
        <v>222</v>
      </c>
      <c r="M72" s="135" t="s">
        <v>224</v>
      </c>
      <c r="N72" s="135" t="s">
        <v>98</v>
      </c>
      <c r="O72" s="135" t="s">
        <v>157</v>
      </c>
      <c r="Q72" s="87" t="s">
        <v>224</v>
      </c>
      <c r="R72" s="135" t="s">
        <v>225</v>
      </c>
      <c r="S72" s="135" t="s">
        <v>225</v>
      </c>
      <c r="T72" s="135" t="s">
        <v>225</v>
      </c>
      <c r="U72" s="87" t="s">
        <v>226</v>
      </c>
      <c r="V72" s="136">
        <v>1</v>
      </c>
      <c r="X72" s="133">
        <v>513</v>
      </c>
      <c r="Y72" s="133">
        <v>190</v>
      </c>
      <c r="Z72" s="133">
        <v>703</v>
      </c>
      <c r="AA72" s="140" t="s">
        <v>14</v>
      </c>
      <c r="AB72" s="136">
        <v>1</v>
      </c>
      <c r="AC72" s="133">
        <v>600</v>
      </c>
      <c r="AD72" s="138">
        <f t="shared" si="2"/>
        <v>600</v>
      </c>
      <c r="AE72" s="139">
        <f t="shared" si="3"/>
        <v>600</v>
      </c>
    </row>
    <row r="73" spans="1:31" x14ac:dyDescent="0.4">
      <c r="A73" s="87" t="s">
        <v>442</v>
      </c>
      <c r="B73" s="87" t="str">
        <f>IF(ISNONTEXT(VLOOKUP(A73,'Student names'!$B$7:$C$15000,2,0)),"",VLOOKUP(A73,'Student names'!$B$7:$C$15000,2,0))</f>
        <v>Wanda Mills</v>
      </c>
      <c r="C73" s="131">
        <v>16</v>
      </c>
      <c r="D73" s="132">
        <v>1</v>
      </c>
      <c r="E73" s="87" t="s">
        <v>222</v>
      </c>
      <c r="F73" s="87" t="s">
        <v>222</v>
      </c>
      <c r="G73" s="87">
        <v>0</v>
      </c>
      <c r="H73" s="87">
        <v>0</v>
      </c>
      <c r="I73" s="87">
        <v>0</v>
      </c>
      <c r="J73" s="133" t="s">
        <v>223</v>
      </c>
      <c r="K73" s="133" t="s">
        <v>223</v>
      </c>
      <c r="L73" s="134" t="s">
        <v>222</v>
      </c>
      <c r="M73" s="135" t="s">
        <v>228</v>
      </c>
      <c r="N73" s="135" t="s">
        <v>60</v>
      </c>
      <c r="O73" s="135" t="s">
        <v>157</v>
      </c>
      <c r="Q73" s="87" t="s">
        <v>96</v>
      </c>
      <c r="R73" s="135" t="s">
        <v>60</v>
      </c>
      <c r="S73" s="135" t="s">
        <v>103</v>
      </c>
      <c r="U73" s="87" t="s">
        <v>229</v>
      </c>
      <c r="V73" s="136">
        <v>1.2</v>
      </c>
      <c r="W73" s="87">
        <v>6.1</v>
      </c>
      <c r="X73" s="133">
        <v>513</v>
      </c>
      <c r="Y73" s="133">
        <v>190</v>
      </c>
      <c r="Z73" s="133">
        <v>703</v>
      </c>
      <c r="AA73" s="140" t="s">
        <v>14</v>
      </c>
      <c r="AB73" s="136">
        <v>1</v>
      </c>
      <c r="AC73" s="133">
        <v>600</v>
      </c>
      <c r="AD73" s="138">
        <f t="shared" si="2"/>
        <v>600</v>
      </c>
      <c r="AE73" s="139">
        <f t="shared" si="3"/>
        <v>720</v>
      </c>
    </row>
    <row r="74" spans="1:31" x14ac:dyDescent="0.4">
      <c r="A74" s="87" t="s">
        <v>443</v>
      </c>
      <c r="B74" s="87" t="str">
        <f>IF(ISNONTEXT(VLOOKUP(A74,'Student names'!$B$7:$C$15000,2,0)),"",VLOOKUP(A74,'Student names'!$B$7:$C$15000,2,0))</f>
        <v>Sally Young</v>
      </c>
      <c r="C74" s="131">
        <v>17</v>
      </c>
      <c r="D74" s="132">
        <v>1</v>
      </c>
      <c r="E74" s="87" t="s">
        <v>222</v>
      </c>
      <c r="F74" s="87" t="s">
        <v>222</v>
      </c>
      <c r="G74" s="87">
        <v>0</v>
      </c>
      <c r="H74" s="87">
        <v>0</v>
      </c>
      <c r="I74" s="87">
        <v>0</v>
      </c>
      <c r="J74" s="133" t="s">
        <v>223</v>
      </c>
      <c r="K74" s="133" t="s">
        <v>223</v>
      </c>
      <c r="L74" s="134" t="s">
        <v>222</v>
      </c>
      <c r="M74" s="135" t="s">
        <v>228</v>
      </c>
      <c r="N74" s="135" t="s">
        <v>98</v>
      </c>
      <c r="O74" s="135" t="s">
        <v>61</v>
      </c>
      <c r="P74" s="135" t="s">
        <v>61</v>
      </c>
      <c r="Q74" s="87" t="s">
        <v>86</v>
      </c>
      <c r="R74" s="135" t="s">
        <v>60</v>
      </c>
      <c r="S74" s="135" t="s">
        <v>73</v>
      </c>
      <c r="T74" s="135" t="s">
        <v>73</v>
      </c>
      <c r="U74" s="87" t="s">
        <v>226</v>
      </c>
      <c r="V74" s="136">
        <v>1</v>
      </c>
      <c r="W74" s="87">
        <v>15.3</v>
      </c>
      <c r="X74" s="133">
        <v>513</v>
      </c>
      <c r="Y74" s="133">
        <v>190</v>
      </c>
      <c r="Z74" s="133">
        <v>703</v>
      </c>
      <c r="AA74" s="140" t="s">
        <v>14</v>
      </c>
      <c r="AB74" s="136">
        <v>1</v>
      </c>
      <c r="AC74" s="133">
        <v>600</v>
      </c>
      <c r="AD74" s="138">
        <f t="shared" si="2"/>
        <v>600</v>
      </c>
      <c r="AE74" s="139">
        <f t="shared" si="3"/>
        <v>600</v>
      </c>
    </row>
    <row r="75" spans="1:31" x14ac:dyDescent="0.4">
      <c r="A75" s="87" t="s">
        <v>444</v>
      </c>
      <c r="B75" s="87" t="str">
        <f>IF(ISNONTEXT(VLOOKUP(A75,'Student names'!$B$7:$C$15000,2,0)),"",VLOOKUP(A75,'Student names'!$B$7:$C$15000,2,0))</f>
        <v>Zoe Mackay</v>
      </c>
      <c r="C75" s="131">
        <v>16</v>
      </c>
      <c r="D75" s="132">
        <v>1</v>
      </c>
      <c r="E75" s="87" t="s">
        <v>222</v>
      </c>
      <c r="F75" s="87" t="s">
        <v>222</v>
      </c>
      <c r="G75" s="87">
        <v>0</v>
      </c>
      <c r="H75" s="87">
        <v>0</v>
      </c>
      <c r="I75" s="87">
        <v>0</v>
      </c>
      <c r="J75" s="133" t="s">
        <v>223</v>
      </c>
      <c r="K75" s="133" t="s">
        <v>223</v>
      </c>
      <c r="L75" s="134" t="s">
        <v>222</v>
      </c>
      <c r="M75" s="135" t="s">
        <v>224</v>
      </c>
      <c r="N75" s="135" t="s">
        <v>98</v>
      </c>
      <c r="O75" s="135" t="s">
        <v>157</v>
      </c>
      <c r="Q75" s="87" t="s">
        <v>224</v>
      </c>
      <c r="R75" s="135" t="s">
        <v>225</v>
      </c>
      <c r="S75" s="135" t="s">
        <v>225</v>
      </c>
      <c r="T75" s="135" t="s">
        <v>225</v>
      </c>
      <c r="U75" s="87" t="s">
        <v>226</v>
      </c>
      <c r="V75" s="136">
        <v>1</v>
      </c>
      <c r="X75" s="133">
        <v>513</v>
      </c>
      <c r="Y75" s="133">
        <v>190</v>
      </c>
      <c r="Z75" s="133">
        <v>703</v>
      </c>
      <c r="AA75" s="140" t="s">
        <v>14</v>
      </c>
      <c r="AB75" s="136">
        <v>1</v>
      </c>
      <c r="AC75" s="133">
        <v>600</v>
      </c>
      <c r="AD75" s="138">
        <f t="shared" si="2"/>
        <v>600</v>
      </c>
      <c r="AE75" s="139">
        <f t="shared" si="3"/>
        <v>600</v>
      </c>
    </row>
    <row r="76" spans="1:31" x14ac:dyDescent="0.4">
      <c r="A76" s="87" t="s">
        <v>445</v>
      </c>
      <c r="B76" s="87" t="str">
        <f>IF(ISNONTEXT(VLOOKUP(A76,'Student names'!$B$7:$C$15000,2,0)),"",VLOOKUP(A76,'Student names'!$B$7:$C$15000,2,0))</f>
        <v>Ava Walker</v>
      </c>
      <c r="C76" s="131">
        <v>17</v>
      </c>
      <c r="D76" s="132">
        <v>1</v>
      </c>
      <c r="E76" s="87" t="s">
        <v>222</v>
      </c>
      <c r="F76" s="87" t="s">
        <v>222</v>
      </c>
      <c r="G76" s="87">
        <v>0</v>
      </c>
      <c r="H76" s="87">
        <v>0</v>
      </c>
      <c r="I76" s="87">
        <v>0</v>
      </c>
      <c r="J76" s="133" t="s">
        <v>223</v>
      </c>
      <c r="K76" s="133" t="s">
        <v>227</v>
      </c>
      <c r="L76" s="134" t="s">
        <v>222</v>
      </c>
      <c r="M76" s="135" t="s">
        <v>224</v>
      </c>
      <c r="N76" s="135" t="s">
        <v>60</v>
      </c>
      <c r="O76" s="135" t="s">
        <v>61</v>
      </c>
      <c r="P76" s="135" t="s">
        <v>61</v>
      </c>
      <c r="Q76" s="87" t="s">
        <v>224</v>
      </c>
      <c r="R76" s="135" t="s">
        <v>225</v>
      </c>
      <c r="S76" s="135" t="s">
        <v>225</v>
      </c>
      <c r="T76" s="135" t="s">
        <v>225</v>
      </c>
      <c r="U76" s="87" t="s">
        <v>226</v>
      </c>
      <c r="V76" s="136">
        <v>1</v>
      </c>
      <c r="X76" s="133">
        <v>513</v>
      </c>
      <c r="Y76" s="133">
        <v>190</v>
      </c>
      <c r="Z76" s="133">
        <v>703</v>
      </c>
      <c r="AA76" s="140" t="s">
        <v>14</v>
      </c>
      <c r="AB76" s="136">
        <v>1</v>
      </c>
      <c r="AC76" s="133">
        <v>600</v>
      </c>
      <c r="AD76" s="138">
        <f t="shared" si="2"/>
        <v>600</v>
      </c>
      <c r="AE76" s="139">
        <f t="shared" si="3"/>
        <v>600</v>
      </c>
    </row>
    <row r="77" spans="1:31" x14ac:dyDescent="0.4">
      <c r="A77" s="87" t="s">
        <v>446</v>
      </c>
      <c r="B77" s="87" t="str">
        <f>IF(ISNONTEXT(VLOOKUP(A77,'Student names'!$B$7:$C$15000,2,0)),"",VLOOKUP(A77,'Student names'!$B$7:$C$15000,2,0))</f>
        <v>Wanda Hemmings</v>
      </c>
      <c r="C77" s="131">
        <v>16</v>
      </c>
      <c r="D77" s="132">
        <v>1</v>
      </c>
      <c r="E77" s="87" t="s">
        <v>222</v>
      </c>
      <c r="F77" s="87" t="s">
        <v>222</v>
      </c>
      <c r="G77" s="87">
        <v>0</v>
      </c>
      <c r="H77" s="87">
        <v>0</v>
      </c>
      <c r="I77" s="87">
        <v>0</v>
      </c>
      <c r="J77" s="133" t="s">
        <v>223</v>
      </c>
      <c r="K77" s="133" t="s">
        <v>227</v>
      </c>
      <c r="L77" s="134" t="s">
        <v>222</v>
      </c>
      <c r="M77" s="135" t="s">
        <v>224</v>
      </c>
      <c r="N77" s="135" t="s">
        <v>60</v>
      </c>
      <c r="O77" s="135" t="s">
        <v>157</v>
      </c>
      <c r="Q77" s="87" t="s">
        <v>224</v>
      </c>
      <c r="R77" s="135" t="s">
        <v>225</v>
      </c>
      <c r="S77" s="135" t="s">
        <v>225</v>
      </c>
      <c r="T77" s="135" t="s">
        <v>225</v>
      </c>
      <c r="U77" s="87" t="s">
        <v>226</v>
      </c>
      <c r="V77" s="136">
        <v>1</v>
      </c>
      <c r="X77" s="133">
        <v>684</v>
      </c>
      <c r="Y77" s="133">
        <v>190</v>
      </c>
      <c r="Z77" s="133">
        <v>874</v>
      </c>
      <c r="AA77" s="140" t="s">
        <v>14</v>
      </c>
      <c r="AB77" s="136">
        <v>1</v>
      </c>
      <c r="AC77" s="133">
        <v>600</v>
      </c>
      <c r="AD77" s="138">
        <f t="shared" si="2"/>
        <v>600</v>
      </c>
      <c r="AE77" s="139">
        <f t="shared" si="3"/>
        <v>600</v>
      </c>
    </row>
    <row r="78" spans="1:31" x14ac:dyDescent="0.4">
      <c r="A78" s="87" t="s">
        <v>447</v>
      </c>
      <c r="B78" s="87" t="str">
        <f>IF(ISNONTEXT(VLOOKUP(A78,'Student names'!$B$7:$C$15000,2,0)),"",VLOOKUP(A78,'Student names'!$B$7:$C$15000,2,0))</f>
        <v>Penelope Bailey</v>
      </c>
      <c r="C78" s="131">
        <v>16</v>
      </c>
      <c r="D78" s="132">
        <v>1</v>
      </c>
      <c r="E78" s="87" t="s">
        <v>222</v>
      </c>
      <c r="F78" s="87" t="s">
        <v>222</v>
      </c>
      <c r="G78" s="87">
        <v>0</v>
      </c>
      <c r="H78" s="87">
        <v>0</v>
      </c>
      <c r="I78" s="87">
        <v>0</v>
      </c>
      <c r="J78" s="133" t="s">
        <v>223</v>
      </c>
      <c r="K78" s="133" t="s">
        <v>227</v>
      </c>
      <c r="L78" s="134" t="s">
        <v>222</v>
      </c>
      <c r="M78" s="135" t="s">
        <v>224</v>
      </c>
      <c r="N78" s="135" t="s">
        <v>60</v>
      </c>
      <c r="O78" s="135" t="s">
        <v>157</v>
      </c>
      <c r="Q78" s="87" t="s">
        <v>224</v>
      </c>
      <c r="R78" s="135" t="s">
        <v>225</v>
      </c>
      <c r="S78" s="135" t="s">
        <v>225</v>
      </c>
      <c r="T78" s="135" t="s">
        <v>225</v>
      </c>
      <c r="U78" s="87" t="s">
        <v>226</v>
      </c>
      <c r="V78" s="136">
        <v>1</v>
      </c>
      <c r="X78" s="133">
        <v>684</v>
      </c>
      <c r="Y78" s="133">
        <v>190</v>
      </c>
      <c r="Z78" s="133">
        <v>874</v>
      </c>
      <c r="AA78" s="140" t="s">
        <v>14</v>
      </c>
      <c r="AB78" s="136">
        <v>1</v>
      </c>
      <c r="AC78" s="133">
        <v>600</v>
      </c>
      <c r="AD78" s="138">
        <f t="shared" si="2"/>
        <v>600</v>
      </c>
      <c r="AE78" s="139">
        <f t="shared" si="3"/>
        <v>600</v>
      </c>
    </row>
    <row r="79" spans="1:31" x14ac:dyDescent="0.4">
      <c r="A79" s="87" t="s">
        <v>448</v>
      </c>
      <c r="B79" s="87" t="str">
        <f>IF(ISNONTEXT(VLOOKUP(A79,'Student names'!$B$7:$C$15000,2,0)),"",VLOOKUP(A79,'Student names'!$B$7:$C$15000,2,0))</f>
        <v>Eric Poole</v>
      </c>
      <c r="C79" s="131">
        <v>17</v>
      </c>
      <c r="D79" s="132">
        <v>1</v>
      </c>
      <c r="E79" s="87" t="s">
        <v>222</v>
      </c>
      <c r="F79" s="87" t="s">
        <v>222</v>
      </c>
      <c r="G79" s="87">
        <v>0</v>
      </c>
      <c r="H79" s="87">
        <v>0</v>
      </c>
      <c r="I79" s="87">
        <v>0</v>
      </c>
      <c r="J79" s="133" t="s">
        <v>223</v>
      </c>
      <c r="K79" s="133" t="s">
        <v>223</v>
      </c>
      <c r="L79" s="134" t="s">
        <v>222</v>
      </c>
      <c r="M79" s="135" t="s">
        <v>224</v>
      </c>
      <c r="N79" s="135" t="s">
        <v>60</v>
      </c>
      <c r="O79" s="135" t="s">
        <v>61</v>
      </c>
      <c r="P79" s="135" t="s">
        <v>61</v>
      </c>
      <c r="Q79" s="87" t="s">
        <v>224</v>
      </c>
      <c r="R79" s="135" t="s">
        <v>225</v>
      </c>
      <c r="S79" s="135" t="s">
        <v>225</v>
      </c>
      <c r="T79" s="135" t="s">
        <v>225</v>
      </c>
      <c r="U79" s="87" t="s">
        <v>226</v>
      </c>
      <c r="V79" s="136">
        <v>1</v>
      </c>
      <c r="X79" s="133">
        <v>513</v>
      </c>
      <c r="Y79" s="133">
        <v>190</v>
      </c>
      <c r="Z79" s="133">
        <v>703</v>
      </c>
      <c r="AA79" s="140" t="s">
        <v>14</v>
      </c>
      <c r="AB79" s="136">
        <v>1</v>
      </c>
      <c r="AC79" s="133">
        <v>600</v>
      </c>
      <c r="AD79" s="138">
        <f t="shared" si="2"/>
        <v>600</v>
      </c>
      <c r="AE79" s="139">
        <f t="shared" si="3"/>
        <v>600</v>
      </c>
    </row>
    <row r="80" spans="1:31" x14ac:dyDescent="0.4">
      <c r="A80" s="87" t="s">
        <v>449</v>
      </c>
      <c r="B80" s="87" t="str">
        <f>IF(ISNONTEXT(VLOOKUP(A80,'Student names'!$B$7:$C$15000,2,0)),"",VLOOKUP(A80,'Student names'!$B$7:$C$15000,2,0))</f>
        <v>Alexandra Hunter</v>
      </c>
      <c r="C80" s="131">
        <v>17</v>
      </c>
      <c r="D80" s="132">
        <v>1</v>
      </c>
      <c r="E80" s="87" t="s">
        <v>222</v>
      </c>
      <c r="F80" s="87" t="s">
        <v>222</v>
      </c>
      <c r="G80" s="87">
        <v>0</v>
      </c>
      <c r="H80" s="87">
        <v>0</v>
      </c>
      <c r="I80" s="87">
        <v>0</v>
      </c>
      <c r="J80" s="133" t="s">
        <v>223</v>
      </c>
      <c r="K80" s="133" t="s">
        <v>223</v>
      </c>
      <c r="L80" s="134" t="s">
        <v>222</v>
      </c>
      <c r="M80" s="135" t="s">
        <v>224</v>
      </c>
      <c r="N80" s="135" t="s">
        <v>60</v>
      </c>
      <c r="O80" s="135" t="s">
        <v>61</v>
      </c>
      <c r="P80" s="135" t="s">
        <v>61</v>
      </c>
      <c r="Q80" s="87" t="s">
        <v>224</v>
      </c>
      <c r="R80" s="135" t="s">
        <v>225</v>
      </c>
      <c r="S80" s="135" t="s">
        <v>225</v>
      </c>
      <c r="T80" s="135" t="s">
        <v>225</v>
      </c>
      <c r="U80" s="87" t="s">
        <v>226</v>
      </c>
      <c r="V80" s="136">
        <v>1</v>
      </c>
      <c r="X80" s="133">
        <v>513</v>
      </c>
      <c r="Y80" s="133">
        <v>190</v>
      </c>
      <c r="Z80" s="133">
        <v>703</v>
      </c>
      <c r="AA80" s="140" t="s">
        <v>14</v>
      </c>
      <c r="AB80" s="136">
        <v>1</v>
      </c>
      <c r="AC80" s="133">
        <v>600</v>
      </c>
      <c r="AD80" s="138">
        <f t="shared" si="2"/>
        <v>600</v>
      </c>
      <c r="AE80" s="139">
        <f t="shared" si="3"/>
        <v>600</v>
      </c>
    </row>
    <row r="81" spans="1:31" x14ac:dyDescent="0.4">
      <c r="A81" s="87" t="s">
        <v>450</v>
      </c>
      <c r="B81" s="87" t="str">
        <f>IF(ISNONTEXT(VLOOKUP(A81,'Student names'!$B$7:$C$15000,2,0)),"",VLOOKUP(A81,'Student names'!$B$7:$C$15000,2,0))</f>
        <v>Michael Davies</v>
      </c>
      <c r="C81" s="131">
        <v>17</v>
      </c>
      <c r="D81" s="132">
        <v>1</v>
      </c>
      <c r="E81" s="87" t="s">
        <v>222</v>
      </c>
      <c r="F81" s="87" t="s">
        <v>230</v>
      </c>
      <c r="G81" s="87">
        <v>0</v>
      </c>
      <c r="H81" s="87">
        <v>0</v>
      </c>
      <c r="I81" s="87">
        <v>0</v>
      </c>
      <c r="J81" s="133" t="s">
        <v>223</v>
      </c>
      <c r="K81" s="133" t="s">
        <v>223</v>
      </c>
      <c r="L81" s="134" t="s">
        <v>222</v>
      </c>
      <c r="M81" s="135" t="s">
        <v>228</v>
      </c>
      <c r="N81" s="135" t="s">
        <v>98</v>
      </c>
      <c r="O81" s="135" t="s">
        <v>61</v>
      </c>
      <c r="P81" s="135" t="s">
        <v>61</v>
      </c>
      <c r="Q81" s="87" t="s">
        <v>89</v>
      </c>
      <c r="R81" s="135" t="s">
        <v>60</v>
      </c>
      <c r="S81" s="135" t="s">
        <v>61</v>
      </c>
      <c r="T81" s="135" t="s">
        <v>132</v>
      </c>
      <c r="U81" s="87" t="s">
        <v>226</v>
      </c>
      <c r="V81" s="136">
        <v>1</v>
      </c>
      <c r="W81" s="87">
        <v>10.4</v>
      </c>
      <c r="X81" s="133">
        <v>684</v>
      </c>
      <c r="Y81" s="133">
        <v>190</v>
      </c>
      <c r="Z81" s="133">
        <v>874</v>
      </c>
      <c r="AA81" s="140" t="s">
        <v>14</v>
      </c>
      <c r="AB81" s="136">
        <v>1</v>
      </c>
      <c r="AC81" s="133">
        <v>600</v>
      </c>
      <c r="AD81" s="138">
        <f t="shared" si="2"/>
        <v>600</v>
      </c>
      <c r="AE81" s="139">
        <f t="shared" si="3"/>
        <v>600</v>
      </c>
    </row>
    <row r="82" spans="1:31" x14ac:dyDescent="0.4">
      <c r="A82" s="87" t="s">
        <v>451</v>
      </c>
      <c r="B82" s="87" t="str">
        <f>IF(ISNONTEXT(VLOOKUP(A82,'Student names'!$B$7:$C$15000,2,0)),"",VLOOKUP(A82,'Student names'!$B$7:$C$15000,2,0))</f>
        <v>Colin Mathis</v>
      </c>
      <c r="C82" s="131">
        <v>16</v>
      </c>
      <c r="D82" s="132">
        <v>1</v>
      </c>
      <c r="E82" s="87" t="s">
        <v>222</v>
      </c>
      <c r="F82" s="87" t="s">
        <v>222</v>
      </c>
      <c r="G82" s="87">
        <v>0</v>
      </c>
      <c r="H82" s="87">
        <v>0</v>
      </c>
      <c r="I82" s="87">
        <v>0</v>
      </c>
      <c r="J82" s="133" t="s">
        <v>223</v>
      </c>
      <c r="K82" s="133" t="s">
        <v>223</v>
      </c>
      <c r="L82" s="134" t="s">
        <v>222</v>
      </c>
      <c r="M82" s="135" t="s">
        <v>224</v>
      </c>
      <c r="N82" s="135" t="s">
        <v>60</v>
      </c>
      <c r="O82" s="135" t="s">
        <v>157</v>
      </c>
      <c r="Q82" s="87" t="s">
        <v>224</v>
      </c>
      <c r="R82" s="135" t="s">
        <v>225</v>
      </c>
      <c r="S82" s="135" t="s">
        <v>225</v>
      </c>
      <c r="T82" s="135" t="s">
        <v>225</v>
      </c>
      <c r="U82" s="87" t="s">
        <v>226</v>
      </c>
      <c r="V82" s="136">
        <v>1</v>
      </c>
      <c r="X82" s="133">
        <v>513</v>
      </c>
      <c r="Y82" s="133">
        <v>190</v>
      </c>
      <c r="Z82" s="133">
        <v>703</v>
      </c>
      <c r="AA82" s="140" t="s">
        <v>14</v>
      </c>
      <c r="AB82" s="136">
        <v>1</v>
      </c>
      <c r="AC82" s="133">
        <v>600</v>
      </c>
      <c r="AD82" s="138">
        <f t="shared" si="2"/>
        <v>600</v>
      </c>
      <c r="AE82" s="139">
        <f t="shared" si="3"/>
        <v>600</v>
      </c>
    </row>
    <row r="83" spans="1:31" x14ac:dyDescent="0.4">
      <c r="A83" s="87" t="s">
        <v>452</v>
      </c>
      <c r="B83" s="87" t="str">
        <f>IF(ISNONTEXT(VLOOKUP(A83,'Student names'!$B$7:$C$15000,2,0)),"",VLOOKUP(A83,'Student names'!$B$7:$C$15000,2,0))</f>
        <v>Karen Vance</v>
      </c>
      <c r="C83" s="131">
        <v>16</v>
      </c>
      <c r="D83" s="132">
        <v>1</v>
      </c>
      <c r="E83" s="87" t="s">
        <v>222</v>
      </c>
      <c r="F83" s="87" t="s">
        <v>222</v>
      </c>
      <c r="G83" s="87">
        <v>0</v>
      </c>
      <c r="H83" s="87">
        <v>0</v>
      </c>
      <c r="I83" s="87">
        <v>0</v>
      </c>
      <c r="J83" s="133" t="s">
        <v>223</v>
      </c>
      <c r="K83" s="133" t="s">
        <v>223</v>
      </c>
      <c r="L83" s="134" t="s">
        <v>222</v>
      </c>
      <c r="M83" s="135" t="s">
        <v>224</v>
      </c>
      <c r="N83" s="135" t="s">
        <v>98</v>
      </c>
      <c r="O83" s="135" t="s">
        <v>157</v>
      </c>
      <c r="Q83" s="87" t="s">
        <v>224</v>
      </c>
      <c r="R83" s="135" t="s">
        <v>225</v>
      </c>
      <c r="S83" s="135" t="s">
        <v>225</v>
      </c>
      <c r="T83" s="135" t="s">
        <v>225</v>
      </c>
      <c r="U83" s="87" t="s">
        <v>226</v>
      </c>
      <c r="V83" s="136">
        <v>1</v>
      </c>
      <c r="X83" s="133">
        <v>513</v>
      </c>
      <c r="Y83" s="133">
        <v>190</v>
      </c>
      <c r="Z83" s="133">
        <v>703</v>
      </c>
      <c r="AA83" s="140" t="s">
        <v>14</v>
      </c>
      <c r="AB83" s="136">
        <v>1</v>
      </c>
      <c r="AC83" s="133">
        <v>600</v>
      </c>
      <c r="AD83" s="138">
        <f t="shared" si="2"/>
        <v>600</v>
      </c>
      <c r="AE83" s="139">
        <f t="shared" si="3"/>
        <v>600</v>
      </c>
    </row>
    <row r="84" spans="1:31" x14ac:dyDescent="0.4">
      <c r="A84" s="87" t="s">
        <v>453</v>
      </c>
      <c r="B84" s="87" t="str">
        <f>IF(ISNONTEXT(VLOOKUP(A84,'Student names'!$B$7:$C$15000,2,0)),"",VLOOKUP(A84,'Student names'!$B$7:$C$15000,2,0))</f>
        <v>Isaac Ball</v>
      </c>
      <c r="C84" s="131">
        <v>16</v>
      </c>
      <c r="D84" s="132">
        <v>1</v>
      </c>
      <c r="E84" s="87" t="s">
        <v>222</v>
      </c>
      <c r="F84" s="87" t="s">
        <v>222</v>
      </c>
      <c r="G84" s="87">
        <v>0</v>
      </c>
      <c r="H84" s="87">
        <v>0</v>
      </c>
      <c r="I84" s="87">
        <v>0</v>
      </c>
      <c r="J84" s="133" t="s">
        <v>223</v>
      </c>
      <c r="K84" s="133" t="s">
        <v>223</v>
      </c>
      <c r="L84" s="134" t="s">
        <v>222</v>
      </c>
      <c r="M84" s="135" t="s">
        <v>228</v>
      </c>
      <c r="N84" s="135" t="s">
        <v>60</v>
      </c>
      <c r="O84" s="135" t="s">
        <v>157</v>
      </c>
      <c r="Q84" s="87" t="s">
        <v>112</v>
      </c>
      <c r="R84" s="135" t="s">
        <v>60</v>
      </c>
      <c r="S84" s="135" t="s">
        <v>126</v>
      </c>
      <c r="U84" s="87" t="s">
        <v>226</v>
      </c>
      <c r="V84" s="136">
        <v>1</v>
      </c>
      <c r="W84" s="87">
        <v>15.3</v>
      </c>
      <c r="X84" s="133">
        <v>513</v>
      </c>
      <c r="Y84" s="133">
        <v>190</v>
      </c>
      <c r="Z84" s="133">
        <v>703</v>
      </c>
      <c r="AA84" s="140" t="s">
        <v>14</v>
      </c>
      <c r="AB84" s="136">
        <v>1</v>
      </c>
      <c r="AC84" s="133">
        <v>600</v>
      </c>
      <c r="AD84" s="138">
        <f t="shared" si="2"/>
        <v>600</v>
      </c>
      <c r="AE84" s="139">
        <f t="shared" si="3"/>
        <v>600</v>
      </c>
    </row>
    <row r="85" spans="1:31" x14ac:dyDescent="0.4">
      <c r="A85" s="87" t="s">
        <v>454</v>
      </c>
      <c r="B85" s="87" t="str">
        <f>IF(ISNONTEXT(VLOOKUP(A85,'Student names'!$B$7:$C$15000,2,0)),"",VLOOKUP(A85,'Student names'!$B$7:$C$15000,2,0))</f>
        <v>Katherine North</v>
      </c>
      <c r="C85" s="131">
        <v>16</v>
      </c>
      <c r="D85" s="132">
        <v>1</v>
      </c>
      <c r="E85" s="87" t="s">
        <v>222</v>
      </c>
      <c r="F85" s="87" t="s">
        <v>222</v>
      </c>
      <c r="G85" s="87">
        <v>0</v>
      </c>
      <c r="H85" s="87">
        <v>0</v>
      </c>
      <c r="I85" s="87">
        <v>0</v>
      </c>
      <c r="J85" s="133" t="s">
        <v>223</v>
      </c>
      <c r="K85" s="133" t="s">
        <v>227</v>
      </c>
      <c r="L85" s="134" t="s">
        <v>222</v>
      </c>
      <c r="M85" s="135" t="s">
        <v>224</v>
      </c>
      <c r="N85" s="135" t="s">
        <v>60</v>
      </c>
      <c r="O85" s="135" t="s">
        <v>61</v>
      </c>
      <c r="P85" s="135" t="s">
        <v>61</v>
      </c>
      <c r="Q85" s="87" t="s">
        <v>224</v>
      </c>
      <c r="R85" s="135" t="s">
        <v>225</v>
      </c>
      <c r="S85" s="135" t="s">
        <v>225</v>
      </c>
      <c r="T85" s="135" t="s">
        <v>225</v>
      </c>
      <c r="U85" s="87" t="s">
        <v>226</v>
      </c>
      <c r="V85" s="136">
        <v>1</v>
      </c>
      <c r="X85" s="133">
        <v>684</v>
      </c>
      <c r="Y85" s="133">
        <v>190</v>
      </c>
      <c r="Z85" s="133">
        <v>874</v>
      </c>
      <c r="AA85" s="140" t="s">
        <v>14</v>
      </c>
      <c r="AB85" s="136">
        <v>1</v>
      </c>
      <c r="AC85" s="133">
        <v>600</v>
      </c>
      <c r="AD85" s="138">
        <f t="shared" si="2"/>
        <v>600</v>
      </c>
      <c r="AE85" s="139">
        <f t="shared" si="3"/>
        <v>600</v>
      </c>
    </row>
    <row r="86" spans="1:31" x14ac:dyDescent="0.4">
      <c r="A86" s="87" t="s">
        <v>455</v>
      </c>
      <c r="B86" s="87" t="str">
        <f>IF(ISNONTEXT(VLOOKUP(A86,'Student names'!$B$7:$C$15000,2,0)),"",VLOOKUP(A86,'Student names'!$B$7:$C$15000,2,0))</f>
        <v>Lauren Gill</v>
      </c>
      <c r="C86" s="131">
        <v>16</v>
      </c>
      <c r="D86" s="132">
        <v>1</v>
      </c>
      <c r="E86" s="87" t="s">
        <v>222</v>
      </c>
      <c r="F86" s="87" t="s">
        <v>222</v>
      </c>
      <c r="G86" s="87">
        <v>0</v>
      </c>
      <c r="H86" s="87">
        <v>0</v>
      </c>
      <c r="I86" s="87">
        <v>0</v>
      </c>
      <c r="J86" s="133" t="s">
        <v>223</v>
      </c>
      <c r="K86" s="133" t="s">
        <v>227</v>
      </c>
      <c r="L86" s="134" t="s">
        <v>222</v>
      </c>
      <c r="M86" s="135" t="s">
        <v>228</v>
      </c>
      <c r="N86" s="135" t="s">
        <v>60</v>
      </c>
      <c r="O86" s="135" t="s">
        <v>61</v>
      </c>
      <c r="P86" s="135" t="s">
        <v>61</v>
      </c>
      <c r="Q86" s="87" t="s">
        <v>64</v>
      </c>
      <c r="R86" s="135" t="s">
        <v>60</v>
      </c>
      <c r="S86" s="135" t="s">
        <v>61</v>
      </c>
      <c r="T86" s="135" t="s">
        <v>61</v>
      </c>
      <c r="U86" s="87" t="s">
        <v>226</v>
      </c>
      <c r="V86" s="136">
        <v>1</v>
      </c>
      <c r="W86" s="87">
        <v>2.1</v>
      </c>
      <c r="X86" s="133">
        <v>684</v>
      </c>
      <c r="Y86" s="133">
        <v>190</v>
      </c>
      <c r="Z86" s="133">
        <v>874</v>
      </c>
      <c r="AA86" s="140" t="s">
        <v>14</v>
      </c>
      <c r="AB86" s="136">
        <v>1</v>
      </c>
      <c r="AC86" s="133">
        <v>600</v>
      </c>
      <c r="AD86" s="138">
        <f t="shared" si="2"/>
        <v>600</v>
      </c>
      <c r="AE86" s="139">
        <f t="shared" si="3"/>
        <v>600</v>
      </c>
    </row>
    <row r="87" spans="1:31" x14ac:dyDescent="0.4">
      <c r="A87" s="87" t="s">
        <v>456</v>
      </c>
      <c r="B87" s="87" t="str">
        <f>IF(ISNONTEXT(VLOOKUP(A87,'Student names'!$B$7:$C$15000,2,0)),"",VLOOKUP(A87,'Student names'!$B$7:$C$15000,2,0))</f>
        <v>Carol Jackson</v>
      </c>
      <c r="C87" s="131">
        <v>17</v>
      </c>
      <c r="D87" s="132">
        <v>1</v>
      </c>
      <c r="E87" s="87" t="s">
        <v>222</v>
      </c>
      <c r="F87" s="87" t="s">
        <v>222</v>
      </c>
      <c r="G87" s="87">
        <v>0</v>
      </c>
      <c r="H87" s="87">
        <v>0</v>
      </c>
      <c r="I87" s="87">
        <v>0</v>
      </c>
      <c r="J87" s="133" t="s">
        <v>223</v>
      </c>
      <c r="K87" s="133" t="s">
        <v>223</v>
      </c>
      <c r="L87" s="134" t="s">
        <v>222</v>
      </c>
      <c r="M87" s="135" t="s">
        <v>228</v>
      </c>
      <c r="N87" s="135" t="s">
        <v>98</v>
      </c>
      <c r="O87" s="135" t="s">
        <v>61</v>
      </c>
      <c r="P87" s="135" t="s">
        <v>61</v>
      </c>
      <c r="Q87" s="87" t="s">
        <v>154</v>
      </c>
      <c r="R87" s="135" t="s">
        <v>60</v>
      </c>
      <c r="S87" s="135" t="s">
        <v>73</v>
      </c>
      <c r="T87" s="135" t="s">
        <v>73</v>
      </c>
      <c r="U87" s="87" t="s">
        <v>226</v>
      </c>
      <c r="V87" s="136">
        <v>1</v>
      </c>
      <c r="W87" s="87">
        <v>2.1</v>
      </c>
      <c r="X87" s="133">
        <v>513</v>
      </c>
      <c r="Y87" s="133">
        <v>190</v>
      </c>
      <c r="Z87" s="133">
        <v>703</v>
      </c>
      <c r="AA87" s="140" t="s">
        <v>14</v>
      </c>
      <c r="AB87" s="136">
        <v>1</v>
      </c>
      <c r="AC87" s="133">
        <v>600</v>
      </c>
      <c r="AD87" s="138">
        <f t="shared" si="2"/>
        <v>600</v>
      </c>
      <c r="AE87" s="139">
        <f t="shared" si="3"/>
        <v>600</v>
      </c>
    </row>
    <row r="88" spans="1:31" x14ac:dyDescent="0.4">
      <c r="A88" s="87" t="s">
        <v>457</v>
      </c>
      <c r="B88" s="87" t="str">
        <f>IF(ISNONTEXT(VLOOKUP(A88,'Student names'!$B$7:$C$15000,2,0)),"",VLOOKUP(A88,'Student names'!$B$7:$C$15000,2,0))</f>
        <v>Penelope Simpson</v>
      </c>
      <c r="C88" s="131">
        <v>16</v>
      </c>
      <c r="D88" s="132">
        <v>1</v>
      </c>
      <c r="E88" s="87" t="s">
        <v>222</v>
      </c>
      <c r="F88" s="87" t="s">
        <v>222</v>
      </c>
      <c r="G88" s="87">
        <v>0</v>
      </c>
      <c r="H88" s="87">
        <v>0</v>
      </c>
      <c r="I88" s="87">
        <v>0</v>
      </c>
      <c r="J88" s="133" t="s">
        <v>223</v>
      </c>
      <c r="K88" s="133" t="s">
        <v>223</v>
      </c>
      <c r="L88" s="134" t="s">
        <v>222</v>
      </c>
      <c r="M88" s="135" t="s">
        <v>224</v>
      </c>
      <c r="N88" s="135" t="s">
        <v>60</v>
      </c>
      <c r="O88" s="135" t="s">
        <v>157</v>
      </c>
      <c r="Q88" s="87" t="s">
        <v>224</v>
      </c>
      <c r="R88" s="135" t="s">
        <v>225</v>
      </c>
      <c r="S88" s="135" t="s">
        <v>225</v>
      </c>
      <c r="T88" s="135" t="s">
        <v>225</v>
      </c>
      <c r="U88" s="87" t="s">
        <v>226</v>
      </c>
      <c r="V88" s="136">
        <v>1</v>
      </c>
      <c r="X88" s="133">
        <v>513</v>
      </c>
      <c r="Y88" s="133">
        <v>190</v>
      </c>
      <c r="Z88" s="133">
        <v>703</v>
      </c>
      <c r="AA88" s="140" t="s">
        <v>14</v>
      </c>
      <c r="AB88" s="136">
        <v>1</v>
      </c>
      <c r="AC88" s="133">
        <v>600</v>
      </c>
      <c r="AD88" s="138">
        <f t="shared" si="2"/>
        <v>600</v>
      </c>
      <c r="AE88" s="139">
        <f t="shared" si="3"/>
        <v>600</v>
      </c>
    </row>
    <row r="89" spans="1:31" x14ac:dyDescent="0.4">
      <c r="A89" s="87" t="s">
        <v>458</v>
      </c>
      <c r="B89" s="87" t="str">
        <f>IF(ISNONTEXT(VLOOKUP(A89,'Student names'!$B$7:$C$15000,2,0)),"",VLOOKUP(A89,'Student names'!$B$7:$C$15000,2,0))</f>
        <v>Keith Abraham</v>
      </c>
      <c r="C89" s="131">
        <v>16</v>
      </c>
      <c r="D89" s="132">
        <v>1</v>
      </c>
      <c r="E89" s="87" t="s">
        <v>222</v>
      </c>
      <c r="F89" s="87" t="s">
        <v>222</v>
      </c>
      <c r="G89" s="87">
        <v>0</v>
      </c>
      <c r="H89" s="87">
        <v>0</v>
      </c>
      <c r="I89" s="87">
        <v>0</v>
      </c>
      <c r="J89" s="133" t="s">
        <v>223</v>
      </c>
      <c r="K89" s="133" t="s">
        <v>223</v>
      </c>
      <c r="L89" s="134" t="s">
        <v>222</v>
      </c>
      <c r="M89" s="135" t="s">
        <v>228</v>
      </c>
      <c r="N89" s="135" t="s">
        <v>60</v>
      </c>
      <c r="O89" s="135" t="s">
        <v>157</v>
      </c>
      <c r="Q89" s="87" t="s">
        <v>182</v>
      </c>
      <c r="R89" s="135" t="s">
        <v>60</v>
      </c>
      <c r="S89" s="135" t="s">
        <v>126</v>
      </c>
      <c r="U89" s="87" t="s">
        <v>226</v>
      </c>
      <c r="V89" s="136">
        <v>1</v>
      </c>
      <c r="W89" s="87">
        <v>2.1</v>
      </c>
      <c r="X89" s="133">
        <v>684</v>
      </c>
      <c r="Y89" s="133">
        <v>190</v>
      </c>
      <c r="Z89" s="133">
        <v>874</v>
      </c>
      <c r="AA89" s="140" t="s">
        <v>14</v>
      </c>
      <c r="AB89" s="136">
        <v>1</v>
      </c>
      <c r="AC89" s="133">
        <v>600</v>
      </c>
      <c r="AD89" s="138">
        <f t="shared" si="2"/>
        <v>600</v>
      </c>
      <c r="AE89" s="139">
        <f t="shared" si="3"/>
        <v>600</v>
      </c>
    </row>
    <row r="90" spans="1:31" x14ac:dyDescent="0.4">
      <c r="A90" s="87" t="s">
        <v>459</v>
      </c>
      <c r="B90" s="87" t="str">
        <f>IF(ISNONTEXT(VLOOKUP(A90,'Student names'!$B$7:$C$15000,2,0)),"",VLOOKUP(A90,'Student names'!$B$7:$C$15000,2,0))</f>
        <v>Owen Mackay</v>
      </c>
      <c r="C90" s="131">
        <v>16</v>
      </c>
      <c r="D90" s="132">
        <v>1</v>
      </c>
      <c r="E90" s="87" t="s">
        <v>222</v>
      </c>
      <c r="F90" s="87" t="s">
        <v>222</v>
      </c>
      <c r="G90" s="87">
        <v>0</v>
      </c>
      <c r="H90" s="87">
        <v>0</v>
      </c>
      <c r="I90" s="87">
        <v>0</v>
      </c>
      <c r="J90" s="133" t="s">
        <v>223</v>
      </c>
      <c r="K90" s="133" t="s">
        <v>227</v>
      </c>
      <c r="L90" s="134" t="s">
        <v>222</v>
      </c>
      <c r="M90" s="135" t="s">
        <v>228</v>
      </c>
      <c r="N90" s="135" t="s">
        <v>132</v>
      </c>
      <c r="O90" s="135" t="s">
        <v>157</v>
      </c>
      <c r="Q90" s="87" t="s">
        <v>112</v>
      </c>
      <c r="R90" s="135" t="s">
        <v>132</v>
      </c>
      <c r="S90" s="135" t="s">
        <v>126</v>
      </c>
      <c r="U90" s="87" t="s">
        <v>226</v>
      </c>
      <c r="V90" s="136">
        <v>1</v>
      </c>
      <c r="W90" s="87">
        <v>15.3</v>
      </c>
      <c r="X90" s="133">
        <v>513</v>
      </c>
      <c r="Y90" s="133">
        <v>190</v>
      </c>
      <c r="Z90" s="133">
        <v>703</v>
      </c>
      <c r="AA90" s="140" t="s">
        <v>14</v>
      </c>
      <c r="AB90" s="136">
        <v>1</v>
      </c>
      <c r="AC90" s="133">
        <v>600</v>
      </c>
      <c r="AD90" s="138">
        <f t="shared" si="2"/>
        <v>600</v>
      </c>
      <c r="AE90" s="139">
        <f t="shared" si="3"/>
        <v>600</v>
      </c>
    </row>
    <row r="91" spans="1:31" x14ac:dyDescent="0.4">
      <c r="A91" s="87" t="s">
        <v>460</v>
      </c>
      <c r="B91" s="87" t="str">
        <f>IF(ISNONTEXT(VLOOKUP(A91,'Student names'!$B$7:$C$15000,2,0)),"",VLOOKUP(A91,'Student names'!$B$7:$C$15000,2,0))</f>
        <v>Stewart Bower</v>
      </c>
      <c r="C91" s="131">
        <v>17</v>
      </c>
      <c r="D91" s="132">
        <v>1</v>
      </c>
      <c r="E91" s="87" t="s">
        <v>222</v>
      </c>
      <c r="F91" s="87" t="s">
        <v>222</v>
      </c>
      <c r="G91" s="87">
        <v>0</v>
      </c>
      <c r="H91" s="87">
        <v>0</v>
      </c>
      <c r="I91" s="87">
        <v>0</v>
      </c>
      <c r="J91" s="133" t="s">
        <v>223</v>
      </c>
      <c r="K91" s="133" t="s">
        <v>223</v>
      </c>
      <c r="L91" s="134" t="s">
        <v>222</v>
      </c>
      <c r="M91" s="135" t="s">
        <v>224</v>
      </c>
      <c r="N91" s="135" t="s">
        <v>60</v>
      </c>
      <c r="O91" s="135" t="s">
        <v>61</v>
      </c>
      <c r="P91" s="135" t="s">
        <v>61</v>
      </c>
      <c r="Q91" s="87" t="s">
        <v>224</v>
      </c>
      <c r="R91" s="135" t="s">
        <v>225</v>
      </c>
      <c r="S91" s="135" t="s">
        <v>225</v>
      </c>
      <c r="T91" s="135" t="s">
        <v>225</v>
      </c>
      <c r="U91" s="87" t="s">
        <v>226</v>
      </c>
      <c r="V91" s="136">
        <v>1</v>
      </c>
      <c r="X91" s="133">
        <v>513</v>
      </c>
      <c r="Y91" s="133">
        <v>190</v>
      </c>
      <c r="Z91" s="133">
        <v>703</v>
      </c>
      <c r="AA91" s="140" t="s">
        <v>14</v>
      </c>
      <c r="AB91" s="136">
        <v>1</v>
      </c>
      <c r="AC91" s="133">
        <v>600</v>
      </c>
      <c r="AD91" s="138">
        <f t="shared" si="2"/>
        <v>600</v>
      </c>
      <c r="AE91" s="139">
        <f t="shared" si="3"/>
        <v>600</v>
      </c>
    </row>
    <row r="92" spans="1:31" x14ac:dyDescent="0.4">
      <c r="A92" s="87" t="s">
        <v>461</v>
      </c>
      <c r="B92" s="87" t="str">
        <f>IF(ISNONTEXT(VLOOKUP(A92,'Student names'!$B$7:$C$15000,2,0)),"",VLOOKUP(A92,'Student names'!$B$7:$C$15000,2,0))</f>
        <v>Rose Martin</v>
      </c>
      <c r="C92" s="131">
        <v>16</v>
      </c>
      <c r="D92" s="132">
        <v>1</v>
      </c>
      <c r="E92" s="87" t="s">
        <v>222</v>
      </c>
      <c r="F92" s="87" t="s">
        <v>222</v>
      </c>
      <c r="G92" s="87">
        <v>0</v>
      </c>
      <c r="H92" s="87">
        <v>0</v>
      </c>
      <c r="I92" s="87">
        <v>0</v>
      </c>
      <c r="J92" s="133" t="s">
        <v>223</v>
      </c>
      <c r="K92" s="133" t="s">
        <v>223</v>
      </c>
      <c r="L92" s="134" t="s">
        <v>222</v>
      </c>
      <c r="M92" s="135" t="s">
        <v>228</v>
      </c>
      <c r="N92" s="135" t="s">
        <v>60</v>
      </c>
      <c r="O92" s="135" t="s">
        <v>157</v>
      </c>
      <c r="Q92" s="87" t="s">
        <v>174</v>
      </c>
      <c r="R92" s="135" t="s">
        <v>60</v>
      </c>
      <c r="S92" s="135" t="s">
        <v>126</v>
      </c>
      <c r="U92" s="87" t="s">
        <v>226</v>
      </c>
      <c r="V92" s="136">
        <v>1</v>
      </c>
      <c r="W92" s="87">
        <v>2.1</v>
      </c>
      <c r="X92" s="133">
        <v>684</v>
      </c>
      <c r="Y92" s="133">
        <v>190</v>
      </c>
      <c r="Z92" s="133">
        <v>874</v>
      </c>
      <c r="AA92" s="140" t="s">
        <v>14</v>
      </c>
      <c r="AB92" s="136">
        <v>1</v>
      </c>
      <c r="AC92" s="133">
        <v>600</v>
      </c>
      <c r="AD92" s="138">
        <f t="shared" si="2"/>
        <v>600</v>
      </c>
      <c r="AE92" s="139">
        <f t="shared" si="3"/>
        <v>600</v>
      </c>
    </row>
    <row r="93" spans="1:31" x14ac:dyDescent="0.4">
      <c r="A93" s="87" t="s">
        <v>462</v>
      </c>
      <c r="B93" s="87" t="str">
        <f>IF(ISNONTEXT(VLOOKUP(A93,'Student names'!$B$7:$C$15000,2,0)),"",VLOOKUP(A93,'Student names'!$B$7:$C$15000,2,0))</f>
        <v>Penelope Metcalfe</v>
      </c>
      <c r="C93" s="131">
        <v>17</v>
      </c>
      <c r="D93" s="132">
        <v>1</v>
      </c>
      <c r="E93" s="87" t="s">
        <v>222</v>
      </c>
      <c r="F93" s="87" t="s">
        <v>222</v>
      </c>
      <c r="G93" s="87">
        <v>0</v>
      </c>
      <c r="H93" s="87">
        <v>0</v>
      </c>
      <c r="I93" s="87">
        <v>0</v>
      </c>
      <c r="J93" s="133" t="s">
        <v>223</v>
      </c>
      <c r="K93" s="133" t="s">
        <v>223</v>
      </c>
      <c r="L93" s="134" t="s">
        <v>222</v>
      </c>
      <c r="M93" s="135" t="s">
        <v>224</v>
      </c>
      <c r="N93" s="135" t="s">
        <v>60</v>
      </c>
      <c r="O93" s="135" t="s">
        <v>61</v>
      </c>
      <c r="P93" s="135" t="s">
        <v>61</v>
      </c>
      <c r="Q93" s="87" t="s">
        <v>224</v>
      </c>
      <c r="R93" s="135" t="s">
        <v>225</v>
      </c>
      <c r="S93" s="135" t="s">
        <v>225</v>
      </c>
      <c r="T93" s="135" t="s">
        <v>225</v>
      </c>
      <c r="U93" s="87" t="s">
        <v>226</v>
      </c>
      <c r="V93" s="136">
        <v>1</v>
      </c>
      <c r="X93" s="133">
        <v>513</v>
      </c>
      <c r="Y93" s="133">
        <v>190</v>
      </c>
      <c r="Z93" s="133">
        <v>703</v>
      </c>
      <c r="AA93" s="140" t="s">
        <v>14</v>
      </c>
      <c r="AB93" s="136">
        <v>1</v>
      </c>
      <c r="AC93" s="133">
        <v>600</v>
      </c>
      <c r="AD93" s="138">
        <f t="shared" si="2"/>
        <v>600</v>
      </c>
      <c r="AE93" s="139">
        <f t="shared" si="3"/>
        <v>600</v>
      </c>
    </row>
    <row r="94" spans="1:31" x14ac:dyDescent="0.4">
      <c r="A94" s="87" t="s">
        <v>463</v>
      </c>
      <c r="B94" s="87" t="str">
        <f>IF(ISNONTEXT(VLOOKUP(A94,'Student names'!$B$7:$C$15000,2,0)),"",VLOOKUP(A94,'Student names'!$B$7:$C$15000,2,0))</f>
        <v>Dorothy Miller</v>
      </c>
      <c r="C94" s="131">
        <v>17</v>
      </c>
      <c r="D94" s="132">
        <v>1</v>
      </c>
      <c r="E94" s="87" t="s">
        <v>222</v>
      </c>
      <c r="F94" s="87" t="s">
        <v>222</v>
      </c>
      <c r="G94" s="87">
        <v>0</v>
      </c>
      <c r="H94" s="87">
        <v>1</v>
      </c>
      <c r="I94" s="87">
        <v>1</v>
      </c>
      <c r="J94" s="133" t="s">
        <v>223</v>
      </c>
      <c r="K94" s="133" t="s">
        <v>223</v>
      </c>
      <c r="L94" s="134" t="s">
        <v>222</v>
      </c>
      <c r="M94" s="135" t="s">
        <v>228</v>
      </c>
      <c r="N94" s="135" t="s">
        <v>231</v>
      </c>
      <c r="O94" s="135" t="s">
        <v>61</v>
      </c>
      <c r="P94" s="135" t="s">
        <v>61</v>
      </c>
      <c r="Q94" s="87" t="s">
        <v>112</v>
      </c>
      <c r="R94" s="135" t="s">
        <v>60</v>
      </c>
      <c r="S94" s="135" t="s">
        <v>73</v>
      </c>
      <c r="T94" s="135" t="s">
        <v>73</v>
      </c>
      <c r="U94" s="87" t="s">
        <v>226</v>
      </c>
      <c r="V94" s="136">
        <v>1</v>
      </c>
      <c r="W94" s="87">
        <v>15.3</v>
      </c>
      <c r="X94" s="133">
        <v>513</v>
      </c>
      <c r="Y94" s="133">
        <v>190</v>
      </c>
      <c r="Z94" s="133">
        <v>703</v>
      </c>
      <c r="AA94" s="140" t="s">
        <v>14</v>
      </c>
      <c r="AB94" s="136">
        <v>1</v>
      </c>
      <c r="AC94" s="133">
        <v>600</v>
      </c>
      <c r="AD94" s="138">
        <f t="shared" si="2"/>
        <v>600</v>
      </c>
      <c r="AE94" s="139">
        <f t="shared" si="3"/>
        <v>600</v>
      </c>
    </row>
    <row r="95" spans="1:31" x14ac:dyDescent="0.4">
      <c r="A95" s="87" t="s">
        <v>464</v>
      </c>
      <c r="B95" s="87" t="str">
        <f>IF(ISNONTEXT(VLOOKUP(A95,'Student names'!$B$7:$C$15000,2,0)),"",VLOOKUP(A95,'Student names'!$B$7:$C$15000,2,0))</f>
        <v>Tim James</v>
      </c>
      <c r="C95" s="131">
        <v>16</v>
      </c>
      <c r="D95" s="132">
        <v>1</v>
      </c>
      <c r="E95" s="87" t="s">
        <v>222</v>
      </c>
      <c r="F95" s="87" t="s">
        <v>222</v>
      </c>
      <c r="G95" s="87">
        <v>0</v>
      </c>
      <c r="H95" s="87">
        <v>0</v>
      </c>
      <c r="I95" s="87">
        <v>0</v>
      </c>
      <c r="J95" s="133" t="s">
        <v>223</v>
      </c>
      <c r="K95" s="133" t="s">
        <v>223</v>
      </c>
      <c r="L95" s="134" t="s">
        <v>222</v>
      </c>
      <c r="M95" s="135" t="s">
        <v>228</v>
      </c>
      <c r="N95" s="135" t="s">
        <v>60</v>
      </c>
      <c r="O95" s="135" t="s">
        <v>157</v>
      </c>
      <c r="Q95" s="87" t="s">
        <v>112</v>
      </c>
      <c r="R95" s="135" t="s">
        <v>60</v>
      </c>
      <c r="S95" s="135" t="s">
        <v>126</v>
      </c>
      <c r="U95" s="87" t="s">
        <v>226</v>
      </c>
      <c r="V95" s="136">
        <v>1</v>
      </c>
      <c r="W95" s="87">
        <v>15.3</v>
      </c>
      <c r="X95" s="133">
        <v>513</v>
      </c>
      <c r="Y95" s="133">
        <v>190</v>
      </c>
      <c r="Z95" s="133">
        <v>703</v>
      </c>
      <c r="AA95" s="140" t="s">
        <v>14</v>
      </c>
      <c r="AB95" s="136">
        <v>1</v>
      </c>
      <c r="AC95" s="133">
        <v>600</v>
      </c>
      <c r="AD95" s="138">
        <f t="shared" si="2"/>
        <v>600</v>
      </c>
      <c r="AE95" s="139">
        <f t="shared" si="3"/>
        <v>600</v>
      </c>
    </row>
    <row r="96" spans="1:31" x14ac:dyDescent="0.4">
      <c r="A96" s="87" t="s">
        <v>465</v>
      </c>
      <c r="B96" s="87" t="str">
        <f>IF(ISNONTEXT(VLOOKUP(A96,'Student names'!$B$7:$C$15000,2,0)),"",VLOOKUP(A96,'Student names'!$B$7:$C$15000,2,0))</f>
        <v>Dorothy Oliver</v>
      </c>
      <c r="C96" s="131">
        <v>17</v>
      </c>
      <c r="D96" s="132">
        <v>1</v>
      </c>
      <c r="E96" s="87" t="s">
        <v>222</v>
      </c>
      <c r="F96" s="87" t="s">
        <v>222</v>
      </c>
      <c r="G96" s="87">
        <v>0</v>
      </c>
      <c r="H96" s="87">
        <v>0</v>
      </c>
      <c r="I96" s="87">
        <v>0</v>
      </c>
      <c r="J96" s="133" t="s">
        <v>223</v>
      </c>
      <c r="K96" s="133" t="s">
        <v>223</v>
      </c>
      <c r="L96" s="134" t="s">
        <v>222</v>
      </c>
      <c r="M96" s="135" t="s">
        <v>224</v>
      </c>
      <c r="N96" s="135" t="s">
        <v>60</v>
      </c>
      <c r="O96" s="135" t="s">
        <v>61</v>
      </c>
      <c r="P96" s="135" t="s">
        <v>61</v>
      </c>
      <c r="Q96" s="87" t="s">
        <v>224</v>
      </c>
      <c r="R96" s="135" t="s">
        <v>225</v>
      </c>
      <c r="S96" s="135" t="s">
        <v>225</v>
      </c>
      <c r="T96" s="135" t="s">
        <v>225</v>
      </c>
      <c r="U96" s="87" t="s">
        <v>226</v>
      </c>
      <c r="V96" s="136">
        <v>1</v>
      </c>
      <c r="X96" s="133">
        <v>513</v>
      </c>
      <c r="Y96" s="133">
        <v>190</v>
      </c>
      <c r="Z96" s="133">
        <v>703</v>
      </c>
      <c r="AA96" s="140" t="s">
        <v>14</v>
      </c>
      <c r="AB96" s="136">
        <v>1</v>
      </c>
      <c r="AC96" s="133">
        <v>600</v>
      </c>
      <c r="AD96" s="138">
        <f t="shared" si="2"/>
        <v>600</v>
      </c>
      <c r="AE96" s="139">
        <f t="shared" si="3"/>
        <v>600</v>
      </c>
    </row>
    <row r="97" spans="1:31" x14ac:dyDescent="0.4">
      <c r="A97" s="87" t="s">
        <v>466</v>
      </c>
      <c r="B97" s="87" t="str">
        <f>IF(ISNONTEXT(VLOOKUP(A97,'Student names'!$B$7:$C$15000,2,0)),"",VLOOKUP(A97,'Student names'!$B$7:$C$15000,2,0))</f>
        <v>Jacob Edmunds</v>
      </c>
      <c r="C97" s="131">
        <v>16</v>
      </c>
      <c r="D97" s="132">
        <v>1</v>
      </c>
      <c r="E97" s="87" t="s">
        <v>222</v>
      </c>
      <c r="F97" s="87" t="s">
        <v>222</v>
      </c>
      <c r="G97" s="87">
        <v>0</v>
      </c>
      <c r="H97" s="87">
        <v>0</v>
      </c>
      <c r="I97" s="87">
        <v>0</v>
      </c>
      <c r="J97" s="133" t="s">
        <v>223</v>
      </c>
      <c r="K97" s="133" t="s">
        <v>223</v>
      </c>
      <c r="L97" s="134" t="s">
        <v>230</v>
      </c>
      <c r="M97" s="135" t="s">
        <v>224</v>
      </c>
      <c r="N97" s="135" t="s">
        <v>60</v>
      </c>
      <c r="O97" s="135" t="s">
        <v>157</v>
      </c>
      <c r="Q97" s="87" t="s">
        <v>224</v>
      </c>
      <c r="R97" s="135" t="s">
        <v>225</v>
      </c>
      <c r="S97" s="135" t="s">
        <v>225</v>
      </c>
      <c r="T97" s="135" t="s">
        <v>225</v>
      </c>
      <c r="U97" s="87" t="s">
        <v>226</v>
      </c>
      <c r="V97" s="136">
        <v>1</v>
      </c>
      <c r="X97" s="133">
        <v>513</v>
      </c>
      <c r="Y97" s="133">
        <v>190</v>
      </c>
      <c r="Z97" s="133">
        <v>703</v>
      </c>
      <c r="AA97" s="140" t="s">
        <v>14</v>
      </c>
      <c r="AB97" s="136">
        <v>1</v>
      </c>
      <c r="AC97" s="133">
        <v>600</v>
      </c>
      <c r="AD97" s="138">
        <f t="shared" si="2"/>
        <v>600</v>
      </c>
      <c r="AE97" s="139">
        <f t="shared" si="3"/>
        <v>600</v>
      </c>
    </row>
    <row r="98" spans="1:31" x14ac:dyDescent="0.4">
      <c r="A98" s="87" t="s">
        <v>467</v>
      </c>
      <c r="B98" s="87" t="str">
        <f>IF(ISNONTEXT(VLOOKUP(A98,'Student names'!$B$7:$C$15000,2,0)),"",VLOOKUP(A98,'Student names'!$B$7:$C$15000,2,0))</f>
        <v>Lily Watson</v>
      </c>
      <c r="C98" s="131">
        <v>17</v>
      </c>
      <c r="D98" s="132">
        <v>1</v>
      </c>
      <c r="E98" s="87" t="s">
        <v>222</v>
      </c>
      <c r="F98" s="87" t="s">
        <v>222</v>
      </c>
      <c r="G98" s="87">
        <v>0</v>
      </c>
      <c r="H98" s="87">
        <v>0</v>
      </c>
      <c r="I98" s="87">
        <v>0</v>
      </c>
      <c r="J98" s="133" t="s">
        <v>223</v>
      </c>
      <c r="K98" s="133" t="s">
        <v>223</v>
      </c>
      <c r="L98" s="134" t="s">
        <v>230</v>
      </c>
      <c r="M98" s="135" t="s">
        <v>224</v>
      </c>
      <c r="N98" s="135" t="s">
        <v>60</v>
      </c>
      <c r="O98" s="135" t="s">
        <v>61</v>
      </c>
      <c r="P98" s="135" t="s">
        <v>61</v>
      </c>
      <c r="Q98" s="87" t="s">
        <v>224</v>
      </c>
      <c r="R98" s="135" t="s">
        <v>225</v>
      </c>
      <c r="S98" s="135" t="s">
        <v>225</v>
      </c>
      <c r="T98" s="135" t="s">
        <v>225</v>
      </c>
      <c r="U98" s="87" t="s">
        <v>226</v>
      </c>
      <c r="V98" s="136">
        <v>1</v>
      </c>
      <c r="X98" s="133">
        <v>513</v>
      </c>
      <c r="Y98" s="133">
        <v>190</v>
      </c>
      <c r="Z98" s="133">
        <v>703</v>
      </c>
      <c r="AA98" s="140" t="s">
        <v>14</v>
      </c>
      <c r="AB98" s="136">
        <v>1</v>
      </c>
      <c r="AC98" s="133">
        <v>600</v>
      </c>
      <c r="AD98" s="138">
        <f t="shared" si="2"/>
        <v>600</v>
      </c>
      <c r="AE98" s="139">
        <f t="shared" si="3"/>
        <v>600</v>
      </c>
    </row>
    <row r="99" spans="1:31" x14ac:dyDescent="0.4">
      <c r="A99" s="87" t="s">
        <v>468</v>
      </c>
      <c r="B99" s="87" t="str">
        <f>IF(ISNONTEXT(VLOOKUP(A99,'Student names'!$B$7:$C$15000,2,0)),"",VLOOKUP(A99,'Student names'!$B$7:$C$15000,2,0))</f>
        <v>Madeleine Hudson</v>
      </c>
      <c r="C99" s="131">
        <v>17</v>
      </c>
      <c r="D99" s="132">
        <v>1</v>
      </c>
      <c r="E99" s="87" t="s">
        <v>222</v>
      </c>
      <c r="F99" s="87" t="s">
        <v>222</v>
      </c>
      <c r="G99" s="87">
        <v>0</v>
      </c>
      <c r="H99" s="87">
        <v>0</v>
      </c>
      <c r="I99" s="87">
        <v>0</v>
      </c>
      <c r="J99" s="133" t="s">
        <v>223</v>
      </c>
      <c r="K99" s="133" t="s">
        <v>227</v>
      </c>
      <c r="L99" s="134" t="s">
        <v>230</v>
      </c>
      <c r="M99" s="135" t="s">
        <v>224</v>
      </c>
      <c r="N99" s="135" t="s">
        <v>60</v>
      </c>
      <c r="O99" s="135" t="s">
        <v>61</v>
      </c>
      <c r="P99" s="135" t="s">
        <v>61</v>
      </c>
      <c r="Q99" s="87" t="s">
        <v>224</v>
      </c>
      <c r="R99" s="135" t="s">
        <v>225</v>
      </c>
      <c r="S99" s="135" t="s">
        <v>225</v>
      </c>
      <c r="T99" s="135" t="s">
        <v>225</v>
      </c>
      <c r="U99" s="87" t="s">
        <v>226</v>
      </c>
      <c r="V99" s="136">
        <v>1</v>
      </c>
      <c r="X99" s="133">
        <v>513</v>
      </c>
      <c r="Y99" s="133">
        <v>190</v>
      </c>
      <c r="Z99" s="133">
        <v>703</v>
      </c>
      <c r="AA99" s="140" t="s">
        <v>14</v>
      </c>
      <c r="AB99" s="136">
        <v>1</v>
      </c>
      <c r="AC99" s="133">
        <v>600</v>
      </c>
      <c r="AD99" s="138">
        <f t="shared" si="2"/>
        <v>600</v>
      </c>
      <c r="AE99" s="139">
        <f t="shared" si="3"/>
        <v>600</v>
      </c>
    </row>
    <row r="100" spans="1:31" x14ac:dyDescent="0.4">
      <c r="A100" s="87" t="s">
        <v>469</v>
      </c>
      <c r="B100" s="87" t="str">
        <f>IF(ISNONTEXT(VLOOKUP(A100,'Student names'!$B$7:$C$15000,2,0)),"",VLOOKUP(A100,'Student names'!$B$7:$C$15000,2,0))</f>
        <v>Nicola James</v>
      </c>
      <c r="C100" s="131">
        <v>16</v>
      </c>
      <c r="D100" s="132">
        <v>1</v>
      </c>
      <c r="E100" s="87" t="s">
        <v>222</v>
      </c>
      <c r="F100" s="87" t="s">
        <v>222</v>
      </c>
      <c r="G100" s="87">
        <v>0</v>
      </c>
      <c r="H100" s="87">
        <v>0</v>
      </c>
      <c r="I100" s="87">
        <v>0</v>
      </c>
      <c r="J100" s="133" t="s">
        <v>223</v>
      </c>
      <c r="K100" s="133" t="s">
        <v>223</v>
      </c>
      <c r="L100" s="134" t="s">
        <v>230</v>
      </c>
      <c r="M100" s="135" t="s">
        <v>228</v>
      </c>
      <c r="N100" s="135" t="s">
        <v>60</v>
      </c>
      <c r="O100" s="135" t="s">
        <v>157</v>
      </c>
      <c r="P100" s="135" t="s">
        <v>187</v>
      </c>
      <c r="Q100" s="87" t="s">
        <v>112</v>
      </c>
      <c r="R100" s="135" t="s">
        <v>60</v>
      </c>
      <c r="S100" s="135" t="s">
        <v>187</v>
      </c>
      <c r="T100" s="135" t="s">
        <v>187</v>
      </c>
      <c r="U100" s="87" t="s">
        <v>226</v>
      </c>
      <c r="V100" s="136">
        <v>1</v>
      </c>
      <c r="W100" s="87">
        <v>15.3</v>
      </c>
      <c r="X100" s="133">
        <v>513</v>
      </c>
      <c r="Y100" s="133">
        <v>190</v>
      </c>
      <c r="Z100" s="133">
        <v>703</v>
      </c>
      <c r="AA100" s="140" t="s">
        <v>14</v>
      </c>
      <c r="AB100" s="136">
        <v>1</v>
      </c>
      <c r="AC100" s="133">
        <v>600</v>
      </c>
      <c r="AD100" s="138">
        <f t="shared" si="2"/>
        <v>600</v>
      </c>
      <c r="AE100" s="139">
        <f t="shared" si="3"/>
        <v>600</v>
      </c>
    </row>
    <row r="101" spans="1:31" x14ac:dyDescent="0.4">
      <c r="AD101" s="138"/>
      <c r="AE101" s="139"/>
    </row>
    <row r="102" spans="1:31" x14ac:dyDescent="0.4">
      <c r="AD102" s="138"/>
      <c r="AE102" s="139"/>
    </row>
    <row r="103" spans="1:31" x14ac:dyDescent="0.4">
      <c r="AD103" s="138"/>
      <c r="AE103" s="139"/>
    </row>
    <row r="104" spans="1:31" x14ac:dyDescent="0.4">
      <c r="AD104" s="138"/>
      <c r="AE104" s="139"/>
    </row>
    <row r="105" spans="1:31" x14ac:dyDescent="0.4">
      <c r="AD105" s="138"/>
      <c r="AE105" s="139"/>
    </row>
    <row r="106" spans="1:31" x14ac:dyDescent="0.4">
      <c r="AD106" s="138"/>
      <c r="AE106" s="139"/>
    </row>
    <row r="107" spans="1:31" x14ac:dyDescent="0.4">
      <c r="AD107" s="138"/>
      <c r="AE107" s="139"/>
    </row>
    <row r="108" spans="1:31" x14ac:dyDescent="0.4">
      <c r="AD108" s="138"/>
      <c r="AE108" s="139"/>
    </row>
    <row r="109" spans="1:31" x14ac:dyDescent="0.4">
      <c r="AD109" s="138"/>
      <c r="AE109" s="139"/>
    </row>
    <row r="110" spans="1:31" x14ac:dyDescent="0.4">
      <c r="AD110" s="138"/>
      <c r="AE110" s="139"/>
    </row>
    <row r="111" spans="1:31" x14ac:dyDescent="0.4">
      <c r="AD111" s="138"/>
      <c r="AE111" s="139"/>
    </row>
    <row r="112" spans="1:31" x14ac:dyDescent="0.4">
      <c r="AD112" s="138"/>
      <c r="AE112" s="139"/>
    </row>
    <row r="113" spans="30:31" x14ac:dyDescent="0.4">
      <c r="AD113" s="138"/>
      <c r="AE113" s="139"/>
    </row>
    <row r="114" spans="30:31" x14ac:dyDescent="0.4">
      <c r="AD114" s="138"/>
      <c r="AE114" s="139"/>
    </row>
    <row r="115" spans="30:31" x14ac:dyDescent="0.4">
      <c r="AD115" s="138"/>
      <c r="AE115" s="139"/>
    </row>
    <row r="116" spans="30:31" x14ac:dyDescent="0.4">
      <c r="AD116" s="138"/>
      <c r="AE116" s="139"/>
    </row>
    <row r="117" spans="30:31" x14ac:dyDescent="0.4">
      <c r="AD117" s="138"/>
      <c r="AE117" s="139"/>
    </row>
    <row r="118" spans="30:31" x14ac:dyDescent="0.4">
      <c r="AD118" s="138"/>
      <c r="AE118" s="139"/>
    </row>
    <row r="119" spans="30:31" x14ac:dyDescent="0.4">
      <c r="AD119" s="138"/>
      <c r="AE119" s="139"/>
    </row>
    <row r="120" spans="30:31" x14ac:dyDescent="0.4">
      <c r="AD120" s="138"/>
      <c r="AE120" s="139"/>
    </row>
    <row r="121" spans="30:31" x14ac:dyDescent="0.4">
      <c r="AD121" s="138"/>
      <c r="AE121" s="139"/>
    </row>
    <row r="122" spans="30:31" x14ac:dyDescent="0.4">
      <c r="AD122" s="138"/>
      <c r="AE122" s="139"/>
    </row>
  </sheetData>
  <autoFilter ref="A5:AE122"/>
  <mergeCells count="9">
    <mergeCell ref="X4:Z4"/>
    <mergeCell ref="AA4:AC4"/>
    <mergeCell ref="AD4:AE4"/>
    <mergeCell ref="A4:F4"/>
    <mergeCell ref="G4:I4"/>
    <mergeCell ref="J4:L4"/>
    <mergeCell ref="M4:P4"/>
    <mergeCell ref="Q4:T4"/>
    <mergeCell ref="U4:W4"/>
  </mergeCells>
  <pageMargins left="0.23622047244094491" right="0.23622047244094491" top="0.74803149606299213" bottom="0.74803149606299213" header="0.31496062992125984" footer="0.31496062992125984"/>
  <pageSetup paperSize="8" scale="49" fitToHeight="0" orientation="landscape" r:id="rId1"/>
  <headerFooter alignWithMargins="0">
    <oddFooter>&amp;CPage &amp;P of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0070C0"/>
    <pageSetUpPr fitToPage="1"/>
  </sheetPr>
  <dimension ref="A1:I1852"/>
  <sheetViews>
    <sheetView showGridLines="0" zoomScaleNormal="100" workbookViewId="0">
      <selection activeCell="A5" sqref="A5"/>
    </sheetView>
  </sheetViews>
  <sheetFormatPr defaultColWidth="8.88671875" defaultRowHeight="12.75" x14ac:dyDescent="0.35"/>
  <cols>
    <col min="1" max="1" width="11.71875" style="152" customWidth="1"/>
    <col min="2" max="2" width="14.21875" style="152" bestFit="1" customWidth="1"/>
    <col min="3" max="3" width="7.71875" style="151" customWidth="1"/>
    <col min="4" max="4" width="8" style="152" bestFit="1" customWidth="1"/>
    <col min="5" max="5" width="12.88671875" style="152" customWidth="1"/>
    <col min="6" max="6" width="12.88671875" style="157" customWidth="1"/>
    <col min="7" max="7" width="12.88671875" style="158" customWidth="1"/>
    <col min="8" max="8" width="8.88671875" style="152"/>
    <col min="9" max="16384" width="8.88671875" style="146"/>
  </cols>
  <sheetData>
    <row r="1" spans="1:9" ht="62.25" customHeight="1" x14ac:dyDescent="0.35">
      <c r="A1" s="141">
        <v>4</v>
      </c>
      <c r="B1" s="142" t="s">
        <v>232</v>
      </c>
      <c r="C1" s="143"/>
      <c r="D1" s="144"/>
      <c r="E1" s="144"/>
      <c r="F1" s="145"/>
      <c r="G1" s="146"/>
      <c r="H1" s="146"/>
    </row>
    <row r="2" spans="1:9" ht="13.15" x14ac:dyDescent="0.4">
      <c r="A2" s="146"/>
      <c r="B2" s="147" t="s">
        <v>189</v>
      </c>
      <c r="C2" s="148">
        <f>COUNTIF(C6:C108,"Yes")</f>
        <v>100</v>
      </c>
      <c r="D2" s="149"/>
      <c r="E2" s="149"/>
      <c r="F2" s="149"/>
      <c r="G2" s="149"/>
      <c r="H2" s="150"/>
      <c r="I2" s="150"/>
    </row>
    <row r="3" spans="1:9" x14ac:dyDescent="0.35">
      <c r="A3" s="146"/>
      <c r="B3" s="146"/>
      <c r="E3" s="146"/>
      <c r="F3" s="145"/>
      <c r="G3" s="153"/>
      <c r="H3" s="146"/>
    </row>
    <row r="4" spans="1:9" ht="25.5" customHeight="1" x14ac:dyDescent="0.35">
      <c r="A4" s="313" t="s">
        <v>43</v>
      </c>
      <c r="B4" s="314"/>
      <c r="C4" s="314"/>
      <c r="D4" s="314"/>
      <c r="E4" s="314"/>
      <c r="F4" s="314"/>
      <c r="G4" s="315"/>
      <c r="H4" s="146"/>
    </row>
    <row r="5" spans="1:9" ht="25.5" x14ac:dyDescent="0.35">
      <c r="A5" s="154" t="s">
        <v>46</v>
      </c>
      <c r="B5" s="154" t="s">
        <v>47</v>
      </c>
      <c r="C5" s="154" t="s">
        <v>199</v>
      </c>
      <c r="D5" s="154" t="s">
        <v>233</v>
      </c>
      <c r="E5" s="154" t="s">
        <v>234</v>
      </c>
      <c r="F5" s="155" t="s">
        <v>209</v>
      </c>
      <c r="G5" s="155" t="s">
        <v>210</v>
      </c>
      <c r="H5" s="146"/>
    </row>
    <row r="6" spans="1:9" x14ac:dyDescent="0.35">
      <c r="A6" s="152" t="s">
        <v>376</v>
      </c>
      <c r="B6" s="152" t="str">
        <f>IF(ISNONTEXT(VLOOKUP(A6,'Student names'!$B$7:$C$15000,2,0)),"",VLOOKUP(A6,'Student names'!$B$7:$C$15000,2,0))</f>
        <v>Audrey Forsyth</v>
      </c>
      <c r="C6" s="151" t="s">
        <v>222</v>
      </c>
      <c r="D6" s="152">
        <v>17</v>
      </c>
      <c r="E6" s="156">
        <v>42614</v>
      </c>
      <c r="F6" s="156">
        <v>43312</v>
      </c>
      <c r="G6" s="156">
        <v>43312</v>
      </c>
    </row>
    <row r="7" spans="1:9" x14ac:dyDescent="0.35">
      <c r="A7" s="152" t="s">
        <v>487</v>
      </c>
      <c r="B7" s="152" t="str">
        <f>IF(ISNONTEXT(VLOOKUP(A7,'Student names'!$B$7:$C$15000,2,0)),"",VLOOKUP(A7,'Student names'!$B$7:$C$15000,2,0))</f>
        <v/>
      </c>
      <c r="C7" s="151" t="s">
        <v>222</v>
      </c>
      <c r="D7" s="152">
        <v>16</v>
      </c>
      <c r="E7" s="156">
        <v>42614</v>
      </c>
      <c r="F7" s="156">
        <v>43312</v>
      </c>
      <c r="G7" s="156">
        <v>43312</v>
      </c>
    </row>
    <row r="8" spans="1:9" x14ac:dyDescent="0.35">
      <c r="A8" s="152" t="s">
        <v>487</v>
      </c>
      <c r="B8" s="152" t="str">
        <f>IF(ISNONTEXT(VLOOKUP(A8,'Student names'!$B$7:$C$15000,2,0)),"",VLOOKUP(A8,'Student names'!$B$7:$C$15000,2,0))</f>
        <v/>
      </c>
      <c r="C8" s="151" t="s">
        <v>222</v>
      </c>
      <c r="D8" s="152">
        <v>16</v>
      </c>
      <c r="E8" s="156">
        <v>42614</v>
      </c>
      <c r="F8" s="156">
        <v>43312</v>
      </c>
      <c r="G8" s="156">
        <v>43312</v>
      </c>
    </row>
    <row r="9" spans="1:9" x14ac:dyDescent="0.35">
      <c r="A9" s="152" t="s">
        <v>380</v>
      </c>
      <c r="B9" s="152" t="str">
        <f>IF(ISNONTEXT(VLOOKUP(A9,'Student names'!$B$7:$C$15000,2,0)),"",VLOOKUP(A9,'Student names'!$B$7:$C$15000,2,0))</f>
        <v>Eric Paterson</v>
      </c>
      <c r="C9" s="151" t="s">
        <v>222</v>
      </c>
      <c r="D9" s="152">
        <v>17</v>
      </c>
      <c r="E9" s="156">
        <v>42250</v>
      </c>
      <c r="F9" s="156">
        <v>42937</v>
      </c>
      <c r="G9" s="156">
        <v>42937</v>
      </c>
    </row>
    <row r="10" spans="1:9" x14ac:dyDescent="0.35">
      <c r="A10" s="152" t="s">
        <v>487</v>
      </c>
      <c r="B10" s="152" t="str">
        <f>IF(ISNONTEXT(VLOOKUP(A10,'Student names'!$B$7:$C$15000,2,0)),"",VLOOKUP(A10,'Student names'!$B$7:$C$15000,2,0))</f>
        <v/>
      </c>
      <c r="C10" s="151" t="s">
        <v>222</v>
      </c>
      <c r="D10" s="152">
        <v>16</v>
      </c>
      <c r="E10" s="156">
        <v>42619</v>
      </c>
      <c r="F10" s="156">
        <v>43312</v>
      </c>
      <c r="G10" s="156">
        <v>43312</v>
      </c>
    </row>
    <row r="11" spans="1:9" x14ac:dyDescent="0.35">
      <c r="A11" s="152" t="s">
        <v>383</v>
      </c>
      <c r="B11" s="152" t="str">
        <f>IF(ISNONTEXT(VLOOKUP(A11,'Student names'!$B$7:$C$15000,2,0)),"",VLOOKUP(A11,'Student names'!$B$7:$C$15000,2,0))</f>
        <v>Matt McGrath</v>
      </c>
      <c r="C11" s="151" t="s">
        <v>222</v>
      </c>
      <c r="D11" s="152">
        <v>17</v>
      </c>
      <c r="E11" s="156">
        <v>42250</v>
      </c>
      <c r="F11" s="156">
        <v>42937</v>
      </c>
      <c r="G11" s="156">
        <v>42937</v>
      </c>
    </row>
    <row r="12" spans="1:9" x14ac:dyDescent="0.35">
      <c r="A12" s="152" t="s">
        <v>386</v>
      </c>
      <c r="B12" s="152" t="str">
        <f>IF(ISNONTEXT(VLOOKUP(A12,'Student names'!$B$7:$C$15000,2,0)),"",VLOOKUP(A12,'Student names'!$B$7:$C$15000,2,0))</f>
        <v>Liam Morgan</v>
      </c>
      <c r="C12" s="151" t="s">
        <v>222</v>
      </c>
      <c r="D12" s="152">
        <v>17</v>
      </c>
      <c r="E12" s="156">
        <v>42250</v>
      </c>
      <c r="F12" s="156">
        <v>42937</v>
      </c>
      <c r="G12" s="156">
        <v>42937</v>
      </c>
    </row>
    <row r="13" spans="1:9" x14ac:dyDescent="0.35">
      <c r="A13" s="152" t="s">
        <v>388</v>
      </c>
      <c r="B13" s="152" t="str">
        <f>IF(ISNONTEXT(VLOOKUP(A13,'Student names'!$B$7:$C$15000,2,0)),"",VLOOKUP(A13,'Student names'!$B$7:$C$15000,2,0))</f>
        <v>Lillian Scott</v>
      </c>
      <c r="C13" s="151" t="s">
        <v>222</v>
      </c>
      <c r="D13" s="152">
        <v>17</v>
      </c>
      <c r="E13" s="156">
        <v>42250</v>
      </c>
      <c r="F13" s="156">
        <v>42937</v>
      </c>
      <c r="G13" s="156">
        <v>42937</v>
      </c>
    </row>
    <row r="14" spans="1:9" x14ac:dyDescent="0.35">
      <c r="A14" s="152" t="s">
        <v>389</v>
      </c>
      <c r="B14" s="152" t="str">
        <f>IF(ISNONTEXT(VLOOKUP(A14,'Student names'!$B$7:$C$15000,2,0)),"",VLOOKUP(A14,'Student names'!$B$7:$C$15000,2,0))</f>
        <v>Kylie Duncan</v>
      </c>
      <c r="C14" s="151" t="s">
        <v>222</v>
      </c>
      <c r="D14" s="152">
        <v>17</v>
      </c>
      <c r="E14" s="156">
        <v>42250</v>
      </c>
      <c r="F14" s="156">
        <v>43312</v>
      </c>
      <c r="G14" s="156">
        <v>43312</v>
      </c>
    </row>
    <row r="15" spans="1:9" x14ac:dyDescent="0.35">
      <c r="A15" s="152" t="s">
        <v>487</v>
      </c>
      <c r="B15" s="152" t="str">
        <f>IF(ISNONTEXT(VLOOKUP(A15,'Student names'!$B$7:$C$15000,2,0)),"",VLOOKUP(A15,'Student names'!$B$7:$C$15000,2,0))</f>
        <v/>
      </c>
      <c r="C15" s="151" t="s">
        <v>222</v>
      </c>
      <c r="D15" s="152">
        <v>16</v>
      </c>
      <c r="E15" s="156">
        <v>42614</v>
      </c>
      <c r="F15" s="156">
        <v>43312</v>
      </c>
      <c r="G15" s="156">
        <v>43312</v>
      </c>
    </row>
    <row r="16" spans="1:9" x14ac:dyDescent="0.35">
      <c r="A16" s="152" t="s">
        <v>390</v>
      </c>
      <c r="B16" s="152" t="str">
        <f>IF(ISNONTEXT(VLOOKUP(A16,'Student names'!$B$7:$C$15000,2,0)),"",VLOOKUP(A16,'Student names'!$B$7:$C$15000,2,0))</f>
        <v>Dylan Mills</v>
      </c>
      <c r="C16" s="151" t="s">
        <v>222</v>
      </c>
      <c r="D16" s="152">
        <v>17</v>
      </c>
      <c r="E16" s="156">
        <v>42250</v>
      </c>
      <c r="F16" s="156">
        <v>42937</v>
      </c>
      <c r="G16" s="156">
        <v>42937</v>
      </c>
    </row>
    <row r="17" spans="1:7" x14ac:dyDescent="0.35">
      <c r="A17" s="152" t="s">
        <v>391</v>
      </c>
      <c r="B17" s="152" t="str">
        <f>IF(ISNONTEXT(VLOOKUP(A17,'Student names'!$B$7:$C$15000,2,0)),"",VLOOKUP(A17,'Student names'!$B$7:$C$15000,2,0))</f>
        <v>Joanne Vaughan</v>
      </c>
      <c r="C17" s="151" t="s">
        <v>222</v>
      </c>
      <c r="D17" s="152">
        <v>17</v>
      </c>
      <c r="E17" s="156">
        <v>42250</v>
      </c>
      <c r="F17" s="156">
        <v>42947</v>
      </c>
      <c r="G17" s="156">
        <v>42947</v>
      </c>
    </row>
    <row r="18" spans="1:7" x14ac:dyDescent="0.35">
      <c r="A18" s="152" t="s">
        <v>394</v>
      </c>
      <c r="B18" s="152" t="str">
        <f>IF(ISNONTEXT(VLOOKUP(A18,'Student names'!$B$7:$C$15000,2,0)),"",VLOOKUP(A18,'Student names'!$B$7:$C$15000,2,0))</f>
        <v>Adrian Davidson</v>
      </c>
      <c r="C18" s="151" t="s">
        <v>222</v>
      </c>
      <c r="D18" s="152">
        <v>17</v>
      </c>
      <c r="E18" s="156">
        <v>42250</v>
      </c>
      <c r="F18" s="156">
        <v>42937</v>
      </c>
      <c r="G18" s="156">
        <v>42937</v>
      </c>
    </row>
    <row r="19" spans="1:7" x14ac:dyDescent="0.35">
      <c r="A19" s="152" t="s">
        <v>395</v>
      </c>
      <c r="B19" s="152" t="str">
        <f>IF(ISNONTEXT(VLOOKUP(A19,'Student names'!$B$7:$C$15000,2,0)),"",VLOOKUP(A19,'Student names'!$B$7:$C$15000,2,0))</f>
        <v>Madeleine Dyer</v>
      </c>
      <c r="C19" s="151" t="s">
        <v>222</v>
      </c>
      <c r="D19" s="152">
        <v>17</v>
      </c>
      <c r="E19" s="156">
        <v>42250</v>
      </c>
      <c r="F19" s="156">
        <v>42937</v>
      </c>
      <c r="G19" s="156">
        <v>42937</v>
      </c>
    </row>
    <row r="20" spans="1:7" x14ac:dyDescent="0.35">
      <c r="A20" s="152" t="s">
        <v>487</v>
      </c>
      <c r="B20" s="152" t="str">
        <f>IF(ISNONTEXT(VLOOKUP(A20,'Student names'!$B$7:$C$15000,2,0)),"",VLOOKUP(A20,'Student names'!$B$7:$C$15000,2,0))</f>
        <v/>
      </c>
      <c r="C20" s="151" t="s">
        <v>222</v>
      </c>
      <c r="D20" s="152">
        <v>16</v>
      </c>
      <c r="E20" s="156">
        <v>42614</v>
      </c>
      <c r="F20" s="156">
        <v>43312</v>
      </c>
      <c r="G20" s="156">
        <v>43312</v>
      </c>
    </row>
    <row r="21" spans="1:7" x14ac:dyDescent="0.35">
      <c r="A21" s="152" t="s">
        <v>398</v>
      </c>
      <c r="B21" s="152" t="str">
        <f>IF(ISNONTEXT(VLOOKUP(A21,'Student names'!$B$7:$C$15000,2,0)),"",VLOOKUP(A21,'Student names'!$B$7:$C$15000,2,0))</f>
        <v>Stewart Hemmings</v>
      </c>
      <c r="C21" s="151" t="s">
        <v>222</v>
      </c>
      <c r="D21" s="152">
        <v>17</v>
      </c>
      <c r="E21" s="156">
        <v>42250</v>
      </c>
      <c r="F21" s="156">
        <v>42937</v>
      </c>
      <c r="G21" s="156">
        <v>42937</v>
      </c>
    </row>
    <row r="22" spans="1:7" x14ac:dyDescent="0.35">
      <c r="A22" s="152" t="s">
        <v>487</v>
      </c>
      <c r="B22" s="152" t="str">
        <f>IF(ISNONTEXT(VLOOKUP(A22,'Student names'!$B$7:$C$15000,2,0)),"",VLOOKUP(A22,'Student names'!$B$7:$C$15000,2,0))</f>
        <v/>
      </c>
      <c r="C22" s="151" t="s">
        <v>222</v>
      </c>
      <c r="D22" s="152">
        <v>16</v>
      </c>
      <c r="E22" s="156">
        <v>42614</v>
      </c>
      <c r="F22" s="156">
        <v>43312</v>
      </c>
      <c r="G22" s="156">
        <v>43312</v>
      </c>
    </row>
    <row r="23" spans="1:7" x14ac:dyDescent="0.35">
      <c r="A23" s="152" t="s">
        <v>401</v>
      </c>
      <c r="B23" s="152" t="str">
        <f>IF(ISNONTEXT(VLOOKUP(A23,'Student names'!$B$7:$C$15000,2,0)),"",VLOOKUP(A23,'Student names'!$B$7:$C$15000,2,0))</f>
        <v>Jessica Lyman</v>
      </c>
      <c r="C23" s="151" t="s">
        <v>230</v>
      </c>
      <c r="D23" s="152">
        <v>17</v>
      </c>
      <c r="E23" s="156">
        <v>42254</v>
      </c>
      <c r="F23" s="156">
        <v>42937</v>
      </c>
      <c r="G23" s="156">
        <v>42620</v>
      </c>
    </row>
    <row r="24" spans="1:7" x14ac:dyDescent="0.35">
      <c r="A24" s="152" t="s">
        <v>487</v>
      </c>
      <c r="B24" s="152" t="str">
        <f>IF(ISNONTEXT(VLOOKUP(A24,'Student names'!$B$7:$C$15000,2,0)),"",VLOOKUP(A24,'Student names'!$B$7:$C$15000,2,0))</f>
        <v/>
      </c>
      <c r="C24" s="151" t="s">
        <v>222</v>
      </c>
      <c r="D24" s="152">
        <v>16</v>
      </c>
      <c r="E24" s="156">
        <v>42646</v>
      </c>
      <c r="F24" s="156">
        <v>43312</v>
      </c>
      <c r="G24" s="156">
        <v>43312</v>
      </c>
    </row>
    <row r="25" spans="1:7" x14ac:dyDescent="0.35">
      <c r="A25" s="152" t="s">
        <v>487</v>
      </c>
      <c r="B25" s="152" t="str">
        <f>IF(ISNONTEXT(VLOOKUP(A25,'Student names'!$B$7:$C$15000,2,0)),"",VLOOKUP(A25,'Student names'!$B$7:$C$15000,2,0))</f>
        <v/>
      </c>
      <c r="C25" s="151" t="s">
        <v>222</v>
      </c>
      <c r="D25" s="152">
        <v>16</v>
      </c>
      <c r="E25" s="156">
        <v>42618</v>
      </c>
      <c r="F25" s="156">
        <v>43312</v>
      </c>
      <c r="G25" s="156">
        <v>43312</v>
      </c>
    </row>
    <row r="26" spans="1:7" x14ac:dyDescent="0.35">
      <c r="A26" s="152" t="s">
        <v>404</v>
      </c>
      <c r="B26" s="152" t="str">
        <f>IF(ISNONTEXT(VLOOKUP(A26,'Student names'!$B$7:$C$15000,2,0)),"",VLOOKUP(A26,'Student names'!$B$7:$C$15000,2,0))</f>
        <v>Dorothy Hardacre</v>
      </c>
      <c r="C26" s="151" t="s">
        <v>222</v>
      </c>
      <c r="D26" s="152">
        <v>17</v>
      </c>
      <c r="E26" s="156">
        <v>42271</v>
      </c>
      <c r="F26" s="156">
        <v>42937</v>
      </c>
      <c r="G26" s="156">
        <v>42937</v>
      </c>
    </row>
    <row r="27" spans="1:7" x14ac:dyDescent="0.35">
      <c r="A27" s="152" t="s">
        <v>405</v>
      </c>
      <c r="B27" s="152" t="str">
        <f>IF(ISNONTEXT(VLOOKUP(A27,'Student names'!$B$7:$C$15000,2,0)),"",VLOOKUP(A27,'Student names'!$B$7:$C$15000,2,0))</f>
        <v>Jacob Gray</v>
      </c>
      <c r="C27" s="151" t="s">
        <v>222</v>
      </c>
      <c r="D27" s="152">
        <v>17</v>
      </c>
      <c r="E27" s="156">
        <v>42250</v>
      </c>
      <c r="F27" s="156">
        <v>42937</v>
      </c>
      <c r="G27" s="156">
        <v>42937</v>
      </c>
    </row>
    <row r="28" spans="1:7" x14ac:dyDescent="0.35">
      <c r="A28" s="152" t="s">
        <v>487</v>
      </c>
      <c r="B28" s="152" t="str">
        <f>IF(ISNONTEXT(VLOOKUP(A28,'Student names'!$B$7:$C$15000,2,0)),"",VLOOKUP(A28,'Student names'!$B$7:$C$15000,2,0))</f>
        <v/>
      </c>
      <c r="C28" s="151" t="s">
        <v>222</v>
      </c>
      <c r="D28" s="152">
        <v>16</v>
      </c>
      <c r="E28" s="156">
        <v>42614</v>
      </c>
      <c r="F28" s="156">
        <v>43312</v>
      </c>
      <c r="G28" s="156">
        <v>43312</v>
      </c>
    </row>
    <row r="29" spans="1:7" x14ac:dyDescent="0.35">
      <c r="A29" s="152" t="s">
        <v>487</v>
      </c>
      <c r="B29" s="152" t="str">
        <f>IF(ISNONTEXT(VLOOKUP(A29,'Student names'!$B$7:$C$15000,2,0)),"",VLOOKUP(A29,'Student names'!$B$7:$C$15000,2,0))</f>
        <v/>
      </c>
      <c r="C29" s="151" t="s">
        <v>222</v>
      </c>
      <c r="D29" s="152">
        <v>16</v>
      </c>
      <c r="E29" s="156">
        <v>42614</v>
      </c>
      <c r="F29" s="156">
        <v>43312</v>
      </c>
      <c r="G29" s="156">
        <v>43312</v>
      </c>
    </row>
    <row r="30" spans="1:7" x14ac:dyDescent="0.35">
      <c r="A30" s="152" t="s">
        <v>407</v>
      </c>
      <c r="B30" s="152" t="str">
        <f>IF(ISNONTEXT(VLOOKUP(A30,'Student names'!$B$7:$C$15000,2,0)),"",VLOOKUP(A30,'Student names'!$B$7:$C$15000,2,0))</f>
        <v>Alison Morgan</v>
      </c>
      <c r="C30" s="151" t="s">
        <v>222</v>
      </c>
      <c r="D30" s="152">
        <v>17</v>
      </c>
      <c r="E30" s="156">
        <v>42250</v>
      </c>
      <c r="F30" s="156">
        <v>42937</v>
      </c>
      <c r="G30" s="156">
        <v>42937</v>
      </c>
    </row>
    <row r="31" spans="1:7" x14ac:dyDescent="0.35">
      <c r="A31" s="152" t="s">
        <v>409</v>
      </c>
      <c r="B31" s="152" t="str">
        <f>IF(ISNONTEXT(VLOOKUP(A31,'Student names'!$B$7:$C$15000,2,0)),"",VLOOKUP(A31,'Student names'!$B$7:$C$15000,2,0))</f>
        <v>Emily Churchill</v>
      </c>
      <c r="C31" s="151" t="s">
        <v>222</v>
      </c>
      <c r="D31" s="152">
        <v>17</v>
      </c>
      <c r="E31" s="156">
        <v>42614</v>
      </c>
      <c r="F31" s="156">
        <v>42937</v>
      </c>
      <c r="G31" s="156">
        <v>42937</v>
      </c>
    </row>
    <row r="32" spans="1:7" x14ac:dyDescent="0.35">
      <c r="A32" s="152" t="s">
        <v>487</v>
      </c>
      <c r="B32" s="152" t="str">
        <f>IF(ISNONTEXT(VLOOKUP(A32,'Student names'!$B$7:$C$15000,2,0)),"",VLOOKUP(A32,'Student names'!$B$7:$C$15000,2,0))</f>
        <v/>
      </c>
      <c r="C32" s="151" t="s">
        <v>222</v>
      </c>
      <c r="D32" s="152">
        <v>16</v>
      </c>
      <c r="E32" s="156">
        <v>42614</v>
      </c>
      <c r="F32" s="156">
        <v>43312</v>
      </c>
      <c r="G32" s="156">
        <v>43312</v>
      </c>
    </row>
    <row r="33" spans="1:7" x14ac:dyDescent="0.35">
      <c r="A33" s="152" t="s">
        <v>410</v>
      </c>
      <c r="B33" s="152" t="str">
        <f>IF(ISNONTEXT(VLOOKUP(A33,'Student names'!$B$7:$C$15000,2,0)),"",VLOOKUP(A33,'Student names'!$B$7:$C$15000,2,0))</f>
        <v>Dylan Ogden</v>
      </c>
      <c r="C33" s="151" t="s">
        <v>222</v>
      </c>
      <c r="D33" s="152">
        <v>17</v>
      </c>
      <c r="E33" s="156">
        <v>42250</v>
      </c>
      <c r="F33" s="156">
        <v>42937</v>
      </c>
      <c r="G33" s="156">
        <v>42937</v>
      </c>
    </row>
    <row r="34" spans="1:7" x14ac:dyDescent="0.35">
      <c r="A34" s="152" t="s">
        <v>411</v>
      </c>
      <c r="B34" s="152" t="str">
        <f>IF(ISNONTEXT(VLOOKUP(A34,'Student names'!$B$7:$C$15000,2,0)),"",VLOOKUP(A34,'Student names'!$B$7:$C$15000,2,0))</f>
        <v>Stephen Gray</v>
      </c>
      <c r="C34" s="151" t="s">
        <v>222</v>
      </c>
      <c r="D34" s="152">
        <v>17</v>
      </c>
      <c r="E34" s="156">
        <v>42250</v>
      </c>
      <c r="F34" s="156">
        <v>42937</v>
      </c>
      <c r="G34" s="156">
        <v>42937</v>
      </c>
    </row>
    <row r="35" spans="1:7" x14ac:dyDescent="0.35">
      <c r="A35" s="152" t="s">
        <v>487</v>
      </c>
      <c r="B35" s="152" t="str">
        <f>IF(ISNONTEXT(VLOOKUP(A35,'Student names'!$B$7:$C$15000,2,0)),"",VLOOKUP(A35,'Student names'!$B$7:$C$15000,2,0))</f>
        <v/>
      </c>
      <c r="C35" s="151" t="s">
        <v>222</v>
      </c>
      <c r="D35" s="152">
        <v>16</v>
      </c>
      <c r="E35" s="156">
        <v>42614</v>
      </c>
      <c r="F35" s="156">
        <v>43312</v>
      </c>
      <c r="G35" s="156">
        <v>43312</v>
      </c>
    </row>
    <row r="36" spans="1:7" x14ac:dyDescent="0.35">
      <c r="A36" s="152" t="s">
        <v>487</v>
      </c>
      <c r="B36" s="152" t="str">
        <f>IF(ISNONTEXT(VLOOKUP(A36,'Student names'!$B$7:$C$15000,2,0)),"",VLOOKUP(A36,'Student names'!$B$7:$C$15000,2,0))</f>
        <v/>
      </c>
      <c r="C36" s="151" t="s">
        <v>222</v>
      </c>
      <c r="D36" s="152">
        <v>16</v>
      </c>
      <c r="E36" s="156">
        <v>42614</v>
      </c>
      <c r="F36" s="156">
        <v>43312</v>
      </c>
      <c r="G36" s="156">
        <v>43312</v>
      </c>
    </row>
    <row r="37" spans="1:7" x14ac:dyDescent="0.35">
      <c r="A37" s="152" t="s">
        <v>487</v>
      </c>
      <c r="B37" s="152" t="str">
        <f>IF(ISNONTEXT(VLOOKUP(A37,'Student names'!$B$7:$C$15000,2,0)),"",VLOOKUP(A37,'Student names'!$B$7:$C$15000,2,0))</f>
        <v/>
      </c>
      <c r="C37" s="151" t="s">
        <v>222</v>
      </c>
      <c r="D37" s="152">
        <v>16</v>
      </c>
      <c r="E37" s="156">
        <v>42614</v>
      </c>
      <c r="F37" s="156">
        <v>43312</v>
      </c>
      <c r="G37" s="156">
        <v>43312</v>
      </c>
    </row>
    <row r="38" spans="1:7" x14ac:dyDescent="0.35">
      <c r="A38" s="152" t="s">
        <v>414</v>
      </c>
      <c r="B38" s="152" t="str">
        <f>IF(ISNONTEXT(VLOOKUP(A38,'Student names'!$B$7:$C$15000,2,0)),"",VLOOKUP(A38,'Student names'!$B$7:$C$15000,2,0))</f>
        <v>Jason Forsyth</v>
      </c>
      <c r="C38" s="151" t="s">
        <v>222</v>
      </c>
      <c r="D38" s="152">
        <v>17</v>
      </c>
      <c r="E38" s="156">
        <v>42250</v>
      </c>
      <c r="F38" s="156">
        <v>42937</v>
      </c>
      <c r="G38" s="156">
        <v>42937</v>
      </c>
    </row>
    <row r="39" spans="1:7" x14ac:dyDescent="0.35">
      <c r="A39" s="152" t="s">
        <v>417</v>
      </c>
      <c r="B39" s="152" t="str">
        <f>IF(ISNONTEXT(VLOOKUP(A39,'Student names'!$B$7:$C$15000,2,0)),"",VLOOKUP(A39,'Student names'!$B$7:$C$15000,2,0))</f>
        <v>Penelope Morgan</v>
      </c>
      <c r="C39" s="151" t="s">
        <v>222</v>
      </c>
      <c r="D39" s="152">
        <v>17</v>
      </c>
      <c r="E39" s="156">
        <v>42250</v>
      </c>
      <c r="F39" s="156">
        <v>42937</v>
      </c>
      <c r="G39" s="156">
        <v>42937</v>
      </c>
    </row>
    <row r="40" spans="1:7" x14ac:dyDescent="0.35">
      <c r="A40" s="152" t="s">
        <v>487</v>
      </c>
      <c r="B40" s="152" t="str">
        <f>IF(ISNONTEXT(VLOOKUP(A40,'Student names'!$B$7:$C$15000,2,0)),"",VLOOKUP(A40,'Student names'!$B$7:$C$15000,2,0))</f>
        <v/>
      </c>
      <c r="C40" s="151" t="s">
        <v>222</v>
      </c>
      <c r="D40" s="152">
        <v>16</v>
      </c>
      <c r="E40" s="156">
        <v>42614</v>
      </c>
      <c r="F40" s="156">
        <v>43312</v>
      </c>
      <c r="G40" s="156">
        <v>43312</v>
      </c>
    </row>
    <row r="41" spans="1:7" x14ac:dyDescent="0.35">
      <c r="A41" s="152" t="s">
        <v>419</v>
      </c>
      <c r="B41" s="152" t="str">
        <f>IF(ISNONTEXT(VLOOKUP(A41,'Student names'!$B$7:$C$15000,2,0)),"",VLOOKUP(A41,'Student names'!$B$7:$C$15000,2,0))</f>
        <v>Owen Wallace</v>
      </c>
      <c r="C41" s="151" t="s">
        <v>222</v>
      </c>
      <c r="D41" s="152">
        <v>17</v>
      </c>
      <c r="E41" s="156">
        <v>42254</v>
      </c>
      <c r="F41" s="156">
        <v>42947</v>
      </c>
      <c r="G41" s="156">
        <v>42947</v>
      </c>
    </row>
    <row r="42" spans="1:7" x14ac:dyDescent="0.35">
      <c r="A42" s="152" t="s">
        <v>420</v>
      </c>
      <c r="B42" s="152" t="str">
        <f>IF(ISNONTEXT(VLOOKUP(A42,'Student names'!$B$7:$C$15000,2,0)),"",VLOOKUP(A42,'Student names'!$B$7:$C$15000,2,0))</f>
        <v>Sophie Hunter</v>
      </c>
      <c r="C42" s="151" t="s">
        <v>222</v>
      </c>
      <c r="D42" s="152">
        <v>17</v>
      </c>
      <c r="E42" s="156">
        <v>42250</v>
      </c>
      <c r="F42" s="156">
        <v>42937</v>
      </c>
      <c r="G42" s="156">
        <v>42937</v>
      </c>
    </row>
    <row r="43" spans="1:7" x14ac:dyDescent="0.35">
      <c r="A43" s="152" t="s">
        <v>487</v>
      </c>
      <c r="B43" s="152" t="str">
        <f>IF(ISNONTEXT(VLOOKUP(A43,'Student names'!$B$7:$C$15000,2,0)),"",VLOOKUP(A43,'Student names'!$B$7:$C$15000,2,0))</f>
        <v/>
      </c>
      <c r="C43" s="151" t="s">
        <v>222</v>
      </c>
      <c r="D43" s="152">
        <v>16</v>
      </c>
      <c r="E43" s="156">
        <v>42614</v>
      </c>
      <c r="F43" s="156">
        <v>43312</v>
      </c>
      <c r="G43" s="156">
        <v>43312</v>
      </c>
    </row>
    <row r="44" spans="1:7" x14ac:dyDescent="0.35">
      <c r="A44" s="152" t="s">
        <v>487</v>
      </c>
      <c r="B44" s="152" t="str">
        <f>IF(ISNONTEXT(VLOOKUP(A44,'Student names'!$B$7:$C$15000,2,0)),"",VLOOKUP(A44,'Student names'!$B$7:$C$15000,2,0))</f>
        <v/>
      </c>
      <c r="C44" s="151" t="s">
        <v>230</v>
      </c>
      <c r="D44" s="152">
        <v>16</v>
      </c>
      <c r="E44" s="156">
        <v>42620</v>
      </c>
      <c r="F44" s="156">
        <v>43312</v>
      </c>
      <c r="G44" s="156">
        <v>42629</v>
      </c>
    </row>
    <row r="45" spans="1:7" x14ac:dyDescent="0.35">
      <c r="A45" s="152" t="s">
        <v>422</v>
      </c>
      <c r="B45" s="152" t="str">
        <f>IF(ISNONTEXT(VLOOKUP(A45,'Student names'!$B$7:$C$15000,2,0)),"",VLOOKUP(A45,'Student names'!$B$7:$C$15000,2,0))</f>
        <v>Una Metcalfe</v>
      </c>
      <c r="C45" s="151" t="s">
        <v>222</v>
      </c>
      <c r="D45" s="152">
        <v>17</v>
      </c>
      <c r="E45" s="156">
        <v>42250</v>
      </c>
      <c r="F45" s="156">
        <v>42947</v>
      </c>
      <c r="G45" s="156">
        <v>42947</v>
      </c>
    </row>
    <row r="46" spans="1:7" x14ac:dyDescent="0.35">
      <c r="A46" s="152" t="s">
        <v>423</v>
      </c>
      <c r="B46" s="152" t="str">
        <f>IF(ISNONTEXT(VLOOKUP(A46,'Student names'!$B$7:$C$15000,2,0)),"",VLOOKUP(A46,'Student names'!$B$7:$C$15000,2,0))</f>
        <v>Christian Skinner</v>
      </c>
      <c r="C46" s="151" t="s">
        <v>222</v>
      </c>
      <c r="D46" s="152">
        <v>17</v>
      </c>
      <c r="E46" s="156">
        <v>42250</v>
      </c>
      <c r="F46" s="156">
        <v>42937</v>
      </c>
      <c r="G46" s="156">
        <v>42937</v>
      </c>
    </row>
    <row r="47" spans="1:7" x14ac:dyDescent="0.35">
      <c r="A47" s="152" t="s">
        <v>487</v>
      </c>
      <c r="B47" s="152" t="str">
        <f>IF(ISNONTEXT(VLOOKUP(A47,'Student names'!$B$7:$C$15000,2,0)),"",VLOOKUP(A47,'Student names'!$B$7:$C$15000,2,0))</f>
        <v/>
      </c>
      <c r="C47" s="151" t="s">
        <v>222</v>
      </c>
      <c r="D47" s="152">
        <v>16</v>
      </c>
      <c r="E47" s="156">
        <v>42614</v>
      </c>
      <c r="F47" s="156">
        <v>43312</v>
      </c>
      <c r="G47" s="156">
        <v>43312</v>
      </c>
    </row>
    <row r="48" spans="1:7" x14ac:dyDescent="0.35">
      <c r="A48" s="152" t="s">
        <v>424</v>
      </c>
      <c r="B48" s="152" t="str">
        <f>IF(ISNONTEXT(VLOOKUP(A48,'Student names'!$B$7:$C$15000,2,0)),"",VLOOKUP(A48,'Student names'!$B$7:$C$15000,2,0))</f>
        <v>Dorothy Morgan</v>
      </c>
      <c r="C48" s="151" t="s">
        <v>222</v>
      </c>
      <c r="D48" s="152">
        <v>17</v>
      </c>
      <c r="E48" s="156">
        <v>42254</v>
      </c>
      <c r="F48" s="156">
        <v>42947</v>
      </c>
      <c r="G48" s="156">
        <v>42947</v>
      </c>
    </row>
    <row r="49" spans="1:7" x14ac:dyDescent="0.35">
      <c r="A49" s="152" t="s">
        <v>487</v>
      </c>
      <c r="B49" s="152" t="str">
        <f>IF(ISNONTEXT(VLOOKUP(A49,'Student names'!$B$7:$C$15000,2,0)),"",VLOOKUP(A49,'Student names'!$B$7:$C$15000,2,0))</f>
        <v/>
      </c>
      <c r="C49" s="151" t="s">
        <v>222</v>
      </c>
      <c r="D49" s="152">
        <v>16</v>
      </c>
      <c r="E49" s="156">
        <v>42614</v>
      </c>
      <c r="F49" s="156">
        <v>43312</v>
      </c>
      <c r="G49" s="156">
        <v>43312</v>
      </c>
    </row>
    <row r="50" spans="1:7" x14ac:dyDescent="0.35">
      <c r="A50" s="152" t="s">
        <v>426</v>
      </c>
      <c r="B50" s="152" t="str">
        <f>IF(ISNONTEXT(VLOOKUP(A50,'Student names'!$B$7:$C$15000,2,0)),"",VLOOKUP(A50,'Student names'!$B$7:$C$15000,2,0))</f>
        <v>Tim Hart</v>
      </c>
      <c r="C50" s="151" t="s">
        <v>222</v>
      </c>
      <c r="D50" s="152">
        <v>17</v>
      </c>
      <c r="E50" s="156">
        <v>42614</v>
      </c>
      <c r="F50" s="156">
        <v>42937</v>
      </c>
      <c r="G50" s="156">
        <v>42937</v>
      </c>
    </row>
    <row r="51" spans="1:7" x14ac:dyDescent="0.35">
      <c r="A51" s="152" t="s">
        <v>429</v>
      </c>
      <c r="B51" s="152" t="str">
        <f>IF(ISNONTEXT(VLOOKUP(A51,'Student names'!$B$7:$C$15000,2,0)),"",VLOOKUP(A51,'Student names'!$B$7:$C$15000,2,0))</f>
        <v>Liam Dyer</v>
      </c>
      <c r="C51" s="151" t="s">
        <v>222</v>
      </c>
      <c r="D51" s="152">
        <v>17</v>
      </c>
      <c r="E51" s="156">
        <v>42250</v>
      </c>
      <c r="F51" s="156">
        <v>42947</v>
      </c>
      <c r="G51" s="156">
        <v>42947</v>
      </c>
    </row>
    <row r="52" spans="1:7" x14ac:dyDescent="0.35">
      <c r="A52" s="152" t="s">
        <v>487</v>
      </c>
      <c r="B52" s="152" t="str">
        <f>IF(ISNONTEXT(VLOOKUP(A52,'Student names'!$B$7:$C$15000,2,0)),"",VLOOKUP(A52,'Student names'!$B$7:$C$15000,2,0))</f>
        <v/>
      </c>
      <c r="C52" s="151" t="s">
        <v>222</v>
      </c>
      <c r="D52" s="152">
        <v>16</v>
      </c>
      <c r="E52" s="156">
        <v>42614</v>
      </c>
      <c r="F52" s="156">
        <v>43312</v>
      </c>
      <c r="G52" s="156">
        <v>43312</v>
      </c>
    </row>
    <row r="53" spans="1:7" x14ac:dyDescent="0.35">
      <c r="A53" s="152" t="s">
        <v>430</v>
      </c>
      <c r="B53" s="152" t="str">
        <f>IF(ISNONTEXT(VLOOKUP(A53,'Student names'!$B$7:$C$15000,2,0)),"",VLOOKUP(A53,'Student names'!$B$7:$C$15000,2,0))</f>
        <v>Oliver Watson</v>
      </c>
      <c r="C53" s="151" t="s">
        <v>222</v>
      </c>
      <c r="D53" s="152">
        <v>17</v>
      </c>
      <c r="E53" s="156">
        <v>42614</v>
      </c>
      <c r="F53" s="156">
        <v>42937</v>
      </c>
      <c r="G53" s="156">
        <v>42937</v>
      </c>
    </row>
    <row r="54" spans="1:7" x14ac:dyDescent="0.35">
      <c r="A54" s="152" t="s">
        <v>431</v>
      </c>
      <c r="B54" s="152" t="str">
        <f>IF(ISNONTEXT(VLOOKUP(A54,'Student names'!$B$7:$C$15000,2,0)),"",VLOOKUP(A54,'Student names'!$B$7:$C$15000,2,0))</f>
        <v>Olivia Kelly</v>
      </c>
      <c r="C54" s="151" t="s">
        <v>222</v>
      </c>
      <c r="D54" s="152">
        <v>17</v>
      </c>
      <c r="E54" s="156">
        <v>42614</v>
      </c>
      <c r="F54" s="156">
        <v>43312</v>
      </c>
      <c r="G54" s="156">
        <v>43312</v>
      </c>
    </row>
    <row r="55" spans="1:7" x14ac:dyDescent="0.35">
      <c r="A55" s="152" t="s">
        <v>433</v>
      </c>
      <c r="B55" s="152" t="str">
        <f>IF(ISNONTEXT(VLOOKUP(A55,'Student names'!$B$7:$C$15000,2,0)),"",VLOOKUP(A55,'Student names'!$B$7:$C$15000,2,0))</f>
        <v>Jan Cornish</v>
      </c>
      <c r="C55" s="151" t="s">
        <v>222</v>
      </c>
      <c r="D55" s="152">
        <v>17</v>
      </c>
      <c r="E55" s="156">
        <v>42250</v>
      </c>
      <c r="F55" s="156">
        <v>42937</v>
      </c>
      <c r="G55" s="156">
        <v>42937</v>
      </c>
    </row>
    <row r="56" spans="1:7" x14ac:dyDescent="0.35">
      <c r="A56" s="152" t="s">
        <v>487</v>
      </c>
      <c r="B56" s="152" t="str">
        <f>IF(ISNONTEXT(VLOOKUP(A56,'Student names'!$B$7:$C$15000,2,0)),"",VLOOKUP(A56,'Student names'!$B$7:$C$15000,2,0))</f>
        <v/>
      </c>
      <c r="C56" s="151" t="s">
        <v>222</v>
      </c>
      <c r="D56" s="152">
        <v>16</v>
      </c>
      <c r="E56" s="156">
        <v>42614</v>
      </c>
      <c r="F56" s="156">
        <v>43312</v>
      </c>
      <c r="G56" s="156">
        <v>43312</v>
      </c>
    </row>
    <row r="57" spans="1:7" x14ac:dyDescent="0.35">
      <c r="A57" s="152" t="s">
        <v>435</v>
      </c>
      <c r="B57" s="152" t="str">
        <f>IF(ISNONTEXT(VLOOKUP(A57,'Student names'!$B$7:$C$15000,2,0)),"",VLOOKUP(A57,'Student names'!$B$7:$C$15000,2,0))</f>
        <v>Diana Brown</v>
      </c>
      <c r="C57" s="151" t="s">
        <v>222</v>
      </c>
      <c r="D57" s="152">
        <v>17</v>
      </c>
      <c r="E57" s="156">
        <v>42250</v>
      </c>
      <c r="F57" s="156">
        <v>42947</v>
      </c>
      <c r="G57" s="156">
        <v>42937</v>
      </c>
    </row>
    <row r="58" spans="1:7" x14ac:dyDescent="0.35">
      <c r="A58" s="152" t="s">
        <v>437</v>
      </c>
      <c r="B58" s="152" t="str">
        <f>IF(ISNONTEXT(VLOOKUP(A58,'Student names'!$B$7:$C$15000,2,0)),"",VLOOKUP(A58,'Student names'!$B$7:$C$15000,2,0))</f>
        <v>Stewart Hodges</v>
      </c>
      <c r="C58" s="151" t="s">
        <v>222</v>
      </c>
      <c r="D58" s="152">
        <v>17</v>
      </c>
      <c r="E58" s="156">
        <v>42250</v>
      </c>
      <c r="F58" s="156">
        <v>42937</v>
      </c>
      <c r="G58" s="156">
        <v>42937</v>
      </c>
    </row>
    <row r="59" spans="1:7" x14ac:dyDescent="0.35">
      <c r="A59" s="152" t="s">
        <v>487</v>
      </c>
      <c r="B59" s="152" t="str">
        <f>IF(ISNONTEXT(VLOOKUP(A59,'Student names'!$B$7:$C$15000,2,0)),"",VLOOKUP(A59,'Student names'!$B$7:$C$15000,2,0))</f>
        <v/>
      </c>
      <c r="C59" s="151" t="s">
        <v>222</v>
      </c>
      <c r="D59" s="152">
        <v>16</v>
      </c>
      <c r="E59" s="156">
        <v>42614</v>
      </c>
      <c r="F59" s="156">
        <v>43312</v>
      </c>
      <c r="G59" s="156">
        <v>43312</v>
      </c>
    </row>
    <row r="60" spans="1:7" x14ac:dyDescent="0.35">
      <c r="A60" s="152" t="s">
        <v>441</v>
      </c>
      <c r="B60" s="152" t="str">
        <f>IF(ISNONTEXT(VLOOKUP(A60,'Student names'!$B$7:$C$15000,2,0)),"",VLOOKUP(A60,'Student names'!$B$7:$C$15000,2,0))</f>
        <v>Ella Brown</v>
      </c>
      <c r="C60" s="151" t="s">
        <v>222</v>
      </c>
      <c r="D60" s="152">
        <v>17</v>
      </c>
      <c r="E60" s="156">
        <v>42250</v>
      </c>
      <c r="F60" s="156">
        <v>42937</v>
      </c>
      <c r="G60" s="156">
        <v>42937</v>
      </c>
    </row>
    <row r="61" spans="1:7" x14ac:dyDescent="0.35">
      <c r="A61" s="152" t="s">
        <v>487</v>
      </c>
      <c r="B61" s="152" t="str">
        <f>IF(ISNONTEXT(VLOOKUP(A61,'Student names'!$B$7:$C$15000,2,0)),"",VLOOKUP(A61,'Student names'!$B$7:$C$15000,2,0))</f>
        <v/>
      </c>
      <c r="C61" s="151" t="s">
        <v>222</v>
      </c>
      <c r="D61" s="152">
        <v>16</v>
      </c>
      <c r="E61" s="156">
        <v>42620</v>
      </c>
      <c r="F61" s="156">
        <v>43312</v>
      </c>
      <c r="G61" s="156">
        <v>43312</v>
      </c>
    </row>
    <row r="62" spans="1:7" x14ac:dyDescent="0.35">
      <c r="A62" s="152" t="s">
        <v>442</v>
      </c>
      <c r="B62" s="152" t="str">
        <f>IF(ISNONTEXT(VLOOKUP(A62,'Student names'!$B$7:$C$15000,2,0)),"",VLOOKUP(A62,'Student names'!$B$7:$C$15000,2,0))</f>
        <v>Wanda Mills</v>
      </c>
      <c r="C62" s="151" t="s">
        <v>222</v>
      </c>
      <c r="D62" s="152">
        <v>17</v>
      </c>
      <c r="E62" s="156">
        <v>42250</v>
      </c>
      <c r="F62" s="156">
        <v>42937</v>
      </c>
      <c r="G62" s="156">
        <v>42937</v>
      </c>
    </row>
    <row r="63" spans="1:7" x14ac:dyDescent="0.35">
      <c r="A63" s="152" t="s">
        <v>487</v>
      </c>
      <c r="B63" s="152" t="str">
        <f>IF(ISNONTEXT(VLOOKUP(A63,'Student names'!$B$7:$C$15000,2,0)),"",VLOOKUP(A63,'Student names'!$B$7:$C$15000,2,0))</f>
        <v/>
      </c>
      <c r="C63" s="151" t="s">
        <v>222</v>
      </c>
      <c r="D63" s="152">
        <v>16</v>
      </c>
      <c r="E63" s="156">
        <v>42614</v>
      </c>
      <c r="F63" s="156">
        <v>43312</v>
      </c>
      <c r="G63" s="156">
        <v>43312</v>
      </c>
    </row>
    <row r="64" spans="1:7" x14ac:dyDescent="0.35">
      <c r="A64" s="152" t="s">
        <v>444</v>
      </c>
      <c r="B64" s="152" t="str">
        <f>IF(ISNONTEXT(VLOOKUP(A64,'Student names'!$B$7:$C$15000,2,0)),"",VLOOKUP(A64,'Student names'!$B$7:$C$15000,2,0))</f>
        <v>Zoe Mackay</v>
      </c>
      <c r="C64" s="151" t="s">
        <v>222</v>
      </c>
      <c r="D64" s="152">
        <v>17</v>
      </c>
      <c r="E64" s="156">
        <v>42250</v>
      </c>
      <c r="F64" s="156">
        <v>42937</v>
      </c>
      <c r="G64" s="156">
        <v>42937</v>
      </c>
    </row>
    <row r="65" spans="1:7" x14ac:dyDescent="0.35">
      <c r="A65" s="152" t="s">
        <v>487</v>
      </c>
      <c r="B65" s="152" t="str">
        <f>IF(ISNONTEXT(VLOOKUP(A65,'Student names'!$B$7:$C$15000,2,0)),"",VLOOKUP(A65,'Student names'!$B$7:$C$15000,2,0))</f>
        <v/>
      </c>
      <c r="C65" s="151" t="s">
        <v>222</v>
      </c>
      <c r="D65" s="152">
        <v>16</v>
      </c>
      <c r="E65" s="156">
        <v>42620</v>
      </c>
      <c r="F65" s="156">
        <v>43312</v>
      </c>
      <c r="G65" s="156">
        <v>43312</v>
      </c>
    </row>
    <row r="66" spans="1:7" x14ac:dyDescent="0.35">
      <c r="A66" s="152" t="s">
        <v>487</v>
      </c>
      <c r="B66" s="152" t="str">
        <f>IF(ISNONTEXT(VLOOKUP(A66,'Student names'!$B$7:$C$15000,2,0)),"",VLOOKUP(A66,'Student names'!$B$7:$C$15000,2,0))</f>
        <v/>
      </c>
      <c r="C66" s="151" t="s">
        <v>222</v>
      </c>
      <c r="D66" s="152">
        <v>16</v>
      </c>
      <c r="E66" s="156">
        <v>42614</v>
      </c>
      <c r="F66" s="156">
        <v>43312</v>
      </c>
      <c r="G66" s="156">
        <v>43312</v>
      </c>
    </row>
    <row r="67" spans="1:7" x14ac:dyDescent="0.35">
      <c r="A67" s="152" t="s">
        <v>446</v>
      </c>
      <c r="B67" s="152" t="str">
        <f>IF(ISNONTEXT(VLOOKUP(A67,'Student names'!$B$7:$C$15000,2,0)),"",VLOOKUP(A67,'Student names'!$B$7:$C$15000,2,0))</f>
        <v>Wanda Hemmings</v>
      </c>
      <c r="C67" s="151" t="s">
        <v>222</v>
      </c>
      <c r="D67" s="152">
        <v>17</v>
      </c>
      <c r="E67" s="156">
        <v>42250</v>
      </c>
      <c r="F67" s="156">
        <v>42937</v>
      </c>
      <c r="G67" s="156">
        <v>42937</v>
      </c>
    </row>
    <row r="68" spans="1:7" x14ac:dyDescent="0.35">
      <c r="A68" s="152" t="s">
        <v>487</v>
      </c>
      <c r="B68" s="152" t="str">
        <f>IF(ISNONTEXT(VLOOKUP(A68,'Student names'!$B$7:$C$15000,2,0)),"",VLOOKUP(A68,'Student names'!$B$7:$C$15000,2,0))</f>
        <v/>
      </c>
      <c r="C68" s="151" t="s">
        <v>222</v>
      </c>
      <c r="D68" s="152">
        <v>16</v>
      </c>
      <c r="E68" s="156">
        <v>42614</v>
      </c>
      <c r="F68" s="156">
        <v>42937</v>
      </c>
      <c r="G68" s="156">
        <v>42937</v>
      </c>
    </row>
    <row r="69" spans="1:7" x14ac:dyDescent="0.35">
      <c r="A69" s="152" t="s">
        <v>447</v>
      </c>
      <c r="B69" s="152" t="str">
        <f>IF(ISNONTEXT(VLOOKUP(A69,'Student names'!$B$7:$C$15000,2,0)),"",VLOOKUP(A69,'Student names'!$B$7:$C$15000,2,0))</f>
        <v>Penelope Bailey</v>
      </c>
      <c r="C69" s="151" t="s">
        <v>222</v>
      </c>
      <c r="D69" s="152">
        <v>17</v>
      </c>
      <c r="E69" s="156">
        <v>42250</v>
      </c>
      <c r="F69" s="156">
        <v>42937</v>
      </c>
      <c r="G69" s="156">
        <v>42937</v>
      </c>
    </row>
    <row r="70" spans="1:7" x14ac:dyDescent="0.35">
      <c r="A70" s="152" t="s">
        <v>451</v>
      </c>
      <c r="B70" s="152" t="str">
        <f>IF(ISNONTEXT(VLOOKUP(A70,'Student names'!$B$7:$C$15000,2,0)),"",VLOOKUP(A70,'Student names'!$B$7:$C$15000,2,0))</f>
        <v>Colin Mathis</v>
      </c>
      <c r="C70" s="151" t="s">
        <v>222</v>
      </c>
      <c r="D70" s="152">
        <v>17</v>
      </c>
      <c r="E70" s="156">
        <v>42250</v>
      </c>
      <c r="F70" s="156">
        <v>42937</v>
      </c>
      <c r="G70" s="156">
        <v>42937</v>
      </c>
    </row>
    <row r="71" spans="1:7" x14ac:dyDescent="0.35">
      <c r="A71" s="152" t="s">
        <v>452</v>
      </c>
      <c r="B71" s="152" t="str">
        <f>IF(ISNONTEXT(VLOOKUP(A71,'Student names'!$B$7:$C$15000,2,0)),"",VLOOKUP(A71,'Student names'!$B$7:$C$15000,2,0))</f>
        <v>Karen Vance</v>
      </c>
      <c r="C71" s="151" t="s">
        <v>222</v>
      </c>
      <c r="D71" s="152">
        <v>17</v>
      </c>
      <c r="E71" s="156">
        <v>42250</v>
      </c>
      <c r="F71" s="156">
        <v>42937</v>
      </c>
      <c r="G71" s="156">
        <v>42937</v>
      </c>
    </row>
    <row r="72" spans="1:7" x14ac:dyDescent="0.35">
      <c r="A72" s="152" t="s">
        <v>453</v>
      </c>
      <c r="B72" s="152" t="str">
        <f>IF(ISNONTEXT(VLOOKUP(A72,'Student names'!$B$7:$C$15000,2,0)),"",VLOOKUP(A72,'Student names'!$B$7:$C$15000,2,0))</f>
        <v>Isaac Ball</v>
      </c>
      <c r="C72" s="151" t="s">
        <v>222</v>
      </c>
      <c r="D72" s="152">
        <v>17</v>
      </c>
      <c r="E72" s="156">
        <v>42250</v>
      </c>
      <c r="F72" s="156">
        <v>42947</v>
      </c>
      <c r="G72" s="156">
        <v>42947</v>
      </c>
    </row>
    <row r="73" spans="1:7" x14ac:dyDescent="0.35">
      <c r="A73" s="152" t="s">
        <v>487</v>
      </c>
      <c r="B73" s="152" t="str">
        <f>IF(ISNONTEXT(VLOOKUP(A73,'Student names'!$B$7:$C$15000,2,0)),"",VLOOKUP(A73,'Student names'!$B$7:$C$15000,2,0))</f>
        <v/>
      </c>
      <c r="C73" s="151" t="s">
        <v>222</v>
      </c>
      <c r="D73" s="152">
        <v>16</v>
      </c>
      <c r="E73" s="156">
        <v>42614</v>
      </c>
      <c r="F73" s="156">
        <v>42937</v>
      </c>
      <c r="G73" s="156">
        <v>42937</v>
      </c>
    </row>
    <row r="74" spans="1:7" x14ac:dyDescent="0.35">
      <c r="A74" s="152" t="s">
        <v>454</v>
      </c>
      <c r="B74" s="152" t="str">
        <f>IF(ISNONTEXT(VLOOKUP(A74,'Student names'!$B$7:$C$15000,2,0)),"",VLOOKUP(A74,'Student names'!$B$7:$C$15000,2,0))</f>
        <v>Katherine North</v>
      </c>
      <c r="C74" s="151" t="s">
        <v>222</v>
      </c>
      <c r="D74" s="152">
        <v>17</v>
      </c>
      <c r="E74" s="156">
        <v>42614</v>
      </c>
      <c r="F74" s="156">
        <v>42937</v>
      </c>
      <c r="G74" s="156">
        <v>42937</v>
      </c>
    </row>
    <row r="75" spans="1:7" x14ac:dyDescent="0.35">
      <c r="A75" s="152" t="s">
        <v>455</v>
      </c>
      <c r="B75" s="152" t="str">
        <f>IF(ISNONTEXT(VLOOKUP(A75,'Student names'!$B$7:$C$15000,2,0)),"",VLOOKUP(A75,'Student names'!$B$7:$C$15000,2,0))</f>
        <v>Lauren Gill</v>
      </c>
      <c r="C75" s="151" t="s">
        <v>222</v>
      </c>
      <c r="D75" s="152">
        <v>17</v>
      </c>
      <c r="E75" s="156">
        <v>42614</v>
      </c>
      <c r="F75" s="156">
        <v>42937</v>
      </c>
      <c r="G75" s="156">
        <v>42937</v>
      </c>
    </row>
    <row r="76" spans="1:7" x14ac:dyDescent="0.35">
      <c r="A76" s="152" t="s">
        <v>487</v>
      </c>
      <c r="B76" s="152" t="str">
        <f>IF(ISNONTEXT(VLOOKUP(A76,'Student names'!$B$7:$C$15000,2,0)),"",VLOOKUP(A76,'Student names'!$B$7:$C$15000,2,0))</f>
        <v/>
      </c>
      <c r="C76" s="151" t="s">
        <v>222</v>
      </c>
      <c r="D76" s="152">
        <v>16</v>
      </c>
      <c r="E76" s="156">
        <v>42614</v>
      </c>
      <c r="F76" s="156">
        <v>43312</v>
      </c>
      <c r="G76" s="156">
        <v>43312</v>
      </c>
    </row>
    <row r="77" spans="1:7" x14ac:dyDescent="0.35">
      <c r="A77" s="152" t="s">
        <v>487</v>
      </c>
      <c r="B77" s="152" t="str">
        <f>IF(ISNONTEXT(VLOOKUP(A77,'Student names'!$B$7:$C$15000,2,0)),"",VLOOKUP(A77,'Student names'!$B$7:$C$15000,2,0))</f>
        <v/>
      </c>
      <c r="C77" s="151" t="s">
        <v>222</v>
      </c>
      <c r="D77" s="152">
        <v>16</v>
      </c>
      <c r="E77" s="156">
        <v>42614</v>
      </c>
      <c r="F77" s="156">
        <v>43312</v>
      </c>
      <c r="G77" s="156">
        <v>43312</v>
      </c>
    </row>
    <row r="78" spans="1:7" x14ac:dyDescent="0.35">
      <c r="A78" s="152" t="s">
        <v>487</v>
      </c>
      <c r="B78" s="152" t="str">
        <f>IF(ISNONTEXT(VLOOKUP(A78,'Student names'!$B$7:$C$15000,2,0)),"",VLOOKUP(A78,'Student names'!$B$7:$C$15000,2,0))</f>
        <v/>
      </c>
      <c r="C78" s="151" t="s">
        <v>222</v>
      </c>
      <c r="D78" s="152">
        <v>16</v>
      </c>
      <c r="E78" s="156">
        <v>42614</v>
      </c>
      <c r="F78" s="156">
        <v>43312</v>
      </c>
      <c r="G78" s="156">
        <v>43312</v>
      </c>
    </row>
    <row r="79" spans="1:7" x14ac:dyDescent="0.35">
      <c r="A79" s="152" t="s">
        <v>457</v>
      </c>
      <c r="B79" s="152" t="str">
        <f>IF(ISNONTEXT(VLOOKUP(A79,'Student names'!$B$7:$C$15000,2,0)),"",VLOOKUP(A79,'Student names'!$B$7:$C$15000,2,0))</f>
        <v>Penelope Simpson</v>
      </c>
      <c r="C79" s="151" t="s">
        <v>222</v>
      </c>
      <c r="D79" s="152">
        <v>17</v>
      </c>
      <c r="E79" s="156">
        <v>42250</v>
      </c>
      <c r="F79" s="156">
        <v>42937</v>
      </c>
      <c r="G79" s="156">
        <v>42937</v>
      </c>
    </row>
    <row r="80" spans="1:7" x14ac:dyDescent="0.35">
      <c r="A80" s="152" t="s">
        <v>458</v>
      </c>
      <c r="B80" s="152" t="str">
        <f>IF(ISNONTEXT(VLOOKUP(A80,'Student names'!$B$7:$C$15000,2,0)),"",VLOOKUP(A80,'Student names'!$B$7:$C$15000,2,0))</f>
        <v>Keith Abraham</v>
      </c>
      <c r="C80" s="151" t="s">
        <v>222</v>
      </c>
      <c r="D80" s="152">
        <v>17</v>
      </c>
      <c r="E80" s="156">
        <v>42250</v>
      </c>
      <c r="F80" s="156">
        <v>42947</v>
      </c>
      <c r="G80" s="156">
        <v>42947</v>
      </c>
    </row>
    <row r="81" spans="1:7" x14ac:dyDescent="0.35">
      <c r="A81" s="152" t="s">
        <v>459</v>
      </c>
      <c r="B81" s="152" t="str">
        <f>IF(ISNONTEXT(VLOOKUP(A81,'Student names'!$B$7:$C$15000,2,0)),"",VLOOKUP(A81,'Student names'!$B$7:$C$15000,2,0))</f>
        <v>Owen Mackay</v>
      </c>
      <c r="C81" s="151" t="s">
        <v>222</v>
      </c>
      <c r="D81" s="152">
        <v>17</v>
      </c>
      <c r="E81" s="156">
        <v>42254</v>
      </c>
      <c r="F81" s="156">
        <v>42947</v>
      </c>
      <c r="G81" s="156">
        <v>42947</v>
      </c>
    </row>
    <row r="82" spans="1:7" x14ac:dyDescent="0.35">
      <c r="A82" s="152" t="s">
        <v>487</v>
      </c>
      <c r="B82" s="152" t="str">
        <f>IF(ISNONTEXT(VLOOKUP(A82,'Student names'!$B$7:$C$15000,2,0)),"",VLOOKUP(A82,'Student names'!$B$7:$C$15000,2,0))</f>
        <v/>
      </c>
      <c r="C82" s="151" t="s">
        <v>222</v>
      </c>
      <c r="D82" s="152">
        <v>16</v>
      </c>
      <c r="E82" s="156">
        <v>42614</v>
      </c>
      <c r="F82" s="156">
        <v>43312</v>
      </c>
      <c r="G82" s="156">
        <v>43312</v>
      </c>
    </row>
    <row r="83" spans="1:7" x14ac:dyDescent="0.35">
      <c r="A83" s="152" t="s">
        <v>461</v>
      </c>
      <c r="B83" s="152" t="str">
        <f>IF(ISNONTEXT(VLOOKUP(A83,'Student names'!$B$7:$C$15000,2,0)),"",VLOOKUP(A83,'Student names'!$B$7:$C$15000,2,0))</f>
        <v>Rose Martin</v>
      </c>
      <c r="C83" s="151" t="s">
        <v>222</v>
      </c>
      <c r="D83" s="152">
        <v>17</v>
      </c>
      <c r="E83" s="156">
        <v>42250</v>
      </c>
      <c r="F83" s="156">
        <v>42947</v>
      </c>
      <c r="G83" s="156">
        <v>42947</v>
      </c>
    </row>
    <row r="84" spans="1:7" x14ac:dyDescent="0.35">
      <c r="A84" s="152" t="s">
        <v>487</v>
      </c>
      <c r="B84" s="152" t="str">
        <f>IF(ISNONTEXT(VLOOKUP(A84,'Student names'!$B$7:$C$15000,2,0)),"",VLOOKUP(A84,'Student names'!$B$7:$C$15000,2,0))</f>
        <v/>
      </c>
      <c r="C84" s="151" t="s">
        <v>222</v>
      </c>
      <c r="D84" s="152">
        <v>16</v>
      </c>
      <c r="E84" s="156">
        <v>42614</v>
      </c>
      <c r="F84" s="156">
        <v>43312</v>
      </c>
      <c r="G84" s="156">
        <v>43312</v>
      </c>
    </row>
    <row r="85" spans="1:7" x14ac:dyDescent="0.35">
      <c r="A85" s="152" t="s">
        <v>464</v>
      </c>
      <c r="B85" s="152" t="str">
        <f>IF(ISNONTEXT(VLOOKUP(A85,'Student names'!$B$7:$C$15000,2,0)),"",VLOOKUP(A85,'Student names'!$B$7:$C$15000,2,0))</f>
        <v>Tim James</v>
      </c>
      <c r="C85" s="151" t="s">
        <v>222</v>
      </c>
      <c r="D85" s="152">
        <v>17</v>
      </c>
      <c r="E85" s="156">
        <v>42250</v>
      </c>
      <c r="F85" s="156">
        <v>42947</v>
      </c>
      <c r="G85" s="156">
        <v>42947</v>
      </c>
    </row>
    <row r="86" spans="1:7" x14ac:dyDescent="0.35">
      <c r="A86" s="152" t="s">
        <v>466</v>
      </c>
      <c r="B86" s="152" t="str">
        <f>IF(ISNONTEXT(VLOOKUP(A86,'Student names'!$B$7:$C$15000,2,0)),"",VLOOKUP(A86,'Student names'!$B$7:$C$15000,2,0))</f>
        <v>Jacob Edmunds</v>
      </c>
      <c r="C86" s="151" t="s">
        <v>222</v>
      </c>
      <c r="D86" s="152">
        <v>17</v>
      </c>
      <c r="E86" s="156">
        <v>42250</v>
      </c>
      <c r="F86" s="156">
        <v>42937</v>
      </c>
      <c r="G86" s="156">
        <v>42937</v>
      </c>
    </row>
    <row r="87" spans="1:7" x14ac:dyDescent="0.35">
      <c r="A87" s="152" t="s">
        <v>487</v>
      </c>
      <c r="B87" s="152" t="str">
        <f>IF(ISNONTEXT(VLOOKUP(A87,'Student names'!$B$7:$C$15000,2,0)),"",VLOOKUP(A87,'Student names'!$B$7:$C$15000,2,0))</f>
        <v/>
      </c>
      <c r="C87" s="151" t="s">
        <v>222</v>
      </c>
      <c r="D87" s="152">
        <v>16</v>
      </c>
      <c r="E87" s="156">
        <v>42614</v>
      </c>
      <c r="F87" s="156">
        <v>43312</v>
      </c>
      <c r="G87" s="156">
        <v>43312</v>
      </c>
    </row>
    <row r="88" spans="1:7" x14ac:dyDescent="0.35">
      <c r="A88" s="152" t="s">
        <v>487</v>
      </c>
      <c r="B88" s="152" t="str">
        <f>IF(ISNONTEXT(VLOOKUP(A88,'Student names'!$B$7:$C$15000,2,0)),"",VLOOKUP(A88,'Student names'!$B$7:$C$15000,2,0))</f>
        <v/>
      </c>
      <c r="C88" s="151" t="s">
        <v>222</v>
      </c>
      <c r="D88" s="152">
        <v>16</v>
      </c>
      <c r="E88" s="156">
        <v>42614</v>
      </c>
      <c r="F88" s="156">
        <v>43312</v>
      </c>
      <c r="G88" s="156">
        <v>43312</v>
      </c>
    </row>
    <row r="89" spans="1:7" x14ac:dyDescent="0.35">
      <c r="A89" s="152" t="s">
        <v>470</v>
      </c>
      <c r="B89" s="152" t="str">
        <f>IF(ISNONTEXT(VLOOKUP(A89,'Student names'!$B$7:$C$15000,2,0)),"",VLOOKUP(A89,'Student names'!$B$7:$C$15000,2,0))</f>
        <v/>
      </c>
      <c r="C89" s="151" t="s">
        <v>222</v>
      </c>
      <c r="D89" s="152">
        <v>17</v>
      </c>
      <c r="E89" s="156">
        <v>42250</v>
      </c>
      <c r="F89" s="156">
        <v>42937</v>
      </c>
      <c r="G89" s="156">
        <v>42937</v>
      </c>
    </row>
    <row r="90" spans="1:7" x14ac:dyDescent="0.35">
      <c r="A90" s="152" t="s">
        <v>471</v>
      </c>
      <c r="B90" s="152" t="str">
        <f>IF(ISNONTEXT(VLOOKUP(A90,'Student names'!$B$7:$C$15000,2,0)),"",VLOOKUP(A90,'Student names'!$B$7:$C$15000,2,0))</f>
        <v/>
      </c>
      <c r="C90" s="151" t="s">
        <v>222</v>
      </c>
      <c r="D90" s="152">
        <v>17</v>
      </c>
      <c r="E90" s="156">
        <v>42250</v>
      </c>
      <c r="F90" s="156">
        <v>42937</v>
      </c>
      <c r="G90" s="156">
        <v>42937</v>
      </c>
    </row>
    <row r="91" spans="1:7" x14ac:dyDescent="0.35">
      <c r="A91" s="152" t="s">
        <v>487</v>
      </c>
      <c r="B91" s="152" t="str">
        <f>IF(ISNONTEXT(VLOOKUP(A91,'Student names'!$B$7:$C$15000,2,0)),"",VLOOKUP(A91,'Student names'!$B$7:$C$15000,2,0))</f>
        <v/>
      </c>
      <c r="C91" s="151" t="s">
        <v>222</v>
      </c>
      <c r="D91" s="152">
        <v>16</v>
      </c>
      <c r="E91" s="156">
        <v>42614</v>
      </c>
      <c r="F91" s="156">
        <v>43312</v>
      </c>
      <c r="G91" s="156">
        <v>42937</v>
      </c>
    </row>
    <row r="92" spans="1:7" x14ac:dyDescent="0.35">
      <c r="A92" s="152" t="s">
        <v>472</v>
      </c>
      <c r="B92" s="152" t="str">
        <f>IF(ISNONTEXT(VLOOKUP(A92,'Student names'!$B$7:$C$15000,2,0)),"",VLOOKUP(A92,'Student names'!$B$7:$C$15000,2,0))</f>
        <v/>
      </c>
      <c r="C92" s="151" t="s">
        <v>222</v>
      </c>
      <c r="D92" s="152">
        <v>17</v>
      </c>
      <c r="E92" s="156">
        <v>42614</v>
      </c>
      <c r="F92" s="156">
        <v>42937</v>
      </c>
      <c r="G92" s="156">
        <v>42937</v>
      </c>
    </row>
    <row r="93" spans="1:7" x14ac:dyDescent="0.35">
      <c r="A93" s="152" t="s">
        <v>487</v>
      </c>
      <c r="B93" s="152" t="str">
        <f>IF(ISNONTEXT(VLOOKUP(A93,'Student names'!$B$7:$C$15000,2,0)),"",VLOOKUP(A93,'Student names'!$B$7:$C$15000,2,0))</f>
        <v/>
      </c>
      <c r="C93" s="151" t="s">
        <v>222</v>
      </c>
      <c r="D93" s="152">
        <v>16</v>
      </c>
      <c r="E93" s="156">
        <v>42614</v>
      </c>
      <c r="F93" s="156">
        <v>43312</v>
      </c>
      <c r="G93" s="156">
        <v>43312</v>
      </c>
    </row>
    <row r="94" spans="1:7" x14ac:dyDescent="0.35">
      <c r="A94" s="152" t="s">
        <v>473</v>
      </c>
      <c r="B94" s="152" t="str">
        <f>IF(ISNONTEXT(VLOOKUP(A94,'Student names'!$B$7:$C$15000,2,0)),"",VLOOKUP(A94,'Student names'!$B$7:$C$15000,2,0))</f>
        <v/>
      </c>
      <c r="C94" s="151" t="s">
        <v>222</v>
      </c>
      <c r="D94" s="152">
        <v>17</v>
      </c>
      <c r="E94" s="156">
        <v>42250</v>
      </c>
      <c r="F94" s="156">
        <v>42937</v>
      </c>
      <c r="G94" s="156">
        <v>42937</v>
      </c>
    </row>
    <row r="95" spans="1:7" x14ac:dyDescent="0.35">
      <c r="A95" s="152" t="s">
        <v>474</v>
      </c>
      <c r="B95" s="152" t="str">
        <f>IF(ISNONTEXT(VLOOKUP(A95,'Student names'!$B$7:$C$15000,2,0)),"",VLOOKUP(A95,'Student names'!$B$7:$C$15000,2,0))</f>
        <v/>
      </c>
      <c r="C95" s="151" t="s">
        <v>222</v>
      </c>
      <c r="D95" s="152">
        <v>17</v>
      </c>
      <c r="E95" s="156">
        <v>42250</v>
      </c>
      <c r="F95" s="156">
        <v>42937</v>
      </c>
      <c r="G95" s="156">
        <v>42937</v>
      </c>
    </row>
    <row r="96" spans="1:7" x14ac:dyDescent="0.35">
      <c r="A96" s="152" t="s">
        <v>475</v>
      </c>
      <c r="B96" s="152" t="str">
        <f>IF(ISNONTEXT(VLOOKUP(A96,'Student names'!$B$7:$C$15000,2,0)),"",VLOOKUP(A96,'Student names'!$B$7:$C$15000,2,0))</f>
        <v/>
      </c>
      <c r="C96" s="151" t="s">
        <v>222</v>
      </c>
      <c r="D96" s="152">
        <v>17</v>
      </c>
      <c r="E96" s="156">
        <v>42250</v>
      </c>
      <c r="F96" s="156">
        <v>42937</v>
      </c>
      <c r="G96" s="156">
        <v>42937</v>
      </c>
    </row>
    <row r="97" spans="1:7" x14ac:dyDescent="0.35">
      <c r="A97" s="152" t="s">
        <v>476</v>
      </c>
      <c r="B97" s="152" t="str">
        <f>IF(ISNONTEXT(VLOOKUP(A97,'Student names'!$B$7:$C$15000,2,0)),"",VLOOKUP(A97,'Student names'!$B$7:$C$15000,2,0))</f>
        <v/>
      </c>
      <c r="C97" s="151" t="s">
        <v>222</v>
      </c>
      <c r="D97" s="152">
        <v>17</v>
      </c>
      <c r="E97" s="156">
        <v>42250</v>
      </c>
      <c r="F97" s="156">
        <v>42937</v>
      </c>
      <c r="G97" s="156">
        <v>42937</v>
      </c>
    </row>
    <row r="98" spans="1:7" x14ac:dyDescent="0.35">
      <c r="A98" s="152" t="s">
        <v>477</v>
      </c>
      <c r="B98" s="152" t="str">
        <f>IF(ISNONTEXT(VLOOKUP(A98,'Student names'!$B$7:$C$15000,2,0)),"",VLOOKUP(A98,'Student names'!$B$7:$C$15000,2,0))</f>
        <v/>
      </c>
      <c r="C98" s="151" t="s">
        <v>222</v>
      </c>
      <c r="D98" s="152">
        <v>17</v>
      </c>
      <c r="E98" s="156">
        <v>42614</v>
      </c>
      <c r="F98" s="156">
        <v>42937</v>
      </c>
      <c r="G98" s="156">
        <v>42937</v>
      </c>
    </row>
    <row r="99" spans="1:7" x14ac:dyDescent="0.35">
      <c r="A99" s="152" t="s">
        <v>478</v>
      </c>
      <c r="B99" s="152" t="str">
        <f>IF(ISNONTEXT(VLOOKUP(A99,'Student names'!$B$7:$C$15000,2,0)),"",VLOOKUP(A99,'Student names'!$B$7:$C$15000,2,0))</f>
        <v/>
      </c>
      <c r="C99" s="151" t="s">
        <v>222</v>
      </c>
      <c r="D99" s="152">
        <v>17</v>
      </c>
      <c r="E99" s="156">
        <v>42614</v>
      </c>
      <c r="F99" s="156">
        <v>42937</v>
      </c>
      <c r="G99" s="156">
        <v>42937</v>
      </c>
    </row>
    <row r="100" spans="1:7" x14ac:dyDescent="0.35">
      <c r="A100" s="152" t="s">
        <v>479</v>
      </c>
      <c r="B100" s="152" t="str">
        <f>IF(ISNONTEXT(VLOOKUP(A100,'Student names'!$B$7:$C$15000,2,0)),"",VLOOKUP(A100,'Student names'!$B$7:$C$15000,2,0))</f>
        <v/>
      </c>
      <c r="C100" s="151" t="s">
        <v>222</v>
      </c>
      <c r="D100" s="152">
        <v>17</v>
      </c>
      <c r="E100" s="156">
        <v>42250</v>
      </c>
      <c r="F100" s="156">
        <v>42947</v>
      </c>
      <c r="G100" s="156">
        <v>42947</v>
      </c>
    </row>
    <row r="101" spans="1:7" x14ac:dyDescent="0.35">
      <c r="A101" s="152" t="s">
        <v>487</v>
      </c>
      <c r="B101" s="152" t="str">
        <f>IF(ISNONTEXT(VLOOKUP(A101,'Student names'!$B$7:$C$15000,2,0)),"",VLOOKUP(A101,'Student names'!$B$7:$C$15000,2,0))</f>
        <v/>
      </c>
      <c r="C101" s="151" t="s">
        <v>222</v>
      </c>
      <c r="D101" s="152">
        <v>16</v>
      </c>
      <c r="E101" s="156">
        <v>42619</v>
      </c>
      <c r="F101" s="156">
        <v>43312</v>
      </c>
      <c r="G101" s="156">
        <v>43312</v>
      </c>
    </row>
    <row r="102" spans="1:7" x14ac:dyDescent="0.35">
      <c r="A102" s="152" t="s">
        <v>480</v>
      </c>
      <c r="B102" s="152" t="str">
        <f>IF(ISNONTEXT(VLOOKUP(A102,'Student names'!$B$7:$C$15000,2,0)),"",VLOOKUP(A102,'Student names'!$B$7:$C$15000,2,0))</f>
        <v/>
      </c>
      <c r="C102" s="151" t="s">
        <v>222</v>
      </c>
      <c r="D102" s="152">
        <v>17</v>
      </c>
      <c r="E102" s="156">
        <v>42614</v>
      </c>
      <c r="F102" s="156">
        <v>42937</v>
      </c>
      <c r="G102" s="156">
        <v>42937</v>
      </c>
    </row>
    <row r="103" spans="1:7" x14ac:dyDescent="0.35">
      <c r="A103" s="152" t="s">
        <v>481</v>
      </c>
      <c r="B103" s="152" t="str">
        <f>IF(ISNONTEXT(VLOOKUP(A103,'Student names'!$B$7:$C$15000,2,0)),"",VLOOKUP(A103,'Student names'!$B$7:$C$15000,2,0))</f>
        <v/>
      </c>
      <c r="C103" s="151" t="s">
        <v>222</v>
      </c>
      <c r="D103" s="152">
        <v>17</v>
      </c>
      <c r="E103" s="156">
        <v>42618</v>
      </c>
      <c r="F103" s="156">
        <v>42937</v>
      </c>
      <c r="G103" s="156">
        <v>42937</v>
      </c>
    </row>
    <row r="104" spans="1:7" x14ac:dyDescent="0.35">
      <c r="A104" s="152" t="s">
        <v>487</v>
      </c>
      <c r="B104" s="152" t="str">
        <f>IF(ISNONTEXT(VLOOKUP(A104,'Student names'!$B$7:$C$15000,2,0)),"",VLOOKUP(A104,'Student names'!$B$7:$C$15000,2,0))</f>
        <v/>
      </c>
      <c r="C104" s="151" t="s">
        <v>222</v>
      </c>
      <c r="D104" s="152">
        <v>16</v>
      </c>
      <c r="E104" s="156">
        <v>42614</v>
      </c>
      <c r="F104" s="156">
        <v>43312</v>
      </c>
      <c r="G104" s="156">
        <v>43312</v>
      </c>
    </row>
    <row r="105" spans="1:7" x14ac:dyDescent="0.35">
      <c r="A105" s="152" t="s">
        <v>482</v>
      </c>
      <c r="B105" s="152" t="str">
        <f>IF(ISNONTEXT(VLOOKUP(A105,'Student names'!$B$7:$C$15000,2,0)),"",VLOOKUP(A105,'Student names'!$B$7:$C$15000,2,0))</f>
        <v/>
      </c>
      <c r="C105" s="151" t="s">
        <v>222</v>
      </c>
      <c r="D105" s="152">
        <v>17</v>
      </c>
      <c r="E105" s="156">
        <v>42614</v>
      </c>
      <c r="F105" s="156">
        <v>42937</v>
      </c>
      <c r="G105" s="156">
        <v>42937</v>
      </c>
    </row>
    <row r="106" spans="1:7" x14ac:dyDescent="0.35">
      <c r="A106" s="152" t="s">
        <v>483</v>
      </c>
      <c r="B106" s="152" t="str">
        <f>IF(ISNONTEXT(VLOOKUP(A106,'Student names'!$B$7:$C$15000,2,0)),"",VLOOKUP(A106,'Student names'!$B$7:$C$15000,2,0))</f>
        <v/>
      </c>
      <c r="C106" s="151" t="s">
        <v>230</v>
      </c>
      <c r="D106" s="152">
        <v>17</v>
      </c>
      <c r="E106" s="156">
        <v>42614</v>
      </c>
      <c r="F106" s="156">
        <v>42937</v>
      </c>
      <c r="G106" s="156">
        <v>42635</v>
      </c>
    </row>
    <row r="107" spans="1:7" x14ac:dyDescent="0.35">
      <c r="A107" s="152" t="s">
        <v>487</v>
      </c>
      <c r="B107" s="152" t="str">
        <f>IF(ISNONTEXT(VLOOKUP(A107,'Student names'!$B$7:$C$15000,2,0)),"",VLOOKUP(A107,'Student names'!$B$7:$C$15000,2,0))</f>
        <v/>
      </c>
      <c r="C107" s="151" t="s">
        <v>222</v>
      </c>
      <c r="D107" s="152">
        <v>16</v>
      </c>
      <c r="E107" s="156">
        <v>42614</v>
      </c>
      <c r="F107" s="156">
        <v>43312</v>
      </c>
      <c r="G107" s="156">
        <v>43312</v>
      </c>
    </row>
    <row r="108" spans="1:7" x14ac:dyDescent="0.35">
      <c r="A108" s="152" t="s">
        <v>484</v>
      </c>
      <c r="B108" s="152" t="str">
        <f>IF(ISNONTEXT(VLOOKUP(A108,'Student names'!$B$7:$C$15000,2,0)),"",VLOOKUP(A108,'Student names'!$B$7:$C$15000,2,0))</f>
        <v/>
      </c>
      <c r="C108" s="151" t="s">
        <v>222</v>
      </c>
      <c r="D108" s="152">
        <v>17</v>
      </c>
      <c r="E108" s="156">
        <v>42250</v>
      </c>
      <c r="F108" s="156">
        <v>42937</v>
      </c>
      <c r="G108" s="156">
        <v>42937</v>
      </c>
    </row>
    <row r="109" spans="1:7" x14ac:dyDescent="0.35">
      <c r="E109" s="156"/>
      <c r="F109" s="156"/>
      <c r="G109" s="156"/>
    </row>
    <row r="110" spans="1:7" x14ac:dyDescent="0.35">
      <c r="E110" s="156"/>
      <c r="F110" s="156"/>
      <c r="G110" s="156"/>
    </row>
    <row r="111" spans="1:7" x14ac:dyDescent="0.35">
      <c r="E111" s="156"/>
      <c r="F111" s="156"/>
      <c r="G111" s="156"/>
    </row>
    <row r="112" spans="1:7" x14ac:dyDescent="0.35">
      <c r="E112" s="156"/>
      <c r="F112" s="156"/>
      <c r="G112" s="156"/>
    </row>
    <row r="113" spans="5:7" x14ac:dyDescent="0.35">
      <c r="E113" s="156"/>
      <c r="F113" s="156"/>
      <c r="G113" s="156"/>
    </row>
    <row r="114" spans="5:7" x14ac:dyDescent="0.35">
      <c r="E114" s="156"/>
      <c r="F114" s="156"/>
      <c r="G114" s="156"/>
    </row>
    <row r="115" spans="5:7" x14ac:dyDescent="0.35">
      <c r="E115" s="156"/>
      <c r="F115" s="156"/>
      <c r="G115" s="156"/>
    </row>
    <row r="116" spans="5:7" x14ac:dyDescent="0.35">
      <c r="E116" s="156"/>
      <c r="F116" s="156"/>
      <c r="G116" s="156"/>
    </row>
    <row r="117" spans="5:7" x14ac:dyDescent="0.35">
      <c r="E117" s="156"/>
      <c r="F117" s="156"/>
      <c r="G117" s="156"/>
    </row>
    <row r="118" spans="5:7" x14ac:dyDescent="0.35">
      <c r="E118" s="156"/>
      <c r="F118" s="156"/>
      <c r="G118" s="156"/>
    </row>
    <row r="119" spans="5:7" x14ac:dyDescent="0.35">
      <c r="E119" s="156"/>
      <c r="F119" s="156"/>
      <c r="G119" s="156"/>
    </row>
    <row r="120" spans="5:7" x14ac:dyDescent="0.35">
      <c r="E120" s="156"/>
      <c r="F120" s="156"/>
      <c r="G120" s="156"/>
    </row>
    <row r="121" spans="5:7" x14ac:dyDescent="0.35">
      <c r="E121" s="156"/>
      <c r="F121" s="156"/>
      <c r="G121" s="156"/>
    </row>
    <row r="122" spans="5:7" x14ac:dyDescent="0.35">
      <c r="E122" s="156"/>
      <c r="F122" s="156"/>
      <c r="G122" s="156"/>
    </row>
    <row r="123" spans="5:7" x14ac:dyDescent="0.35">
      <c r="E123" s="156"/>
      <c r="F123" s="156"/>
      <c r="G123" s="156"/>
    </row>
    <row r="124" spans="5:7" x14ac:dyDescent="0.35">
      <c r="E124" s="156"/>
      <c r="F124" s="156"/>
      <c r="G124" s="156"/>
    </row>
    <row r="125" spans="5:7" x14ac:dyDescent="0.35">
      <c r="E125" s="156"/>
      <c r="F125" s="156"/>
      <c r="G125" s="156"/>
    </row>
    <row r="126" spans="5:7" x14ac:dyDescent="0.35">
      <c r="E126" s="156"/>
      <c r="F126" s="156"/>
      <c r="G126" s="156"/>
    </row>
    <row r="127" spans="5:7" x14ac:dyDescent="0.35">
      <c r="E127" s="156"/>
      <c r="F127" s="156"/>
      <c r="G127" s="156"/>
    </row>
    <row r="128" spans="5:7" x14ac:dyDescent="0.35">
      <c r="E128" s="156"/>
      <c r="F128" s="156"/>
      <c r="G128" s="156"/>
    </row>
    <row r="129" spans="5:7" x14ac:dyDescent="0.35">
      <c r="E129" s="156"/>
      <c r="F129" s="156"/>
      <c r="G129" s="156"/>
    </row>
    <row r="130" spans="5:7" x14ac:dyDescent="0.35">
      <c r="E130" s="156"/>
      <c r="F130" s="156"/>
      <c r="G130" s="156"/>
    </row>
    <row r="131" spans="5:7" x14ac:dyDescent="0.35">
      <c r="E131" s="156"/>
      <c r="F131" s="156"/>
      <c r="G131" s="156"/>
    </row>
    <row r="132" spans="5:7" x14ac:dyDescent="0.35">
      <c r="E132" s="156"/>
      <c r="F132" s="156"/>
      <c r="G132" s="156"/>
    </row>
    <row r="133" spans="5:7" x14ac:dyDescent="0.35">
      <c r="E133" s="156"/>
      <c r="F133" s="156"/>
      <c r="G133" s="156"/>
    </row>
    <row r="134" spans="5:7" x14ac:dyDescent="0.35">
      <c r="E134" s="156"/>
      <c r="F134" s="156"/>
      <c r="G134" s="156"/>
    </row>
    <row r="135" spans="5:7" x14ac:dyDescent="0.35">
      <c r="E135" s="156"/>
      <c r="F135" s="156"/>
      <c r="G135" s="156"/>
    </row>
    <row r="136" spans="5:7" x14ac:dyDescent="0.35">
      <c r="E136" s="156"/>
      <c r="F136" s="156"/>
      <c r="G136" s="156"/>
    </row>
    <row r="137" spans="5:7" x14ac:dyDescent="0.35">
      <c r="E137" s="156"/>
      <c r="F137" s="156"/>
      <c r="G137" s="156"/>
    </row>
    <row r="138" spans="5:7" x14ac:dyDescent="0.35">
      <c r="E138" s="156"/>
      <c r="F138" s="156"/>
      <c r="G138" s="156"/>
    </row>
    <row r="139" spans="5:7" x14ac:dyDescent="0.35">
      <c r="E139" s="156"/>
      <c r="F139" s="156"/>
      <c r="G139" s="156"/>
    </row>
    <row r="140" spans="5:7" x14ac:dyDescent="0.35">
      <c r="E140" s="156"/>
      <c r="F140" s="156"/>
      <c r="G140" s="156"/>
    </row>
    <row r="141" spans="5:7" x14ac:dyDescent="0.35">
      <c r="E141" s="156"/>
      <c r="F141" s="156"/>
      <c r="G141" s="156"/>
    </row>
    <row r="142" spans="5:7" x14ac:dyDescent="0.35">
      <c r="E142" s="156"/>
      <c r="F142" s="156"/>
      <c r="G142" s="156"/>
    </row>
    <row r="143" spans="5:7" x14ac:dyDescent="0.35">
      <c r="E143" s="156"/>
      <c r="F143" s="156"/>
      <c r="G143" s="156"/>
    </row>
    <row r="144" spans="5:7" x14ac:dyDescent="0.35">
      <c r="E144" s="156"/>
      <c r="F144" s="156"/>
      <c r="G144" s="156"/>
    </row>
    <row r="145" spans="5:7" x14ac:dyDescent="0.35">
      <c r="E145" s="156"/>
      <c r="F145" s="156"/>
      <c r="G145" s="156"/>
    </row>
    <row r="146" spans="5:7" x14ac:dyDescent="0.35">
      <c r="E146" s="156"/>
      <c r="F146" s="156"/>
      <c r="G146" s="156"/>
    </row>
    <row r="147" spans="5:7" x14ac:dyDescent="0.35">
      <c r="E147" s="156"/>
      <c r="F147" s="156"/>
      <c r="G147" s="156"/>
    </row>
    <row r="148" spans="5:7" x14ac:dyDescent="0.35">
      <c r="E148" s="156"/>
      <c r="F148" s="156"/>
      <c r="G148" s="156"/>
    </row>
    <row r="149" spans="5:7" x14ac:dyDescent="0.35">
      <c r="E149" s="156"/>
      <c r="F149" s="156"/>
      <c r="G149" s="156"/>
    </row>
    <row r="150" spans="5:7" x14ac:dyDescent="0.35">
      <c r="E150" s="156"/>
      <c r="F150" s="156"/>
      <c r="G150" s="156"/>
    </row>
    <row r="151" spans="5:7" x14ac:dyDescent="0.35">
      <c r="E151" s="156"/>
      <c r="F151" s="156"/>
      <c r="G151" s="156"/>
    </row>
    <row r="152" spans="5:7" x14ac:dyDescent="0.35">
      <c r="E152" s="156"/>
      <c r="F152" s="156"/>
      <c r="G152" s="156"/>
    </row>
    <row r="153" spans="5:7" x14ac:dyDescent="0.35">
      <c r="E153" s="156"/>
      <c r="F153" s="156"/>
      <c r="G153" s="156"/>
    </row>
    <row r="154" spans="5:7" x14ac:dyDescent="0.35">
      <c r="E154" s="156"/>
      <c r="F154" s="156"/>
      <c r="G154" s="156"/>
    </row>
    <row r="155" spans="5:7" x14ac:dyDescent="0.35">
      <c r="E155" s="156"/>
      <c r="F155" s="156"/>
      <c r="G155" s="156"/>
    </row>
    <row r="156" spans="5:7" x14ac:dyDescent="0.35">
      <c r="E156" s="156"/>
      <c r="F156" s="156"/>
      <c r="G156" s="156"/>
    </row>
    <row r="157" spans="5:7" x14ac:dyDescent="0.35">
      <c r="E157" s="156"/>
      <c r="F157" s="156"/>
      <c r="G157" s="156"/>
    </row>
    <row r="158" spans="5:7" x14ac:dyDescent="0.35">
      <c r="E158" s="156"/>
      <c r="F158" s="156"/>
      <c r="G158" s="156"/>
    </row>
    <row r="159" spans="5:7" x14ac:dyDescent="0.35">
      <c r="E159" s="156"/>
      <c r="F159" s="156"/>
      <c r="G159" s="156"/>
    </row>
    <row r="160" spans="5:7" x14ac:dyDescent="0.35">
      <c r="E160" s="156"/>
      <c r="F160" s="156"/>
      <c r="G160" s="156"/>
    </row>
    <row r="161" spans="5:7" x14ac:dyDescent="0.35">
      <c r="E161" s="156"/>
      <c r="F161" s="156"/>
      <c r="G161" s="156"/>
    </row>
    <row r="162" spans="5:7" x14ac:dyDescent="0.35">
      <c r="E162" s="156"/>
      <c r="F162" s="156"/>
      <c r="G162" s="156"/>
    </row>
    <row r="163" spans="5:7" x14ac:dyDescent="0.35">
      <c r="E163" s="156"/>
      <c r="F163" s="156"/>
      <c r="G163" s="156"/>
    </row>
    <row r="164" spans="5:7" x14ac:dyDescent="0.35">
      <c r="E164" s="156"/>
      <c r="F164" s="156"/>
      <c r="G164" s="156"/>
    </row>
    <row r="165" spans="5:7" x14ac:dyDescent="0.35">
      <c r="E165" s="156"/>
      <c r="F165" s="156"/>
      <c r="G165" s="156"/>
    </row>
    <row r="166" spans="5:7" x14ac:dyDescent="0.35">
      <c r="E166" s="156"/>
      <c r="F166" s="156"/>
      <c r="G166" s="156"/>
    </row>
    <row r="167" spans="5:7" x14ac:dyDescent="0.35">
      <c r="E167" s="156"/>
      <c r="F167" s="156"/>
      <c r="G167" s="156"/>
    </row>
    <row r="168" spans="5:7" x14ac:dyDescent="0.35">
      <c r="E168" s="156"/>
      <c r="F168" s="156"/>
      <c r="G168" s="156"/>
    </row>
    <row r="169" spans="5:7" x14ac:dyDescent="0.35">
      <c r="E169" s="156"/>
      <c r="F169" s="156"/>
      <c r="G169" s="156"/>
    </row>
    <row r="170" spans="5:7" x14ac:dyDescent="0.35">
      <c r="E170" s="156"/>
      <c r="F170" s="156"/>
      <c r="G170" s="156"/>
    </row>
    <row r="171" spans="5:7" x14ac:dyDescent="0.35">
      <c r="E171" s="156"/>
      <c r="F171" s="156"/>
      <c r="G171" s="156"/>
    </row>
    <row r="172" spans="5:7" x14ac:dyDescent="0.35">
      <c r="E172" s="156"/>
      <c r="F172" s="156"/>
      <c r="G172" s="156"/>
    </row>
    <row r="173" spans="5:7" x14ac:dyDescent="0.35">
      <c r="E173" s="156"/>
      <c r="F173" s="156"/>
      <c r="G173" s="156"/>
    </row>
    <row r="174" spans="5:7" x14ac:dyDescent="0.35">
      <c r="E174" s="156"/>
      <c r="F174" s="156"/>
      <c r="G174" s="156"/>
    </row>
    <row r="175" spans="5:7" x14ac:dyDescent="0.35">
      <c r="E175" s="156"/>
      <c r="F175" s="156"/>
      <c r="G175" s="156"/>
    </row>
    <row r="176" spans="5:7" x14ac:dyDescent="0.35">
      <c r="E176" s="156"/>
      <c r="F176" s="156"/>
      <c r="G176" s="156"/>
    </row>
    <row r="177" spans="5:7" x14ac:dyDescent="0.35">
      <c r="E177" s="156"/>
      <c r="F177" s="156"/>
      <c r="G177" s="156"/>
    </row>
    <row r="178" spans="5:7" x14ac:dyDescent="0.35">
      <c r="E178" s="156"/>
      <c r="F178" s="156"/>
      <c r="G178" s="156"/>
    </row>
    <row r="179" spans="5:7" x14ac:dyDescent="0.35">
      <c r="E179" s="156"/>
      <c r="F179" s="156"/>
      <c r="G179" s="156"/>
    </row>
    <row r="180" spans="5:7" x14ac:dyDescent="0.35">
      <c r="E180" s="156"/>
      <c r="F180" s="156"/>
      <c r="G180" s="156"/>
    </row>
    <row r="181" spans="5:7" x14ac:dyDescent="0.35">
      <c r="E181" s="156"/>
      <c r="F181" s="156"/>
      <c r="G181" s="156"/>
    </row>
    <row r="182" spans="5:7" x14ac:dyDescent="0.35">
      <c r="E182" s="156"/>
      <c r="F182" s="156"/>
      <c r="G182" s="156"/>
    </row>
    <row r="183" spans="5:7" x14ac:dyDescent="0.35">
      <c r="E183" s="156"/>
      <c r="F183" s="156"/>
      <c r="G183" s="156"/>
    </row>
    <row r="184" spans="5:7" x14ac:dyDescent="0.35">
      <c r="E184" s="156"/>
      <c r="F184" s="156"/>
      <c r="G184" s="156"/>
    </row>
    <row r="185" spans="5:7" x14ac:dyDescent="0.35">
      <c r="E185" s="156"/>
      <c r="F185" s="156"/>
      <c r="G185" s="156"/>
    </row>
    <row r="186" spans="5:7" x14ac:dyDescent="0.35">
      <c r="E186" s="156"/>
      <c r="F186" s="156"/>
      <c r="G186" s="156"/>
    </row>
    <row r="187" spans="5:7" x14ac:dyDescent="0.35">
      <c r="E187" s="156"/>
      <c r="F187" s="156"/>
      <c r="G187" s="156"/>
    </row>
    <row r="188" spans="5:7" x14ac:dyDescent="0.35">
      <c r="E188" s="156"/>
      <c r="F188" s="156"/>
      <c r="G188" s="156"/>
    </row>
    <row r="189" spans="5:7" x14ac:dyDescent="0.35">
      <c r="E189" s="156"/>
      <c r="F189" s="156"/>
      <c r="G189" s="156"/>
    </row>
    <row r="190" spans="5:7" x14ac:dyDescent="0.35">
      <c r="E190" s="156"/>
      <c r="F190" s="156"/>
      <c r="G190" s="156"/>
    </row>
    <row r="191" spans="5:7" x14ac:dyDescent="0.35">
      <c r="E191" s="156"/>
      <c r="F191" s="156"/>
      <c r="G191" s="156"/>
    </row>
    <row r="192" spans="5:7" x14ac:dyDescent="0.35">
      <c r="E192" s="156"/>
      <c r="F192" s="156"/>
      <c r="G192" s="156"/>
    </row>
    <row r="193" spans="5:7" x14ac:dyDescent="0.35">
      <c r="E193" s="156"/>
      <c r="F193" s="156"/>
      <c r="G193" s="156"/>
    </row>
    <row r="194" spans="5:7" x14ac:dyDescent="0.35">
      <c r="E194" s="156"/>
      <c r="F194" s="156"/>
      <c r="G194" s="156"/>
    </row>
    <row r="195" spans="5:7" x14ac:dyDescent="0.35">
      <c r="E195" s="156"/>
      <c r="F195" s="156"/>
      <c r="G195" s="156"/>
    </row>
    <row r="196" spans="5:7" x14ac:dyDescent="0.35">
      <c r="E196" s="156"/>
      <c r="F196" s="156"/>
      <c r="G196" s="156"/>
    </row>
    <row r="197" spans="5:7" x14ac:dyDescent="0.35">
      <c r="E197" s="156"/>
      <c r="F197" s="156"/>
      <c r="G197" s="156"/>
    </row>
    <row r="198" spans="5:7" x14ac:dyDescent="0.35">
      <c r="E198" s="156"/>
      <c r="F198" s="156"/>
      <c r="G198" s="156"/>
    </row>
    <row r="199" spans="5:7" x14ac:dyDescent="0.35">
      <c r="E199" s="156"/>
      <c r="F199" s="156"/>
      <c r="G199" s="156"/>
    </row>
    <row r="200" spans="5:7" x14ac:dyDescent="0.35">
      <c r="E200" s="156"/>
      <c r="F200" s="156"/>
      <c r="G200" s="156"/>
    </row>
    <row r="201" spans="5:7" x14ac:dyDescent="0.35">
      <c r="E201" s="156"/>
      <c r="F201" s="156"/>
      <c r="G201" s="156"/>
    </row>
    <row r="202" spans="5:7" x14ac:dyDescent="0.35">
      <c r="E202" s="156"/>
      <c r="F202" s="156"/>
      <c r="G202" s="156"/>
    </row>
    <row r="203" spans="5:7" x14ac:dyDescent="0.35">
      <c r="E203" s="156"/>
      <c r="F203" s="156"/>
      <c r="G203" s="156"/>
    </row>
    <row r="204" spans="5:7" x14ac:dyDescent="0.35">
      <c r="E204" s="156"/>
      <c r="F204" s="156"/>
      <c r="G204" s="156"/>
    </row>
    <row r="205" spans="5:7" x14ac:dyDescent="0.35">
      <c r="E205" s="156"/>
      <c r="F205" s="156"/>
      <c r="G205" s="156"/>
    </row>
    <row r="206" spans="5:7" x14ac:dyDescent="0.35">
      <c r="E206" s="156"/>
      <c r="F206" s="156"/>
      <c r="G206" s="156"/>
    </row>
    <row r="207" spans="5:7" x14ac:dyDescent="0.35">
      <c r="E207" s="156"/>
      <c r="F207" s="156"/>
      <c r="G207" s="156"/>
    </row>
    <row r="208" spans="5:7" x14ac:dyDescent="0.35">
      <c r="E208" s="156"/>
      <c r="F208" s="156"/>
      <c r="G208" s="156"/>
    </row>
    <row r="209" spans="5:7" x14ac:dyDescent="0.35">
      <c r="E209" s="156"/>
      <c r="F209" s="156"/>
      <c r="G209" s="156"/>
    </row>
    <row r="210" spans="5:7" x14ac:dyDescent="0.35">
      <c r="E210" s="156"/>
      <c r="F210" s="156"/>
      <c r="G210" s="156"/>
    </row>
    <row r="211" spans="5:7" x14ac:dyDescent="0.35">
      <c r="E211" s="156"/>
      <c r="F211" s="156"/>
      <c r="G211" s="156"/>
    </row>
    <row r="212" spans="5:7" x14ac:dyDescent="0.35">
      <c r="E212" s="156"/>
      <c r="F212" s="156"/>
      <c r="G212" s="156"/>
    </row>
    <row r="213" spans="5:7" x14ac:dyDescent="0.35">
      <c r="E213" s="156"/>
      <c r="F213" s="156"/>
      <c r="G213" s="156"/>
    </row>
    <row r="214" spans="5:7" x14ac:dyDescent="0.35">
      <c r="E214" s="156"/>
      <c r="F214" s="156"/>
      <c r="G214" s="156"/>
    </row>
    <row r="215" spans="5:7" x14ac:dyDescent="0.35">
      <c r="E215" s="156"/>
      <c r="F215" s="156"/>
      <c r="G215" s="156"/>
    </row>
    <row r="216" spans="5:7" x14ac:dyDescent="0.35">
      <c r="E216" s="156"/>
      <c r="F216" s="156"/>
      <c r="G216" s="156"/>
    </row>
    <row r="217" spans="5:7" x14ac:dyDescent="0.35">
      <c r="E217" s="156"/>
      <c r="F217" s="156"/>
      <c r="G217" s="156"/>
    </row>
    <row r="218" spans="5:7" x14ac:dyDescent="0.35">
      <c r="E218" s="156"/>
      <c r="F218" s="156"/>
      <c r="G218" s="156"/>
    </row>
    <row r="219" spans="5:7" x14ac:dyDescent="0.35">
      <c r="E219" s="156"/>
      <c r="F219" s="156"/>
      <c r="G219" s="156"/>
    </row>
    <row r="220" spans="5:7" x14ac:dyDescent="0.35">
      <c r="E220" s="156"/>
      <c r="F220" s="156"/>
      <c r="G220" s="156"/>
    </row>
    <row r="221" spans="5:7" x14ac:dyDescent="0.35">
      <c r="E221" s="156"/>
      <c r="F221" s="156"/>
      <c r="G221" s="156"/>
    </row>
    <row r="222" spans="5:7" x14ac:dyDescent="0.35">
      <c r="E222" s="156"/>
      <c r="F222" s="156"/>
      <c r="G222" s="156"/>
    </row>
    <row r="223" spans="5:7" x14ac:dyDescent="0.35">
      <c r="E223" s="156"/>
      <c r="F223" s="156"/>
      <c r="G223" s="156"/>
    </row>
    <row r="224" spans="5:7" x14ac:dyDescent="0.35">
      <c r="E224" s="156"/>
      <c r="F224" s="156"/>
      <c r="G224" s="156"/>
    </row>
    <row r="225" spans="5:7" x14ac:dyDescent="0.35">
      <c r="E225" s="156"/>
      <c r="F225" s="156"/>
      <c r="G225" s="156"/>
    </row>
    <row r="226" spans="5:7" x14ac:dyDescent="0.35">
      <c r="E226" s="156"/>
      <c r="F226" s="156"/>
      <c r="G226" s="156"/>
    </row>
    <row r="227" spans="5:7" x14ac:dyDescent="0.35">
      <c r="E227" s="156"/>
      <c r="F227" s="156"/>
      <c r="G227" s="156"/>
    </row>
    <row r="228" spans="5:7" x14ac:dyDescent="0.35">
      <c r="E228" s="156"/>
      <c r="F228" s="156"/>
      <c r="G228" s="156"/>
    </row>
    <row r="229" spans="5:7" x14ac:dyDescent="0.35">
      <c r="E229" s="156"/>
      <c r="F229" s="156"/>
      <c r="G229" s="156"/>
    </row>
    <row r="230" spans="5:7" x14ac:dyDescent="0.35">
      <c r="E230" s="156"/>
      <c r="F230" s="156"/>
      <c r="G230" s="156"/>
    </row>
    <row r="231" spans="5:7" x14ac:dyDescent="0.35">
      <c r="E231" s="156"/>
      <c r="F231" s="156"/>
      <c r="G231" s="156"/>
    </row>
    <row r="232" spans="5:7" x14ac:dyDescent="0.35">
      <c r="E232" s="156"/>
      <c r="F232" s="156"/>
      <c r="G232" s="156"/>
    </row>
    <row r="233" spans="5:7" x14ac:dyDescent="0.35">
      <c r="E233" s="156"/>
      <c r="F233" s="156"/>
      <c r="G233" s="156"/>
    </row>
    <row r="234" spans="5:7" x14ac:dyDescent="0.35">
      <c r="E234" s="156"/>
      <c r="F234" s="156"/>
      <c r="G234" s="156"/>
    </row>
    <row r="235" spans="5:7" x14ac:dyDescent="0.35">
      <c r="E235" s="156"/>
      <c r="F235" s="156"/>
      <c r="G235" s="156"/>
    </row>
    <row r="236" spans="5:7" x14ac:dyDescent="0.35">
      <c r="E236" s="156"/>
      <c r="F236" s="156"/>
      <c r="G236" s="156"/>
    </row>
    <row r="237" spans="5:7" x14ac:dyDescent="0.35">
      <c r="E237" s="156"/>
      <c r="F237" s="156"/>
      <c r="G237" s="156"/>
    </row>
    <row r="238" spans="5:7" x14ac:dyDescent="0.35">
      <c r="E238" s="156"/>
      <c r="F238" s="156"/>
      <c r="G238" s="156"/>
    </row>
    <row r="239" spans="5:7" x14ac:dyDescent="0.35">
      <c r="E239" s="156"/>
      <c r="F239" s="156"/>
      <c r="G239" s="156"/>
    </row>
    <row r="240" spans="5:7" x14ac:dyDescent="0.35">
      <c r="E240" s="156"/>
      <c r="F240" s="156"/>
      <c r="G240" s="156"/>
    </row>
    <row r="241" spans="5:7" x14ac:dyDescent="0.35">
      <c r="E241" s="156"/>
      <c r="F241" s="156"/>
      <c r="G241" s="156"/>
    </row>
    <row r="242" spans="5:7" x14ac:dyDescent="0.35">
      <c r="E242" s="156"/>
      <c r="F242" s="156"/>
      <c r="G242" s="156"/>
    </row>
    <row r="243" spans="5:7" x14ac:dyDescent="0.35">
      <c r="E243" s="156"/>
      <c r="F243" s="156"/>
      <c r="G243" s="156"/>
    </row>
    <row r="244" spans="5:7" x14ac:dyDescent="0.35">
      <c r="E244" s="156"/>
      <c r="F244" s="156"/>
      <c r="G244" s="156"/>
    </row>
    <row r="245" spans="5:7" x14ac:dyDescent="0.35">
      <c r="E245" s="156"/>
      <c r="F245" s="156"/>
      <c r="G245" s="156"/>
    </row>
    <row r="246" spans="5:7" x14ac:dyDescent="0.35">
      <c r="E246" s="156"/>
      <c r="F246" s="156"/>
      <c r="G246" s="156"/>
    </row>
    <row r="247" spans="5:7" x14ac:dyDescent="0.35">
      <c r="E247" s="156"/>
      <c r="F247" s="156"/>
      <c r="G247" s="156"/>
    </row>
    <row r="248" spans="5:7" x14ac:dyDescent="0.35">
      <c r="E248" s="156"/>
      <c r="F248" s="156"/>
      <c r="G248" s="156"/>
    </row>
    <row r="249" spans="5:7" x14ac:dyDescent="0.35">
      <c r="E249" s="156"/>
      <c r="F249" s="156"/>
      <c r="G249" s="156"/>
    </row>
    <row r="250" spans="5:7" x14ac:dyDescent="0.35">
      <c r="E250" s="156"/>
      <c r="F250" s="156"/>
      <c r="G250" s="156"/>
    </row>
    <row r="251" spans="5:7" x14ac:dyDescent="0.35">
      <c r="E251" s="156"/>
      <c r="F251" s="156"/>
      <c r="G251" s="156"/>
    </row>
    <row r="252" spans="5:7" x14ac:dyDescent="0.35">
      <c r="E252" s="156"/>
      <c r="F252" s="156"/>
      <c r="G252" s="156"/>
    </row>
    <row r="253" spans="5:7" x14ac:dyDescent="0.35">
      <c r="E253" s="156"/>
      <c r="F253" s="156"/>
      <c r="G253" s="156"/>
    </row>
    <row r="254" spans="5:7" x14ac:dyDescent="0.35">
      <c r="E254" s="156"/>
      <c r="F254" s="156"/>
      <c r="G254" s="156"/>
    </row>
    <row r="255" spans="5:7" x14ac:dyDescent="0.35">
      <c r="E255" s="156"/>
      <c r="F255" s="156"/>
      <c r="G255" s="156"/>
    </row>
    <row r="256" spans="5:7" x14ac:dyDescent="0.35">
      <c r="E256" s="156"/>
      <c r="F256" s="156"/>
      <c r="G256" s="156"/>
    </row>
    <row r="257" spans="5:7" x14ac:dyDescent="0.35">
      <c r="E257" s="156"/>
      <c r="F257" s="156"/>
      <c r="G257" s="156"/>
    </row>
    <row r="258" spans="5:7" x14ac:dyDescent="0.35">
      <c r="E258" s="156"/>
      <c r="F258" s="156"/>
      <c r="G258" s="156"/>
    </row>
    <row r="259" spans="5:7" x14ac:dyDescent="0.35">
      <c r="E259" s="156"/>
      <c r="F259" s="156"/>
      <c r="G259" s="156"/>
    </row>
    <row r="260" spans="5:7" x14ac:dyDescent="0.35">
      <c r="E260" s="156"/>
      <c r="F260" s="156"/>
      <c r="G260" s="156"/>
    </row>
    <row r="261" spans="5:7" x14ac:dyDescent="0.35">
      <c r="E261" s="156"/>
      <c r="F261" s="156"/>
      <c r="G261" s="156"/>
    </row>
    <row r="262" spans="5:7" x14ac:dyDescent="0.35">
      <c r="E262" s="156"/>
      <c r="F262" s="156"/>
      <c r="G262" s="156"/>
    </row>
    <row r="263" spans="5:7" x14ac:dyDescent="0.35">
      <c r="E263" s="156"/>
      <c r="F263" s="156"/>
      <c r="G263" s="156"/>
    </row>
    <row r="264" spans="5:7" x14ac:dyDescent="0.35">
      <c r="E264" s="156"/>
      <c r="F264" s="156"/>
      <c r="G264" s="156"/>
    </row>
    <row r="265" spans="5:7" x14ac:dyDescent="0.35">
      <c r="E265" s="156"/>
      <c r="F265" s="156"/>
      <c r="G265" s="156"/>
    </row>
    <row r="266" spans="5:7" x14ac:dyDescent="0.35">
      <c r="E266" s="156"/>
      <c r="F266" s="156"/>
      <c r="G266" s="156"/>
    </row>
    <row r="267" spans="5:7" x14ac:dyDescent="0.35">
      <c r="E267" s="156"/>
      <c r="F267" s="156"/>
      <c r="G267" s="156"/>
    </row>
    <row r="268" spans="5:7" x14ac:dyDescent="0.35">
      <c r="E268" s="156"/>
      <c r="F268" s="156"/>
      <c r="G268" s="156"/>
    </row>
    <row r="269" spans="5:7" x14ac:dyDescent="0.35">
      <c r="E269" s="156"/>
      <c r="F269" s="156"/>
      <c r="G269" s="156"/>
    </row>
    <row r="270" spans="5:7" x14ac:dyDescent="0.35">
      <c r="E270" s="156"/>
      <c r="F270" s="156"/>
      <c r="G270" s="156"/>
    </row>
    <row r="271" spans="5:7" x14ac:dyDescent="0.35">
      <c r="E271" s="156"/>
      <c r="F271" s="156"/>
      <c r="G271" s="156"/>
    </row>
    <row r="272" spans="5:7" x14ac:dyDescent="0.35">
      <c r="E272" s="156"/>
      <c r="F272" s="156"/>
      <c r="G272" s="156"/>
    </row>
    <row r="273" spans="5:7" x14ac:dyDescent="0.35">
      <c r="E273" s="156"/>
      <c r="F273" s="156"/>
      <c r="G273" s="156"/>
    </row>
    <row r="274" spans="5:7" x14ac:dyDescent="0.35">
      <c r="E274" s="156"/>
      <c r="F274" s="156"/>
      <c r="G274" s="156"/>
    </row>
    <row r="275" spans="5:7" x14ac:dyDescent="0.35">
      <c r="E275" s="156"/>
      <c r="F275" s="156"/>
      <c r="G275" s="156"/>
    </row>
    <row r="276" spans="5:7" x14ac:dyDescent="0.35">
      <c r="E276" s="156"/>
      <c r="F276" s="156"/>
      <c r="G276" s="156"/>
    </row>
    <row r="277" spans="5:7" x14ac:dyDescent="0.35">
      <c r="E277" s="156"/>
      <c r="F277" s="156"/>
      <c r="G277" s="156"/>
    </row>
    <row r="278" spans="5:7" x14ac:dyDescent="0.35">
      <c r="E278" s="156"/>
      <c r="F278" s="156"/>
      <c r="G278" s="156"/>
    </row>
    <row r="279" spans="5:7" x14ac:dyDescent="0.35">
      <c r="E279" s="156"/>
      <c r="F279" s="156"/>
      <c r="G279" s="156"/>
    </row>
    <row r="280" spans="5:7" x14ac:dyDescent="0.35">
      <c r="E280" s="156"/>
      <c r="F280" s="156"/>
      <c r="G280" s="156"/>
    </row>
    <row r="281" spans="5:7" x14ac:dyDescent="0.35">
      <c r="E281" s="156"/>
      <c r="F281" s="156"/>
      <c r="G281" s="156"/>
    </row>
    <row r="282" spans="5:7" x14ac:dyDescent="0.35">
      <c r="E282" s="156"/>
      <c r="F282" s="156"/>
      <c r="G282" s="156"/>
    </row>
    <row r="283" spans="5:7" x14ac:dyDescent="0.35">
      <c r="E283" s="156"/>
      <c r="F283" s="156"/>
      <c r="G283" s="156"/>
    </row>
    <row r="284" spans="5:7" x14ac:dyDescent="0.35">
      <c r="E284" s="156"/>
      <c r="F284" s="156"/>
      <c r="G284" s="156"/>
    </row>
    <row r="285" spans="5:7" x14ac:dyDescent="0.35">
      <c r="E285" s="156"/>
      <c r="F285" s="156"/>
      <c r="G285" s="156"/>
    </row>
    <row r="286" spans="5:7" x14ac:dyDescent="0.35">
      <c r="E286" s="156"/>
      <c r="F286" s="156"/>
      <c r="G286" s="156"/>
    </row>
    <row r="287" spans="5:7" x14ac:dyDescent="0.35">
      <c r="E287" s="156"/>
      <c r="F287" s="156"/>
      <c r="G287" s="156"/>
    </row>
    <row r="288" spans="5:7" x14ac:dyDescent="0.35">
      <c r="E288" s="156"/>
      <c r="F288" s="156"/>
      <c r="G288" s="156"/>
    </row>
    <row r="289" spans="5:7" x14ac:dyDescent="0.35">
      <c r="E289" s="156"/>
      <c r="F289" s="156"/>
      <c r="G289" s="156"/>
    </row>
    <row r="290" spans="5:7" x14ac:dyDescent="0.35">
      <c r="E290" s="156"/>
      <c r="F290" s="156"/>
      <c r="G290" s="156"/>
    </row>
    <row r="291" spans="5:7" x14ac:dyDescent="0.35">
      <c r="E291" s="156"/>
      <c r="F291" s="156"/>
      <c r="G291" s="156"/>
    </row>
    <row r="292" spans="5:7" x14ac:dyDescent="0.35">
      <c r="E292" s="156"/>
      <c r="F292" s="156"/>
      <c r="G292" s="156"/>
    </row>
    <row r="293" spans="5:7" x14ac:dyDescent="0.35">
      <c r="E293" s="156"/>
      <c r="F293" s="156"/>
      <c r="G293" s="156"/>
    </row>
    <row r="294" spans="5:7" x14ac:dyDescent="0.35">
      <c r="E294" s="156"/>
      <c r="F294" s="156"/>
      <c r="G294" s="156"/>
    </row>
    <row r="295" spans="5:7" x14ac:dyDescent="0.35">
      <c r="E295" s="156"/>
      <c r="F295" s="156"/>
      <c r="G295" s="156"/>
    </row>
    <row r="296" spans="5:7" x14ac:dyDescent="0.35">
      <c r="E296" s="156"/>
      <c r="F296" s="156"/>
      <c r="G296" s="156"/>
    </row>
    <row r="297" spans="5:7" x14ac:dyDescent="0.35">
      <c r="E297" s="156"/>
      <c r="F297" s="156"/>
      <c r="G297" s="156"/>
    </row>
    <row r="298" spans="5:7" x14ac:dyDescent="0.35">
      <c r="E298" s="156"/>
      <c r="F298" s="156"/>
      <c r="G298" s="156"/>
    </row>
    <row r="299" spans="5:7" x14ac:dyDescent="0.35">
      <c r="E299" s="156"/>
      <c r="F299" s="156"/>
      <c r="G299" s="156"/>
    </row>
    <row r="300" spans="5:7" x14ac:dyDescent="0.35">
      <c r="E300" s="156"/>
      <c r="F300" s="156"/>
      <c r="G300" s="156"/>
    </row>
    <row r="301" spans="5:7" x14ac:dyDescent="0.35">
      <c r="E301" s="156"/>
      <c r="F301" s="156"/>
      <c r="G301" s="156"/>
    </row>
    <row r="302" spans="5:7" x14ac:dyDescent="0.35">
      <c r="E302" s="156"/>
      <c r="F302" s="156"/>
      <c r="G302" s="156"/>
    </row>
    <row r="303" spans="5:7" x14ac:dyDescent="0.35">
      <c r="E303" s="156"/>
      <c r="F303" s="156"/>
      <c r="G303" s="156"/>
    </row>
    <row r="304" spans="5:7" x14ac:dyDescent="0.35">
      <c r="E304" s="156"/>
      <c r="F304" s="156"/>
      <c r="G304" s="156"/>
    </row>
    <row r="305" spans="5:7" x14ac:dyDescent="0.35">
      <c r="E305" s="156"/>
      <c r="F305" s="156"/>
      <c r="G305" s="156"/>
    </row>
    <row r="306" spans="5:7" x14ac:dyDescent="0.35">
      <c r="E306" s="156"/>
      <c r="F306" s="156"/>
      <c r="G306" s="156"/>
    </row>
    <row r="307" spans="5:7" x14ac:dyDescent="0.35">
      <c r="E307" s="156"/>
      <c r="F307" s="156"/>
      <c r="G307" s="156"/>
    </row>
    <row r="308" spans="5:7" x14ac:dyDescent="0.35">
      <c r="E308" s="156"/>
      <c r="F308" s="156"/>
      <c r="G308" s="156"/>
    </row>
    <row r="309" spans="5:7" x14ac:dyDescent="0.35">
      <c r="E309" s="156"/>
      <c r="F309" s="156"/>
      <c r="G309" s="156"/>
    </row>
    <row r="310" spans="5:7" x14ac:dyDescent="0.35">
      <c r="E310" s="156"/>
      <c r="F310" s="156"/>
      <c r="G310" s="156"/>
    </row>
    <row r="311" spans="5:7" x14ac:dyDescent="0.35">
      <c r="E311" s="156"/>
      <c r="F311" s="156"/>
      <c r="G311" s="156"/>
    </row>
    <row r="312" spans="5:7" x14ac:dyDescent="0.35">
      <c r="E312" s="156"/>
      <c r="F312" s="156"/>
      <c r="G312" s="156"/>
    </row>
    <row r="313" spans="5:7" x14ac:dyDescent="0.35">
      <c r="E313" s="156"/>
      <c r="F313" s="156"/>
      <c r="G313" s="156"/>
    </row>
    <row r="314" spans="5:7" x14ac:dyDescent="0.35">
      <c r="E314" s="156"/>
      <c r="F314" s="156"/>
      <c r="G314" s="156"/>
    </row>
    <row r="315" spans="5:7" x14ac:dyDescent="0.35">
      <c r="E315" s="156"/>
      <c r="F315" s="156"/>
      <c r="G315" s="156"/>
    </row>
    <row r="316" spans="5:7" x14ac:dyDescent="0.35">
      <c r="E316" s="156"/>
      <c r="F316" s="156"/>
      <c r="G316" s="156"/>
    </row>
    <row r="317" spans="5:7" x14ac:dyDescent="0.35">
      <c r="E317" s="156"/>
      <c r="F317" s="156"/>
      <c r="G317" s="156"/>
    </row>
    <row r="318" spans="5:7" x14ac:dyDescent="0.35">
      <c r="E318" s="156"/>
      <c r="F318" s="156"/>
      <c r="G318" s="156"/>
    </row>
    <row r="319" spans="5:7" x14ac:dyDescent="0.35">
      <c r="E319" s="156"/>
      <c r="F319" s="156"/>
      <c r="G319" s="156"/>
    </row>
    <row r="320" spans="5:7" x14ac:dyDescent="0.35">
      <c r="E320" s="156"/>
      <c r="F320" s="156"/>
      <c r="G320" s="156"/>
    </row>
    <row r="321" spans="5:7" x14ac:dyDescent="0.35">
      <c r="E321" s="156"/>
      <c r="F321" s="156"/>
      <c r="G321" s="156"/>
    </row>
    <row r="322" spans="5:7" x14ac:dyDescent="0.35">
      <c r="E322" s="156"/>
      <c r="F322" s="156"/>
      <c r="G322" s="156"/>
    </row>
    <row r="323" spans="5:7" x14ac:dyDescent="0.35">
      <c r="E323" s="156"/>
      <c r="F323" s="156"/>
      <c r="G323" s="156"/>
    </row>
    <row r="324" spans="5:7" x14ac:dyDescent="0.35">
      <c r="E324" s="156"/>
      <c r="F324" s="156"/>
      <c r="G324" s="156"/>
    </row>
    <row r="325" spans="5:7" x14ac:dyDescent="0.35">
      <c r="E325" s="156"/>
      <c r="F325" s="156"/>
      <c r="G325" s="156"/>
    </row>
    <row r="326" spans="5:7" x14ac:dyDescent="0.35">
      <c r="E326" s="156"/>
      <c r="F326" s="156"/>
      <c r="G326" s="156"/>
    </row>
    <row r="327" spans="5:7" x14ac:dyDescent="0.35">
      <c r="E327" s="156"/>
      <c r="F327" s="156"/>
      <c r="G327" s="156"/>
    </row>
    <row r="328" spans="5:7" x14ac:dyDescent="0.35">
      <c r="E328" s="156"/>
      <c r="F328" s="156"/>
      <c r="G328" s="156"/>
    </row>
    <row r="329" spans="5:7" x14ac:dyDescent="0.35">
      <c r="E329" s="156"/>
      <c r="F329" s="156"/>
      <c r="G329" s="156"/>
    </row>
    <row r="330" spans="5:7" x14ac:dyDescent="0.35">
      <c r="E330" s="156"/>
      <c r="F330" s="156"/>
      <c r="G330" s="156"/>
    </row>
    <row r="331" spans="5:7" x14ac:dyDescent="0.35">
      <c r="E331" s="156"/>
      <c r="F331" s="156"/>
      <c r="G331" s="156"/>
    </row>
    <row r="332" spans="5:7" x14ac:dyDescent="0.35">
      <c r="E332" s="156"/>
      <c r="F332" s="156"/>
      <c r="G332" s="156"/>
    </row>
    <row r="333" spans="5:7" x14ac:dyDescent="0.35">
      <c r="E333" s="156"/>
      <c r="F333" s="156"/>
      <c r="G333" s="156"/>
    </row>
    <row r="334" spans="5:7" x14ac:dyDescent="0.35">
      <c r="E334" s="156"/>
      <c r="F334" s="156"/>
      <c r="G334" s="156"/>
    </row>
    <row r="335" spans="5:7" x14ac:dyDescent="0.35">
      <c r="E335" s="156"/>
      <c r="F335" s="156"/>
      <c r="G335" s="156"/>
    </row>
    <row r="336" spans="5:7" x14ac:dyDescent="0.35">
      <c r="E336" s="156"/>
      <c r="F336" s="156"/>
      <c r="G336" s="156"/>
    </row>
    <row r="337" spans="5:7" x14ac:dyDescent="0.35">
      <c r="E337" s="156"/>
      <c r="F337" s="156"/>
      <c r="G337" s="156"/>
    </row>
    <row r="338" spans="5:7" x14ac:dyDescent="0.35">
      <c r="E338" s="156"/>
      <c r="F338" s="156"/>
      <c r="G338" s="156"/>
    </row>
    <row r="339" spans="5:7" x14ac:dyDescent="0.35">
      <c r="E339" s="156"/>
      <c r="F339" s="156"/>
      <c r="G339" s="156"/>
    </row>
    <row r="340" spans="5:7" x14ac:dyDescent="0.35">
      <c r="E340" s="156"/>
      <c r="F340" s="156"/>
      <c r="G340" s="156"/>
    </row>
    <row r="341" spans="5:7" x14ac:dyDescent="0.35">
      <c r="E341" s="156"/>
      <c r="F341" s="156"/>
      <c r="G341" s="156"/>
    </row>
    <row r="342" spans="5:7" x14ac:dyDescent="0.35">
      <c r="E342" s="156"/>
      <c r="F342" s="156"/>
      <c r="G342" s="156"/>
    </row>
    <row r="343" spans="5:7" x14ac:dyDescent="0.35">
      <c r="E343" s="156"/>
      <c r="F343" s="156"/>
      <c r="G343" s="156"/>
    </row>
    <row r="344" spans="5:7" x14ac:dyDescent="0.35">
      <c r="E344" s="156"/>
      <c r="F344" s="156"/>
      <c r="G344" s="156"/>
    </row>
    <row r="345" spans="5:7" x14ac:dyDescent="0.35">
      <c r="E345" s="156"/>
      <c r="F345" s="156"/>
      <c r="G345" s="156"/>
    </row>
    <row r="346" spans="5:7" x14ac:dyDescent="0.35">
      <c r="E346" s="156"/>
      <c r="F346" s="156"/>
      <c r="G346" s="156"/>
    </row>
    <row r="347" spans="5:7" x14ac:dyDescent="0.35">
      <c r="E347" s="156"/>
      <c r="F347" s="156"/>
      <c r="G347" s="156"/>
    </row>
    <row r="348" spans="5:7" x14ac:dyDescent="0.35">
      <c r="E348" s="156"/>
      <c r="F348" s="156"/>
      <c r="G348" s="156"/>
    </row>
    <row r="349" spans="5:7" x14ac:dyDescent="0.35">
      <c r="E349" s="156"/>
      <c r="F349" s="156"/>
      <c r="G349" s="156"/>
    </row>
    <row r="350" spans="5:7" x14ac:dyDescent="0.35">
      <c r="E350" s="156"/>
      <c r="F350" s="156"/>
      <c r="G350" s="156"/>
    </row>
    <row r="351" spans="5:7" x14ac:dyDescent="0.35">
      <c r="E351" s="156"/>
      <c r="F351" s="156"/>
      <c r="G351" s="156"/>
    </row>
    <row r="352" spans="5:7" x14ac:dyDescent="0.35">
      <c r="E352" s="156"/>
      <c r="F352" s="156"/>
      <c r="G352" s="156"/>
    </row>
    <row r="353" spans="5:7" x14ac:dyDescent="0.35">
      <c r="E353" s="156"/>
      <c r="F353" s="156"/>
      <c r="G353" s="156"/>
    </row>
    <row r="354" spans="5:7" x14ac:dyDescent="0.35">
      <c r="E354" s="156"/>
      <c r="F354" s="156"/>
      <c r="G354" s="156"/>
    </row>
    <row r="355" spans="5:7" x14ac:dyDescent="0.35">
      <c r="E355" s="156"/>
      <c r="F355" s="156"/>
      <c r="G355" s="156"/>
    </row>
    <row r="356" spans="5:7" x14ac:dyDescent="0.35">
      <c r="E356" s="156"/>
      <c r="F356" s="156"/>
      <c r="G356" s="156"/>
    </row>
    <row r="357" spans="5:7" x14ac:dyDescent="0.35">
      <c r="E357" s="156"/>
      <c r="F357" s="156"/>
      <c r="G357" s="156"/>
    </row>
    <row r="358" spans="5:7" x14ac:dyDescent="0.35">
      <c r="E358" s="156"/>
      <c r="F358" s="156"/>
      <c r="G358" s="156"/>
    </row>
    <row r="359" spans="5:7" x14ac:dyDescent="0.35">
      <c r="E359" s="156"/>
      <c r="F359" s="156"/>
      <c r="G359" s="156"/>
    </row>
    <row r="360" spans="5:7" x14ac:dyDescent="0.35">
      <c r="E360" s="156"/>
      <c r="F360" s="156"/>
      <c r="G360" s="156"/>
    </row>
    <row r="361" spans="5:7" x14ac:dyDescent="0.35">
      <c r="E361" s="156"/>
      <c r="F361" s="156"/>
      <c r="G361" s="156"/>
    </row>
    <row r="362" spans="5:7" x14ac:dyDescent="0.35">
      <c r="E362" s="156"/>
      <c r="F362" s="156"/>
      <c r="G362" s="156"/>
    </row>
    <row r="363" spans="5:7" x14ac:dyDescent="0.35">
      <c r="E363" s="156"/>
      <c r="F363" s="156"/>
      <c r="G363" s="156"/>
    </row>
    <row r="364" spans="5:7" x14ac:dyDescent="0.35">
      <c r="E364" s="156"/>
      <c r="F364" s="156"/>
      <c r="G364" s="156"/>
    </row>
    <row r="365" spans="5:7" x14ac:dyDescent="0.35">
      <c r="E365" s="156"/>
      <c r="F365" s="156"/>
      <c r="G365" s="156"/>
    </row>
    <row r="366" spans="5:7" x14ac:dyDescent="0.35">
      <c r="E366" s="156"/>
      <c r="F366" s="156"/>
      <c r="G366" s="156"/>
    </row>
    <row r="367" spans="5:7" x14ac:dyDescent="0.35">
      <c r="E367" s="156"/>
      <c r="F367" s="156"/>
      <c r="G367" s="156"/>
    </row>
    <row r="368" spans="5:7" x14ac:dyDescent="0.35">
      <c r="E368" s="156"/>
      <c r="F368" s="156"/>
      <c r="G368" s="156"/>
    </row>
    <row r="369" spans="5:7" x14ac:dyDescent="0.35">
      <c r="E369" s="156"/>
      <c r="F369" s="156"/>
      <c r="G369" s="156"/>
    </row>
    <row r="370" spans="5:7" x14ac:dyDescent="0.35">
      <c r="E370" s="156"/>
      <c r="F370" s="156"/>
      <c r="G370" s="156"/>
    </row>
    <row r="371" spans="5:7" x14ac:dyDescent="0.35">
      <c r="E371" s="156"/>
      <c r="F371" s="156"/>
      <c r="G371" s="156"/>
    </row>
    <row r="372" spans="5:7" x14ac:dyDescent="0.35">
      <c r="E372" s="156"/>
      <c r="F372" s="156"/>
      <c r="G372" s="156"/>
    </row>
    <row r="373" spans="5:7" x14ac:dyDescent="0.35">
      <c r="E373" s="156"/>
      <c r="F373" s="156"/>
      <c r="G373" s="156"/>
    </row>
    <row r="374" spans="5:7" x14ac:dyDescent="0.35">
      <c r="E374" s="156"/>
      <c r="F374" s="156"/>
      <c r="G374" s="156"/>
    </row>
    <row r="375" spans="5:7" x14ac:dyDescent="0.35">
      <c r="E375" s="156"/>
      <c r="F375" s="156"/>
      <c r="G375" s="156"/>
    </row>
    <row r="376" spans="5:7" x14ac:dyDescent="0.35">
      <c r="E376" s="156"/>
      <c r="F376" s="156"/>
      <c r="G376" s="156"/>
    </row>
    <row r="377" spans="5:7" x14ac:dyDescent="0.35">
      <c r="E377" s="156"/>
      <c r="F377" s="156"/>
      <c r="G377" s="156"/>
    </row>
    <row r="378" spans="5:7" x14ac:dyDescent="0.35">
      <c r="E378" s="156"/>
      <c r="F378" s="156"/>
      <c r="G378" s="156"/>
    </row>
    <row r="379" spans="5:7" x14ac:dyDescent="0.35">
      <c r="E379" s="156"/>
      <c r="F379" s="156"/>
      <c r="G379" s="156"/>
    </row>
    <row r="380" spans="5:7" x14ac:dyDescent="0.35">
      <c r="E380" s="156"/>
      <c r="F380" s="156"/>
      <c r="G380" s="156"/>
    </row>
    <row r="381" spans="5:7" x14ac:dyDescent="0.35">
      <c r="E381" s="156"/>
      <c r="F381" s="156"/>
      <c r="G381" s="156"/>
    </row>
    <row r="382" spans="5:7" x14ac:dyDescent="0.35">
      <c r="E382" s="156"/>
      <c r="F382" s="156"/>
      <c r="G382" s="156"/>
    </row>
    <row r="383" spans="5:7" x14ac:dyDescent="0.35">
      <c r="E383" s="156"/>
      <c r="F383" s="156"/>
      <c r="G383" s="156"/>
    </row>
    <row r="384" spans="5:7" x14ac:dyDescent="0.35">
      <c r="E384" s="156"/>
      <c r="F384" s="156"/>
      <c r="G384" s="156"/>
    </row>
    <row r="385" spans="5:7" x14ac:dyDescent="0.35">
      <c r="E385" s="156"/>
      <c r="F385" s="156"/>
      <c r="G385" s="156"/>
    </row>
    <row r="386" spans="5:7" x14ac:dyDescent="0.35">
      <c r="E386" s="156"/>
      <c r="F386" s="156"/>
      <c r="G386" s="156"/>
    </row>
    <row r="387" spans="5:7" x14ac:dyDescent="0.35">
      <c r="E387" s="156"/>
      <c r="F387" s="156"/>
      <c r="G387" s="156"/>
    </row>
    <row r="388" spans="5:7" x14ac:dyDescent="0.35">
      <c r="E388" s="156"/>
      <c r="F388" s="156"/>
      <c r="G388" s="156"/>
    </row>
    <row r="389" spans="5:7" x14ac:dyDescent="0.35">
      <c r="E389" s="156"/>
      <c r="F389" s="156"/>
      <c r="G389" s="156"/>
    </row>
    <row r="390" spans="5:7" x14ac:dyDescent="0.35">
      <c r="E390" s="156"/>
      <c r="F390" s="156"/>
      <c r="G390" s="156"/>
    </row>
    <row r="391" spans="5:7" x14ac:dyDescent="0.35">
      <c r="E391" s="156"/>
      <c r="F391" s="156"/>
      <c r="G391" s="156"/>
    </row>
    <row r="392" spans="5:7" x14ac:dyDescent="0.35">
      <c r="E392" s="156"/>
      <c r="F392" s="156"/>
      <c r="G392" s="156"/>
    </row>
    <row r="393" spans="5:7" x14ac:dyDescent="0.35">
      <c r="E393" s="156"/>
      <c r="F393" s="156"/>
      <c r="G393" s="156"/>
    </row>
    <row r="394" spans="5:7" x14ac:dyDescent="0.35">
      <c r="E394" s="156"/>
      <c r="F394" s="156"/>
      <c r="G394" s="156"/>
    </row>
    <row r="395" spans="5:7" x14ac:dyDescent="0.35">
      <c r="E395" s="156"/>
      <c r="F395" s="156"/>
      <c r="G395" s="156"/>
    </row>
    <row r="396" spans="5:7" x14ac:dyDescent="0.35">
      <c r="E396" s="156"/>
      <c r="F396" s="156"/>
      <c r="G396" s="156"/>
    </row>
    <row r="397" spans="5:7" x14ac:dyDescent="0.35">
      <c r="E397" s="156"/>
      <c r="F397" s="156"/>
      <c r="G397" s="156"/>
    </row>
    <row r="398" spans="5:7" x14ac:dyDescent="0.35">
      <c r="E398" s="156"/>
      <c r="F398" s="156"/>
      <c r="G398" s="156"/>
    </row>
    <row r="399" spans="5:7" x14ac:dyDescent="0.35">
      <c r="E399" s="156"/>
      <c r="F399" s="156"/>
      <c r="G399" s="156"/>
    </row>
    <row r="400" spans="5:7" x14ac:dyDescent="0.35">
      <c r="E400" s="156"/>
      <c r="F400" s="156"/>
      <c r="G400" s="156"/>
    </row>
    <row r="401" spans="5:7" x14ac:dyDescent="0.35">
      <c r="E401" s="156"/>
      <c r="F401" s="156"/>
      <c r="G401" s="156"/>
    </row>
    <row r="402" spans="5:7" x14ac:dyDescent="0.35">
      <c r="E402" s="156"/>
      <c r="F402" s="156"/>
      <c r="G402" s="156"/>
    </row>
    <row r="403" spans="5:7" x14ac:dyDescent="0.35">
      <c r="E403" s="156"/>
      <c r="F403" s="156"/>
      <c r="G403" s="156"/>
    </row>
    <row r="404" spans="5:7" x14ac:dyDescent="0.35">
      <c r="E404" s="156"/>
      <c r="F404" s="156"/>
      <c r="G404" s="156"/>
    </row>
    <row r="405" spans="5:7" x14ac:dyDescent="0.35">
      <c r="E405" s="156"/>
      <c r="F405" s="156"/>
      <c r="G405" s="156"/>
    </row>
    <row r="406" spans="5:7" x14ac:dyDescent="0.35">
      <c r="E406" s="156"/>
      <c r="F406" s="156"/>
      <c r="G406" s="156"/>
    </row>
    <row r="407" spans="5:7" x14ac:dyDescent="0.35">
      <c r="E407" s="156"/>
      <c r="F407" s="156"/>
      <c r="G407" s="156"/>
    </row>
    <row r="408" spans="5:7" x14ac:dyDescent="0.35">
      <c r="E408" s="156"/>
      <c r="F408" s="156"/>
      <c r="G408" s="156"/>
    </row>
    <row r="409" spans="5:7" x14ac:dyDescent="0.35">
      <c r="E409" s="156"/>
      <c r="F409" s="156"/>
      <c r="G409" s="156"/>
    </row>
    <row r="410" spans="5:7" x14ac:dyDescent="0.35">
      <c r="E410" s="156"/>
      <c r="F410" s="156"/>
      <c r="G410" s="156"/>
    </row>
    <row r="411" spans="5:7" x14ac:dyDescent="0.35">
      <c r="E411" s="156"/>
      <c r="F411" s="156"/>
      <c r="G411" s="156"/>
    </row>
    <row r="412" spans="5:7" x14ac:dyDescent="0.35">
      <c r="E412" s="156"/>
      <c r="F412" s="156"/>
      <c r="G412" s="156"/>
    </row>
    <row r="413" spans="5:7" x14ac:dyDescent="0.35">
      <c r="E413" s="156"/>
      <c r="F413" s="156"/>
      <c r="G413" s="156"/>
    </row>
    <row r="414" spans="5:7" x14ac:dyDescent="0.35">
      <c r="E414" s="156"/>
      <c r="F414" s="156"/>
      <c r="G414" s="156"/>
    </row>
    <row r="415" spans="5:7" x14ac:dyDescent="0.35">
      <c r="E415" s="156"/>
      <c r="F415" s="156"/>
      <c r="G415" s="156"/>
    </row>
    <row r="416" spans="5:7" x14ac:dyDescent="0.35">
      <c r="E416" s="156"/>
      <c r="F416" s="156"/>
      <c r="G416" s="156"/>
    </row>
    <row r="417" spans="5:7" x14ac:dyDescent="0.35">
      <c r="E417" s="156"/>
      <c r="F417" s="156"/>
      <c r="G417" s="156"/>
    </row>
    <row r="418" spans="5:7" x14ac:dyDescent="0.35">
      <c r="E418" s="156"/>
      <c r="F418" s="156"/>
      <c r="G418" s="156"/>
    </row>
    <row r="419" spans="5:7" x14ac:dyDescent="0.35">
      <c r="E419" s="156"/>
      <c r="F419" s="156"/>
      <c r="G419" s="156"/>
    </row>
    <row r="420" spans="5:7" x14ac:dyDescent="0.35">
      <c r="E420" s="156"/>
      <c r="F420" s="156"/>
      <c r="G420" s="156"/>
    </row>
    <row r="421" spans="5:7" x14ac:dyDescent="0.35">
      <c r="E421" s="156"/>
      <c r="F421" s="156"/>
      <c r="G421" s="156"/>
    </row>
    <row r="422" spans="5:7" x14ac:dyDescent="0.35">
      <c r="E422" s="156"/>
      <c r="F422" s="156"/>
      <c r="G422" s="156"/>
    </row>
    <row r="423" spans="5:7" x14ac:dyDescent="0.35">
      <c r="E423" s="156"/>
      <c r="F423" s="156"/>
      <c r="G423" s="156"/>
    </row>
    <row r="424" spans="5:7" x14ac:dyDescent="0.35">
      <c r="E424" s="156"/>
      <c r="F424" s="156"/>
      <c r="G424" s="156"/>
    </row>
    <row r="425" spans="5:7" x14ac:dyDescent="0.35">
      <c r="E425" s="156"/>
      <c r="F425" s="156"/>
      <c r="G425" s="156"/>
    </row>
    <row r="426" spans="5:7" x14ac:dyDescent="0.35">
      <c r="E426" s="156"/>
      <c r="F426" s="156"/>
      <c r="G426" s="156"/>
    </row>
    <row r="427" spans="5:7" x14ac:dyDescent="0.35">
      <c r="E427" s="156"/>
      <c r="F427" s="156"/>
      <c r="G427" s="156"/>
    </row>
    <row r="428" spans="5:7" x14ac:dyDescent="0.35">
      <c r="E428" s="156"/>
      <c r="F428" s="156"/>
      <c r="G428" s="156"/>
    </row>
    <row r="429" spans="5:7" x14ac:dyDescent="0.35">
      <c r="E429" s="156"/>
      <c r="F429" s="156"/>
      <c r="G429" s="156"/>
    </row>
    <row r="430" spans="5:7" x14ac:dyDescent="0.35">
      <c r="E430" s="156"/>
      <c r="F430" s="156"/>
      <c r="G430" s="156"/>
    </row>
    <row r="431" spans="5:7" x14ac:dyDescent="0.35">
      <c r="E431" s="156"/>
      <c r="F431" s="156"/>
      <c r="G431" s="156"/>
    </row>
    <row r="432" spans="5:7" x14ac:dyDescent="0.35">
      <c r="E432" s="156"/>
      <c r="F432" s="156"/>
      <c r="G432" s="156"/>
    </row>
    <row r="433" spans="5:7" x14ac:dyDescent="0.35">
      <c r="E433" s="156"/>
      <c r="F433" s="156"/>
      <c r="G433" s="156"/>
    </row>
    <row r="434" spans="5:7" x14ac:dyDescent="0.35">
      <c r="E434" s="156"/>
      <c r="F434" s="156"/>
      <c r="G434" s="156"/>
    </row>
    <row r="435" spans="5:7" x14ac:dyDescent="0.35">
      <c r="E435" s="156"/>
      <c r="F435" s="156"/>
      <c r="G435" s="156"/>
    </row>
    <row r="436" spans="5:7" x14ac:dyDescent="0.35">
      <c r="E436" s="156"/>
      <c r="F436" s="156"/>
      <c r="G436" s="156"/>
    </row>
    <row r="437" spans="5:7" x14ac:dyDescent="0.35">
      <c r="E437" s="156"/>
      <c r="F437" s="156"/>
      <c r="G437" s="156"/>
    </row>
    <row r="438" spans="5:7" x14ac:dyDescent="0.35">
      <c r="E438" s="156"/>
      <c r="F438" s="156"/>
      <c r="G438" s="156"/>
    </row>
    <row r="439" spans="5:7" x14ac:dyDescent="0.35">
      <c r="E439" s="156"/>
      <c r="F439" s="156"/>
      <c r="G439" s="156"/>
    </row>
    <row r="440" spans="5:7" x14ac:dyDescent="0.35">
      <c r="E440" s="156"/>
      <c r="F440" s="156"/>
      <c r="G440" s="156"/>
    </row>
    <row r="441" spans="5:7" x14ac:dyDescent="0.35">
      <c r="E441" s="156"/>
      <c r="F441" s="156"/>
      <c r="G441" s="156"/>
    </row>
    <row r="442" spans="5:7" x14ac:dyDescent="0.35">
      <c r="E442" s="156"/>
      <c r="F442" s="156"/>
      <c r="G442" s="156"/>
    </row>
    <row r="443" spans="5:7" x14ac:dyDescent="0.35">
      <c r="E443" s="156"/>
      <c r="F443" s="156"/>
      <c r="G443" s="156"/>
    </row>
    <row r="444" spans="5:7" x14ac:dyDescent="0.35">
      <c r="E444" s="156"/>
      <c r="F444" s="156"/>
      <c r="G444" s="156"/>
    </row>
    <row r="445" spans="5:7" x14ac:dyDescent="0.35">
      <c r="E445" s="156"/>
      <c r="F445" s="156"/>
      <c r="G445" s="156"/>
    </row>
    <row r="446" spans="5:7" x14ac:dyDescent="0.35">
      <c r="E446" s="156"/>
      <c r="F446" s="156"/>
      <c r="G446" s="156"/>
    </row>
    <row r="447" spans="5:7" x14ac:dyDescent="0.35">
      <c r="E447" s="156"/>
      <c r="F447" s="156"/>
      <c r="G447" s="156"/>
    </row>
    <row r="448" spans="5:7" x14ac:dyDescent="0.35">
      <c r="E448" s="156"/>
      <c r="F448" s="156"/>
      <c r="G448" s="156"/>
    </row>
    <row r="449" spans="5:7" x14ac:dyDescent="0.35">
      <c r="E449" s="156"/>
      <c r="F449" s="156"/>
      <c r="G449" s="156"/>
    </row>
    <row r="450" spans="5:7" x14ac:dyDescent="0.35">
      <c r="E450" s="156"/>
      <c r="F450" s="156"/>
      <c r="G450" s="156"/>
    </row>
    <row r="451" spans="5:7" x14ac:dyDescent="0.35">
      <c r="E451" s="156"/>
      <c r="F451" s="156"/>
      <c r="G451" s="156"/>
    </row>
    <row r="452" spans="5:7" x14ac:dyDescent="0.35">
      <c r="E452" s="156"/>
      <c r="F452" s="156"/>
      <c r="G452" s="156"/>
    </row>
    <row r="453" spans="5:7" x14ac:dyDescent="0.35">
      <c r="E453" s="156"/>
      <c r="F453" s="156"/>
      <c r="G453" s="156"/>
    </row>
    <row r="454" spans="5:7" x14ac:dyDescent="0.35">
      <c r="E454" s="156"/>
      <c r="F454" s="156"/>
      <c r="G454" s="156"/>
    </row>
    <row r="455" spans="5:7" x14ac:dyDescent="0.35">
      <c r="E455" s="156"/>
      <c r="F455" s="156"/>
      <c r="G455" s="156"/>
    </row>
    <row r="456" spans="5:7" x14ac:dyDescent="0.35">
      <c r="E456" s="156"/>
      <c r="F456" s="156"/>
      <c r="G456" s="156"/>
    </row>
    <row r="457" spans="5:7" x14ac:dyDescent="0.35">
      <c r="E457" s="156"/>
      <c r="F457" s="156"/>
      <c r="G457" s="156"/>
    </row>
    <row r="458" spans="5:7" x14ac:dyDescent="0.35">
      <c r="E458" s="156"/>
      <c r="F458" s="156"/>
      <c r="G458" s="156"/>
    </row>
    <row r="459" spans="5:7" x14ac:dyDescent="0.35">
      <c r="E459" s="156"/>
      <c r="F459" s="156"/>
      <c r="G459" s="156"/>
    </row>
    <row r="460" spans="5:7" x14ac:dyDescent="0.35">
      <c r="E460" s="156"/>
      <c r="F460" s="156"/>
      <c r="G460" s="156"/>
    </row>
    <row r="461" spans="5:7" x14ac:dyDescent="0.35">
      <c r="E461" s="156"/>
      <c r="F461" s="156"/>
      <c r="G461" s="156"/>
    </row>
    <row r="462" spans="5:7" x14ac:dyDescent="0.35">
      <c r="E462" s="156"/>
      <c r="F462" s="156"/>
      <c r="G462" s="156"/>
    </row>
    <row r="463" spans="5:7" x14ac:dyDescent="0.35">
      <c r="E463" s="156"/>
      <c r="F463" s="156"/>
      <c r="G463" s="156"/>
    </row>
    <row r="464" spans="5:7" x14ac:dyDescent="0.35">
      <c r="E464" s="156"/>
      <c r="F464" s="156"/>
      <c r="G464" s="156"/>
    </row>
    <row r="465" spans="5:7" x14ac:dyDescent="0.35">
      <c r="E465" s="156"/>
      <c r="F465" s="156"/>
      <c r="G465" s="156"/>
    </row>
    <row r="466" spans="5:7" x14ac:dyDescent="0.35">
      <c r="E466" s="156"/>
      <c r="F466" s="156"/>
      <c r="G466" s="156"/>
    </row>
    <row r="467" spans="5:7" x14ac:dyDescent="0.35">
      <c r="E467" s="156"/>
      <c r="F467" s="156"/>
      <c r="G467" s="156"/>
    </row>
    <row r="468" spans="5:7" x14ac:dyDescent="0.35">
      <c r="E468" s="156"/>
      <c r="F468" s="156"/>
      <c r="G468" s="156"/>
    </row>
    <row r="469" spans="5:7" x14ac:dyDescent="0.35">
      <c r="E469" s="156"/>
      <c r="F469" s="156"/>
      <c r="G469" s="156"/>
    </row>
    <row r="470" spans="5:7" x14ac:dyDescent="0.35">
      <c r="E470" s="156"/>
      <c r="F470" s="156"/>
      <c r="G470" s="156"/>
    </row>
    <row r="471" spans="5:7" x14ac:dyDescent="0.35">
      <c r="E471" s="156"/>
      <c r="F471" s="156"/>
      <c r="G471" s="156"/>
    </row>
    <row r="472" spans="5:7" x14ac:dyDescent="0.35">
      <c r="E472" s="156"/>
      <c r="F472" s="156"/>
      <c r="G472" s="156"/>
    </row>
    <row r="473" spans="5:7" x14ac:dyDescent="0.35">
      <c r="E473" s="156"/>
      <c r="F473" s="156"/>
      <c r="G473" s="156"/>
    </row>
    <row r="474" spans="5:7" x14ac:dyDescent="0.35">
      <c r="E474" s="156"/>
      <c r="F474" s="156"/>
      <c r="G474" s="156"/>
    </row>
    <row r="475" spans="5:7" x14ac:dyDescent="0.35">
      <c r="E475" s="156"/>
      <c r="F475" s="156"/>
      <c r="G475" s="156"/>
    </row>
    <row r="476" spans="5:7" x14ac:dyDescent="0.35">
      <c r="E476" s="156"/>
      <c r="F476" s="156"/>
      <c r="G476" s="156"/>
    </row>
    <row r="477" spans="5:7" x14ac:dyDescent="0.35">
      <c r="E477" s="156"/>
      <c r="F477" s="156"/>
      <c r="G477" s="156"/>
    </row>
    <row r="478" spans="5:7" x14ac:dyDescent="0.35">
      <c r="E478" s="156"/>
      <c r="F478" s="156"/>
      <c r="G478" s="156"/>
    </row>
    <row r="479" spans="5:7" x14ac:dyDescent="0.35">
      <c r="E479" s="156"/>
      <c r="F479" s="156"/>
      <c r="G479" s="156"/>
    </row>
    <row r="480" spans="5:7" x14ac:dyDescent="0.35">
      <c r="E480" s="156"/>
      <c r="F480" s="156"/>
      <c r="G480" s="156"/>
    </row>
    <row r="481" spans="5:7" x14ac:dyDescent="0.35">
      <c r="E481" s="156"/>
      <c r="F481" s="156"/>
      <c r="G481" s="156"/>
    </row>
    <row r="482" spans="5:7" x14ac:dyDescent="0.35">
      <c r="E482" s="156"/>
      <c r="F482" s="156"/>
      <c r="G482" s="156"/>
    </row>
    <row r="483" spans="5:7" x14ac:dyDescent="0.35">
      <c r="E483" s="156"/>
      <c r="F483" s="156"/>
      <c r="G483" s="156"/>
    </row>
    <row r="484" spans="5:7" x14ac:dyDescent="0.35">
      <c r="E484" s="156"/>
      <c r="F484" s="156"/>
      <c r="G484" s="156"/>
    </row>
    <row r="485" spans="5:7" x14ac:dyDescent="0.35">
      <c r="E485" s="156"/>
      <c r="F485" s="156"/>
      <c r="G485" s="156"/>
    </row>
    <row r="486" spans="5:7" x14ac:dyDescent="0.35">
      <c r="E486" s="156"/>
      <c r="F486" s="156"/>
      <c r="G486" s="156"/>
    </row>
    <row r="487" spans="5:7" x14ac:dyDescent="0.35">
      <c r="E487" s="156"/>
      <c r="F487" s="156"/>
      <c r="G487" s="156"/>
    </row>
    <row r="488" spans="5:7" x14ac:dyDescent="0.35">
      <c r="E488" s="156"/>
      <c r="F488" s="156"/>
      <c r="G488" s="156"/>
    </row>
    <row r="489" spans="5:7" x14ac:dyDescent="0.35">
      <c r="E489" s="156"/>
      <c r="F489" s="156"/>
      <c r="G489" s="156"/>
    </row>
    <row r="490" spans="5:7" x14ac:dyDescent="0.35">
      <c r="E490" s="156"/>
      <c r="F490" s="156"/>
      <c r="G490" s="156"/>
    </row>
    <row r="491" spans="5:7" x14ac:dyDescent="0.35">
      <c r="E491" s="156"/>
      <c r="F491" s="156"/>
      <c r="G491" s="156"/>
    </row>
    <row r="492" spans="5:7" x14ac:dyDescent="0.35">
      <c r="E492" s="156"/>
      <c r="F492" s="156"/>
      <c r="G492" s="156"/>
    </row>
    <row r="493" spans="5:7" x14ac:dyDescent="0.35">
      <c r="E493" s="156"/>
      <c r="F493" s="156"/>
      <c r="G493" s="156"/>
    </row>
    <row r="494" spans="5:7" x14ac:dyDescent="0.35">
      <c r="E494" s="156"/>
      <c r="F494" s="156"/>
      <c r="G494" s="156"/>
    </row>
    <row r="495" spans="5:7" x14ac:dyDescent="0.35">
      <c r="E495" s="156"/>
      <c r="F495" s="156"/>
      <c r="G495" s="156"/>
    </row>
    <row r="496" spans="5:7" x14ac:dyDescent="0.35">
      <c r="E496" s="156"/>
      <c r="F496" s="156"/>
      <c r="G496" s="156"/>
    </row>
    <row r="497" spans="5:7" x14ac:dyDescent="0.35">
      <c r="E497" s="156"/>
      <c r="F497" s="156"/>
      <c r="G497" s="156"/>
    </row>
    <row r="498" spans="5:7" x14ac:dyDescent="0.35">
      <c r="E498" s="156"/>
      <c r="F498" s="156"/>
      <c r="G498" s="156"/>
    </row>
    <row r="499" spans="5:7" x14ac:dyDescent="0.35">
      <c r="E499" s="156"/>
      <c r="F499" s="156"/>
      <c r="G499" s="156"/>
    </row>
    <row r="500" spans="5:7" x14ac:dyDescent="0.35">
      <c r="E500" s="156"/>
      <c r="F500" s="156"/>
      <c r="G500" s="156"/>
    </row>
    <row r="501" spans="5:7" x14ac:dyDescent="0.35">
      <c r="E501" s="156"/>
      <c r="F501" s="156"/>
      <c r="G501" s="156"/>
    </row>
    <row r="502" spans="5:7" x14ac:dyDescent="0.35">
      <c r="E502" s="156"/>
      <c r="F502" s="156"/>
      <c r="G502" s="156"/>
    </row>
    <row r="503" spans="5:7" x14ac:dyDescent="0.35">
      <c r="E503" s="156"/>
      <c r="F503" s="156"/>
      <c r="G503" s="156"/>
    </row>
    <row r="504" spans="5:7" x14ac:dyDescent="0.35">
      <c r="E504" s="156"/>
      <c r="F504" s="156"/>
      <c r="G504" s="156"/>
    </row>
    <row r="505" spans="5:7" x14ac:dyDescent="0.35">
      <c r="E505" s="156"/>
      <c r="F505" s="156"/>
      <c r="G505" s="156"/>
    </row>
    <row r="506" spans="5:7" x14ac:dyDescent="0.35">
      <c r="E506" s="156"/>
      <c r="F506" s="156"/>
      <c r="G506" s="156"/>
    </row>
    <row r="507" spans="5:7" x14ac:dyDescent="0.35">
      <c r="E507" s="156"/>
      <c r="F507" s="156"/>
      <c r="G507" s="156"/>
    </row>
    <row r="508" spans="5:7" x14ac:dyDescent="0.35">
      <c r="E508" s="156"/>
      <c r="F508" s="156"/>
      <c r="G508" s="156"/>
    </row>
    <row r="509" spans="5:7" x14ac:dyDescent="0.35">
      <c r="E509" s="156"/>
      <c r="F509" s="156"/>
      <c r="G509" s="156"/>
    </row>
    <row r="510" spans="5:7" x14ac:dyDescent="0.35">
      <c r="E510" s="156"/>
      <c r="F510" s="156"/>
      <c r="G510" s="156"/>
    </row>
    <row r="511" spans="5:7" x14ac:dyDescent="0.35">
      <c r="E511" s="156"/>
      <c r="F511" s="156"/>
      <c r="G511" s="156"/>
    </row>
    <row r="512" spans="5:7" x14ac:dyDescent="0.35">
      <c r="E512" s="156"/>
      <c r="F512" s="156"/>
      <c r="G512" s="156"/>
    </row>
    <row r="513" spans="5:7" x14ac:dyDescent="0.35">
      <c r="E513" s="156"/>
      <c r="F513" s="156"/>
      <c r="G513" s="156"/>
    </row>
    <row r="514" spans="5:7" x14ac:dyDescent="0.35">
      <c r="E514" s="156"/>
      <c r="F514" s="156"/>
      <c r="G514" s="156"/>
    </row>
    <row r="515" spans="5:7" x14ac:dyDescent="0.35">
      <c r="E515" s="156"/>
      <c r="F515" s="156"/>
      <c r="G515" s="156"/>
    </row>
    <row r="516" spans="5:7" x14ac:dyDescent="0.35">
      <c r="E516" s="156"/>
      <c r="F516" s="156"/>
      <c r="G516" s="156"/>
    </row>
    <row r="517" spans="5:7" x14ac:dyDescent="0.35">
      <c r="E517" s="156"/>
      <c r="F517" s="156"/>
      <c r="G517" s="156"/>
    </row>
    <row r="518" spans="5:7" x14ac:dyDescent="0.35">
      <c r="E518" s="156"/>
      <c r="F518" s="156"/>
      <c r="G518" s="156"/>
    </row>
    <row r="519" spans="5:7" x14ac:dyDescent="0.35">
      <c r="E519" s="156"/>
      <c r="F519" s="156"/>
      <c r="G519" s="156"/>
    </row>
    <row r="520" spans="5:7" x14ac:dyDescent="0.35">
      <c r="E520" s="156"/>
      <c r="F520" s="156"/>
      <c r="G520" s="156"/>
    </row>
    <row r="521" spans="5:7" x14ac:dyDescent="0.35">
      <c r="E521" s="156"/>
      <c r="F521" s="156"/>
      <c r="G521" s="156"/>
    </row>
    <row r="522" spans="5:7" x14ac:dyDescent="0.35">
      <c r="E522" s="156"/>
      <c r="F522" s="156"/>
      <c r="G522" s="156"/>
    </row>
    <row r="523" spans="5:7" x14ac:dyDescent="0.35">
      <c r="E523" s="156"/>
      <c r="F523" s="156"/>
      <c r="G523" s="156"/>
    </row>
    <row r="524" spans="5:7" x14ac:dyDescent="0.35">
      <c r="E524" s="156"/>
      <c r="F524" s="156"/>
      <c r="G524" s="156"/>
    </row>
    <row r="525" spans="5:7" x14ac:dyDescent="0.35">
      <c r="E525" s="156"/>
      <c r="F525" s="156"/>
      <c r="G525" s="156"/>
    </row>
    <row r="526" spans="5:7" x14ac:dyDescent="0.35">
      <c r="E526" s="156"/>
      <c r="F526" s="156"/>
      <c r="G526" s="156"/>
    </row>
    <row r="527" spans="5:7" x14ac:dyDescent="0.35">
      <c r="E527" s="156"/>
      <c r="F527" s="156"/>
      <c r="G527" s="156"/>
    </row>
    <row r="528" spans="5:7" x14ac:dyDescent="0.35">
      <c r="E528" s="156"/>
      <c r="F528" s="156"/>
      <c r="G528" s="156"/>
    </row>
    <row r="529" spans="5:7" x14ac:dyDescent="0.35">
      <c r="E529" s="156"/>
      <c r="F529" s="156"/>
      <c r="G529" s="156"/>
    </row>
    <row r="530" spans="5:7" x14ac:dyDescent="0.35">
      <c r="E530" s="156"/>
      <c r="F530" s="156"/>
      <c r="G530" s="156"/>
    </row>
    <row r="531" spans="5:7" x14ac:dyDescent="0.35">
      <c r="E531" s="156"/>
      <c r="F531" s="156"/>
      <c r="G531" s="156"/>
    </row>
    <row r="532" spans="5:7" x14ac:dyDescent="0.35">
      <c r="E532" s="156"/>
      <c r="F532" s="156"/>
      <c r="G532" s="156"/>
    </row>
    <row r="533" spans="5:7" x14ac:dyDescent="0.35">
      <c r="E533" s="156"/>
      <c r="F533" s="156"/>
      <c r="G533" s="156"/>
    </row>
    <row r="534" spans="5:7" x14ac:dyDescent="0.35">
      <c r="E534" s="156"/>
      <c r="F534" s="156"/>
      <c r="G534" s="156"/>
    </row>
    <row r="535" spans="5:7" x14ac:dyDescent="0.35">
      <c r="E535" s="156"/>
      <c r="F535" s="156"/>
      <c r="G535" s="156"/>
    </row>
    <row r="536" spans="5:7" x14ac:dyDescent="0.35">
      <c r="E536" s="156"/>
      <c r="F536" s="156"/>
      <c r="G536" s="156"/>
    </row>
    <row r="537" spans="5:7" x14ac:dyDescent="0.35">
      <c r="E537" s="156"/>
      <c r="F537" s="156"/>
      <c r="G537" s="156"/>
    </row>
    <row r="538" spans="5:7" x14ac:dyDescent="0.35">
      <c r="E538" s="156"/>
      <c r="F538" s="156"/>
      <c r="G538" s="156"/>
    </row>
    <row r="539" spans="5:7" x14ac:dyDescent="0.35">
      <c r="E539" s="156"/>
      <c r="F539" s="156"/>
      <c r="G539" s="156"/>
    </row>
    <row r="540" spans="5:7" x14ac:dyDescent="0.35">
      <c r="E540" s="156"/>
      <c r="F540" s="156"/>
      <c r="G540" s="156"/>
    </row>
    <row r="541" spans="5:7" x14ac:dyDescent="0.35">
      <c r="E541" s="156"/>
      <c r="F541" s="156"/>
      <c r="G541" s="156"/>
    </row>
    <row r="542" spans="5:7" x14ac:dyDescent="0.35">
      <c r="E542" s="156"/>
      <c r="F542" s="156"/>
      <c r="G542" s="156"/>
    </row>
    <row r="543" spans="5:7" x14ac:dyDescent="0.35">
      <c r="E543" s="156"/>
      <c r="F543" s="156"/>
      <c r="G543" s="156"/>
    </row>
    <row r="544" spans="5:7" x14ac:dyDescent="0.35">
      <c r="E544" s="156"/>
      <c r="F544" s="156"/>
      <c r="G544" s="156"/>
    </row>
    <row r="545" spans="5:7" x14ac:dyDescent="0.35">
      <c r="E545" s="156"/>
      <c r="F545" s="156"/>
      <c r="G545" s="156"/>
    </row>
    <row r="546" spans="5:7" x14ac:dyDescent="0.35">
      <c r="E546" s="156"/>
      <c r="F546" s="156"/>
      <c r="G546" s="156"/>
    </row>
    <row r="547" spans="5:7" x14ac:dyDescent="0.35">
      <c r="E547" s="156"/>
      <c r="F547" s="156"/>
      <c r="G547" s="156"/>
    </row>
    <row r="548" spans="5:7" x14ac:dyDescent="0.35">
      <c r="E548" s="156"/>
      <c r="F548" s="156"/>
      <c r="G548" s="156"/>
    </row>
    <row r="549" spans="5:7" x14ac:dyDescent="0.35">
      <c r="E549" s="156"/>
      <c r="F549" s="156"/>
      <c r="G549" s="156"/>
    </row>
    <row r="550" spans="5:7" x14ac:dyDescent="0.35">
      <c r="E550" s="156"/>
      <c r="F550" s="156"/>
      <c r="G550" s="156"/>
    </row>
    <row r="551" spans="5:7" x14ac:dyDescent="0.35">
      <c r="E551" s="156"/>
      <c r="F551" s="156"/>
      <c r="G551" s="156"/>
    </row>
    <row r="552" spans="5:7" x14ac:dyDescent="0.35">
      <c r="E552" s="156"/>
      <c r="F552" s="156"/>
      <c r="G552" s="156"/>
    </row>
    <row r="553" spans="5:7" x14ac:dyDescent="0.35">
      <c r="E553" s="156"/>
      <c r="F553" s="156"/>
      <c r="G553" s="156"/>
    </row>
    <row r="554" spans="5:7" x14ac:dyDescent="0.35">
      <c r="E554" s="156"/>
      <c r="F554" s="156"/>
      <c r="G554" s="156"/>
    </row>
    <row r="555" spans="5:7" x14ac:dyDescent="0.35">
      <c r="E555" s="156"/>
      <c r="F555" s="156"/>
      <c r="G555" s="156"/>
    </row>
    <row r="556" spans="5:7" x14ac:dyDescent="0.35">
      <c r="E556" s="156"/>
      <c r="F556" s="156"/>
      <c r="G556" s="156"/>
    </row>
    <row r="557" spans="5:7" x14ac:dyDescent="0.35">
      <c r="E557" s="156"/>
      <c r="F557" s="156"/>
      <c r="G557" s="156"/>
    </row>
    <row r="558" spans="5:7" x14ac:dyDescent="0.35">
      <c r="E558" s="156"/>
      <c r="F558" s="156"/>
      <c r="G558" s="156"/>
    </row>
    <row r="559" spans="5:7" x14ac:dyDescent="0.35">
      <c r="E559" s="156"/>
      <c r="F559" s="156"/>
      <c r="G559" s="156"/>
    </row>
    <row r="560" spans="5:7" x14ac:dyDescent="0.35">
      <c r="E560" s="156"/>
      <c r="F560" s="156"/>
      <c r="G560" s="156"/>
    </row>
    <row r="561" spans="5:7" x14ac:dyDescent="0.35">
      <c r="E561" s="156"/>
      <c r="F561" s="156"/>
      <c r="G561" s="156"/>
    </row>
    <row r="562" spans="5:7" x14ac:dyDescent="0.35">
      <c r="E562" s="156"/>
      <c r="F562" s="156"/>
      <c r="G562" s="156"/>
    </row>
    <row r="563" spans="5:7" x14ac:dyDescent="0.35">
      <c r="E563" s="156"/>
      <c r="F563" s="156"/>
      <c r="G563" s="156"/>
    </row>
    <row r="564" spans="5:7" x14ac:dyDescent="0.35">
      <c r="E564" s="156"/>
      <c r="F564" s="156"/>
      <c r="G564" s="156"/>
    </row>
    <row r="565" spans="5:7" x14ac:dyDescent="0.35">
      <c r="E565" s="156"/>
      <c r="F565" s="156"/>
      <c r="G565" s="156"/>
    </row>
    <row r="566" spans="5:7" x14ac:dyDescent="0.35">
      <c r="E566" s="156"/>
      <c r="F566" s="156"/>
      <c r="G566" s="156"/>
    </row>
    <row r="567" spans="5:7" x14ac:dyDescent="0.35">
      <c r="E567" s="156"/>
      <c r="F567" s="156"/>
      <c r="G567" s="156"/>
    </row>
    <row r="568" spans="5:7" x14ac:dyDescent="0.35">
      <c r="E568" s="156"/>
      <c r="F568" s="156"/>
      <c r="G568" s="156"/>
    </row>
    <row r="569" spans="5:7" x14ac:dyDescent="0.35">
      <c r="E569" s="156"/>
      <c r="F569" s="156"/>
      <c r="G569" s="156"/>
    </row>
    <row r="570" spans="5:7" x14ac:dyDescent="0.35">
      <c r="E570" s="156"/>
      <c r="F570" s="156"/>
      <c r="G570" s="156"/>
    </row>
    <row r="571" spans="5:7" x14ac:dyDescent="0.35">
      <c r="E571" s="156"/>
      <c r="F571" s="156"/>
      <c r="G571" s="156"/>
    </row>
    <row r="572" spans="5:7" x14ac:dyDescent="0.35">
      <c r="E572" s="156"/>
      <c r="F572" s="156"/>
      <c r="G572" s="156"/>
    </row>
    <row r="573" spans="5:7" x14ac:dyDescent="0.35">
      <c r="E573" s="156"/>
      <c r="F573" s="156"/>
      <c r="G573" s="156"/>
    </row>
    <row r="574" spans="5:7" x14ac:dyDescent="0.35">
      <c r="E574" s="156"/>
      <c r="F574" s="156"/>
      <c r="G574" s="156"/>
    </row>
    <row r="575" spans="5:7" x14ac:dyDescent="0.35">
      <c r="E575" s="156"/>
      <c r="F575" s="156"/>
      <c r="G575" s="156"/>
    </row>
    <row r="576" spans="5:7" x14ac:dyDescent="0.35">
      <c r="E576" s="156"/>
      <c r="F576" s="156"/>
      <c r="G576" s="156"/>
    </row>
    <row r="577" spans="5:7" x14ac:dyDescent="0.35">
      <c r="E577" s="156"/>
      <c r="F577" s="156"/>
      <c r="G577" s="156"/>
    </row>
    <row r="578" spans="5:7" x14ac:dyDescent="0.35">
      <c r="E578" s="156"/>
      <c r="F578" s="156"/>
      <c r="G578" s="156"/>
    </row>
    <row r="579" spans="5:7" x14ac:dyDescent="0.35">
      <c r="E579" s="156"/>
      <c r="F579" s="156"/>
      <c r="G579" s="156"/>
    </row>
    <row r="580" spans="5:7" x14ac:dyDescent="0.35">
      <c r="E580" s="156"/>
      <c r="F580" s="156"/>
      <c r="G580" s="156"/>
    </row>
    <row r="581" spans="5:7" x14ac:dyDescent="0.35">
      <c r="E581" s="156"/>
      <c r="F581" s="156"/>
      <c r="G581" s="156"/>
    </row>
    <row r="582" spans="5:7" x14ac:dyDescent="0.35">
      <c r="E582" s="156"/>
      <c r="F582" s="156"/>
      <c r="G582" s="156"/>
    </row>
    <row r="583" spans="5:7" x14ac:dyDescent="0.35">
      <c r="E583" s="156"/>
      <c r="F583" s="156"/>
      <c r="G583" s="156"/>
    </row>
    <row r="584" spans="5:7" x14ac:dyDescent="0.35">
      <c r="E584" s="156"/>
      <c r="F584" s="156"/>
      <c r="G584" s="156"/>
    </row>
    <row r="585" spans="5:7" x14ac:dyDescent="0.35">
      <c r="E585" s="156"/>
      <c r="F585" s="156"/>
      <c r="G585" s="156"/>
    </row>
    <row r="586" spans="5:7" x14ac:dyDescent="0.35">
      <c r="E586" s="156"/>
      <c r="F586" s="156"/>
      <c r="G586" s="156"/>
    </row>
    <row r="587" spans="5:7" x14ac:dyDescent="0.35">
      <c r="E587" s="156"/>
      <c r="F587" s="156"/>
      <c r="G587" s="156"/>
    </row>
    <row r="588" spans="5:7" x14ac:dyDescent="0.35">
      <c r="E588" s="156"/>
      <c r="F588" s="156"/>
      <c r="G588" s="156"/>
    </row>
    <row r="589" spans="5:7" x14ac:dyDescent="0.35">
      <c r="E589" s="156"/>
      <c r="F589" s="156"/>
      <c r="G589" s="156"/>
    </row>
    <row r="590" spans="5:7" x14ac:dyDescent="0.35">
      <c r="E590" s="156"/>
      <c r="F590" s="156"/>
      <c r="G590" s="156"/>
    </row>
    <row r="591" spans="5:7" x14ac:dyDescent="0.35">
      <c r="E591" s="156"/>
      <c r="F591" s="156"/>
      <c r="G591" s="156"/>
    </row>
    <row r="592" spans="5:7" x14ac:dyDescent="0.35">
      <c r="E592" s="156"/>
      <c r="F592" s="156"/>
      <c r="G592" s="156"/>
    </row>
    <row r="593" spans="5:7" x14ac:dyDescent="0.35">
      <c r="E593" s="156"/>
      <c r="F593" s="156"/>
      <c r="G593" s="156"/>
    </row>
    <row r="594" spans="5:7" x14ac:dyDescent="0.35">
      <c r="E594" s="156"/>
      <c r="F594" s="156"/>
      <c r="G594" s="156"/>
    </row>
    <row r="595" spans="5:7" x14ac:dyDescent="0.35">
      <c r="E595" s="156"/>
      <c r="F595" s="156"/>
      <c r="G595" s="156"/>
    </row>
    <row r="596" spans="5:7" x14ac:dyDescent="0.35">
      <c r="E596" s="156"/>
      <c r="F596" s="156"/>
      <c r="G596" s="156"/>
    </row>
    <row r="597" spans="5:7" x14ac:dyDescent="0.35">
      <c r="E597" s="156"/>
      <c r="F597" s="156"/>
      <c r="G597" s="156"/>
    </row>
    <row r="598" spans="5:7" x14ac:dyDescent="0.35">
      <c r="E598" s="156"/>
      <c r="F598" s="156"/>
      <c r="G598" s="156"/>
    </row>
    <row r="599" spans="5:7" x14ac:dyDescent="0.35">
      <c r="E599" s="156"/>
      <c r="F599" s="156"/>
      <c r="G599" s="156"/>
    </row>
    <row r="600" spans="5:7" x14ac:dyDescent="0.35">
      <c r="E600" s="156"/>
      <c r="F600" s="156"/>
      <c r="G600" s="156"/>
    </row>
    <row r="601" spans="5:7" x14ac:dyDescent="0.35">
      <c r="E601" s="156"/>
      <c r="F601" s="156"/>
      <c r="G601" s="156"/>
    </row>
    <row r="602" spans="5:7" x14ac:dyDescent="0.35">
      <c r="E602" s="156"/>
      <c r="F602" s="156"/>
      <c r="G602" s="156"/>
    </row>
    <row r="603" spans="5:7" x14ac:dyDescent="0.35">
      <c r="E603" s="156"/>
      <c r="F603" s="156"/>
      <c r="G603" s="156"/>
    </row>
    <row r="604" spans="5:7" x14ac:dyDescent="0.35">
      <c r="E604" s="156"/>
      <c r="F604" s="156"/>
      <c r="G604" s="156"/>
    </row>
    <row r="605" spans="5:7" x14ac:dyDescent="0.35">
      <c r="E605" s="156"/>
      <c r="F605" s="156"/>
      <c r="G605" s="156"/>
    </row>
    <row r="606" spans="5:7" x14ac:dyDescent="0.35">
      <c r="E606" s="156"/>
      <c r="F606" s="156"/>
      <c r="G606" s="156"/>
    </row>
    <row r="607" spans="5:7" x14ac:dyDescent="0.35">
      <c r="E607" s="156"/>
      <c r="F607" s="156"/>
      <c r="G607" s="156"/>
    </row>
    <row r="608" spans="5:7" x14ac:dyDescent="0.35">
      <c r="E608" s="156"/>
      <c r="F608" s="156"/>
      <c r="G608" s="156"/>
    </row>
    <row r="609" spans="5:7" x14ac:dyDescent="0.35">
      <c r="E609" s="156"/>
      <c r="F609" s="156"/>
      <c r="G609" s="156"/>
    </row>
    <row r="610" spans="5:7" x14ac:dyDescent="0.35">
      <c r="E610" s="156"/>
      <c r="F610" s="156"/>
      <c r="G610" s="156"/>
    </row>
    <row r="611" spans="5:7" x14ac:dyDescent="0.35">
      <c r="E611" s="156"/>
      <c r="F611" s="156"/>
      <c r="G611" s="156"/>
    </row>
    <row r="612" spans="5:7" x14ac:dyDescent="0.35">
      <c r="E612" s="156"/>
      <c r="F612" s="156"/>
      <c r="G612" s="156"/>
    </row>
    <row r="613" spans="5:7" x14ac:dyDescent="0.35">
      <c r="E613" s="156"/>
      <c r="F613" s="156"/>
      <c r="G613" s="156"/>
    </row>
    <row r="614" spans="5:7" x14ac:dyDescent="0.35">
      <c r="E614" s="156"/>
      <c r="F614" s="156"/>
      <c r="G614" s="156"/>
    </row>
    <row r="615" spans="5:7" x14ac:dyDescent="0.35">
      <c r="E615" s="156"/>
      <c r="F615" s="156"/>
      <c r="G615" s="156"/>
    </row>
    <row r="616" spans="5:7" x14ac:dyDescent="0.35">
      <c r="E616" s="156"/>
      <c r="F616" s="156"/>
      <c r="G616" s="156"/>
    </row>
    <row r="617" spans="5:7" x14ac:dyDescent="0.35">
      <c r="E617" s="156"/>
      <c r="F617" s="156"/>
      <c r="G617" s="156"/>
    </row>
    <row r="618" spans="5:7" x14ac:dyDescent="0.35">
      <c r="E618" s="156"/>
      <c r="F618" s="156"/>
      <c r="G618" s="156"/>
    </row>
    <row r="619" spans="5:7" x14ac:dyDescent="0.35">
      <c r="E619" s="156"/>
      <c r="F619" s="156"/>
      <c r="G619" s="156"/>
    </row>
    <row r="620" spans="5:7" x14ac:dyDescent="0.35">
      <c r="E620" s="156"/>
      <c r="F620" s="156"/>
      <c r="G620" s="156"/>
    </row>
    <row r="621" spans="5:7" x14ac:dyDescent="0.35">
      <c r="E621" s="156"/>
      <c r="F621" s="156"/>
      <c r="G621" s="156"/>
    </row>
    <row r="622" spans="5:7" x14ac:dyDescent="0.35">
      <c r="E622" s="156"/>
      <c r="F622" s="156"/>
      <c r="G622" s="156"/>
    </row>
    <row r="623" spans="5:7" x14ac:dyDescent="0.35">
      <c r="E623" s="156"/>
      <c r="F623" s="156"/>
      <c r="G623" s="156"/>
    </row>
    <row r="624" spans="5:7" x14ac:dyDescent="0.35">
      <c r="E624" s="156"/>
      <c r="F624" s="156"/>
      <c r="G624" s="156"/>
    </row>
    <row r="625" spans="5:7" x14ac:dyDescent="0.35">
      <c r="E625" s="156"/>
      <c r="F625" s="156"/>
      <c r="G625" s="156"/>
    </row>
    <row r="626" spans="5:7" x14ac:dyDescent="0.35">
      <c r="E626" s="156"/>
      <c r="F626" s="156"/>
      <c r="G626" s="156"/>
    </row>
    <row r="627" spans="5:7" x14ac:dyDescent="0.35">
      <c r="E627" s="156"/>
      <c r="F627" s="156"/>
      <c r="G627" s="156"/>
    </row>
    <row r="628" spans="5:7" x14ac:dyDescent="0.35">
      <c r="E628" s="156"/>
      <c r="F628" s="156"/>
      <c r="G628" s="156"/>
    </row>
    <row r="629" spans="5:7" x14ac:dyDescent="0.35">
      <c r="E629" s="156"/>
      <c r="F629" s="156"/>
      <c r="G629" s="156"/>
    </row>
    <row r="630" spans="5:7" x14ac:dyDescent="0.35">
      <c r="E630" s="156"/>
      <c r="F630" s="156"/>
      <c r="G630" s="156"/>
    </row>
    <row r="631" spans="5:7" x14ac:dyDescent="0.35">
      <c r="E631" s="156"/>
      <c r="F631" s="156"/>
      <c r="G631" s="156"/>
    </row>
    <row r="632" spans="5:7" x14ac:dyDescent="0.35">
      <c r="E632" s="156"/>
      <c r="F632" s="156"/>
      <c r="G632" s="156"/>
    </row>
    <row r="633" spans="5:7" x14ac:dyDescent="0.35">
      <c r="E633" s="156"/>
      <c r="F633" s="156"/>
      <c r="G633" s="156"/>
    </row>
    <row r="634" spans="5:7" x14ac:dyDescent="0.35">
      <c r="E634" s="156"/>
      <c r="F634" s="156"/>
      <c r="G634" s="156"/>
    </row>
    <row r="635" spans="5:7" x14ac:dyDescent="0.35">
      <c r="E635" s="156"/>
      <c r="F635" s="156"/>
      <c r="G635" s="156"/>
    </row>
    <row r="636" spans="5:7" x14ac:dyDescent="0.35">
      <c r="E636" s="156"/>
      <c r="F636" s="156"/>
      <c r="G636" s="156"/>
    </row>
    <row r="637" spans="5:7" x14ac:dyDescent="0.35">
      <c r="E637" s="156"/>
      <c r="F637" s="156"/>
      <c r="G637" s="156"/>
    </row>
    <row r="638" spans="5:7" x14ac:dyDescent="0.35">
      <c r="E638" s="156"/>
      <c r="F638" s="156"/>
      <c r="G638" s="156"/>
    </row>
    <row r="639" spans="5:7" x14ac:dyDescent="0.35">
      <c r="E639" s="156"/>
      <c r="F639" s="156"/>
      <c r="G639" s="156"/>
    </row>
    <row r="640" spans="5:7" x14ac:dyDescent="0.35">
      <c r="E640" s="156"/>
      <c r="F640" s="156"/>
      <c r="G640" s="156"/>
    </row>
    <row r="641" spans="5:7" x14ac:dyDescent="0.35">
      <c r="E641" s="156"/>
      <c r="F641" s="156"/>
      <c r="G641" s="156"/>
    </row>
    <row r="642" spans="5:7" x14ac:dyDescent="0.35">
      <c r="E642" s="156"/>
      <c r="F642" s="156"/>
      <c r="G642" s="156"/>
    </row>
    <row r="643" spans="5:7" x14ac:dyDescent="0.35">
      <c r="E643" s="156"/>
      <c r="F643" s="156"/>
      <c r="G643" s="156"/>
    </row>
    <row r="644" spans="5:7" x14ac:dyDescent="0.35">
      <c r="E644" s="156"/>
      <c r="F644" s="156"/>
      <c r="G644" s="156"/>
    </row>
    <row r="645" spans="5:7" x14ac:dyDescent="0.35">
      <c r="E645" s="156"/>
      <c r="F645" s="156"/>
      <c r="G645" s="156"/>
    </row>
    <row r="646" spans="5:7" x14ac:dyDescent="0.35">
      <c r="E646" s="156"/>
      <c r="F646" s="156"/>
      <c r="G646" s="156"/>
    </row>
    <row r="647" spans="5:7" x14ac:dyDescent="0.35">
      <c r="E647" s="156"/>
      <c r="F647" s="156"/>
      <c r="G647" s="156"/>
    </row>
    <row r="648" spans="5:7" x14ac:dyDescent="0.35">
      <c r="E648" s="156"/>
      <c r="F648" s="156"/>
      <c r="G648" s="156"/>
    </row>
    <row r="649" spans="5:7" x14ac:dyDescent="0.35">
      <c r="E649" s="156"/>
      <c r="F649" s="156"/>
      <c r="G649" s="156"/>
    </row>
    <row r="650" spans="5:7" x14ac:dyDescent="0.35">
      <c r="E650" s="156"/>
      <c r="F650" s="156"/>
      <c r="G650" s="156"/>
    </row>
    <row r="651" spans="5:7" x14ac:dyDescent="0.35">
      <c r="E651" s="156"/>
      <c r="F651" s="156"/>
      <c r="G651" s="156"/>
    </row>
    <row r="652" spans="5:7" x14ac:dyDescent="0.35">
      <c r="E652" s="156"/>
      <c r="F652" s="156"/>
      <c r="G652" s="156"/>
    </row>
    <row r="653" spans="5:7" x14ac:dyDescent="0.35">
      <c r="E653" s="156"/>
      <c r="F653" s="156"/>
      <c r="G653" s="156"/>
    </row>
    <row r="654" spans="5:7" x14ac:dyDescent="0.35">
      <c r="E654" s="156"/>
      <c r="F654" s="156"/>
      <c r="G654" s="156"/>
    </row>
    <row r="655" spans="5:7" x14ac:dyDescent="0.35">
      <c r="E655" s="156"/>
      <c r="F655" s="156"/>
      <c r="G655" s="156"/>
    </row>
    <row r="656" spans="5:7" x14ac:dyDescent="0.35">
      <c r="E656" s="156"/>
      <c r="F656" s="156"/>
      <c r="G656" s="156"/>
    </row>
    <row r="657" spans="5:7" x14ac:dyDescent="0.35">
      <c r="E657" s="156"/>
      <c r="F657" s="156"/>
      <c r="G657" s="156"/>
    </row>
    <row r="658" spans="5:7" x14ac:dyDescent="0.35">
      <c r="E658" s="156"/>
      <c r="F658" s="156"/>
      <c r="G658" s="156"/>
    </row>
    <row r="659" spans="5:7" x14ac:dyDescent="0.35">
      <c r="E659" s="156"/>
      <c r="F659" s="156"/>
      <c r="G659" s="156"/>
    </row>
    <row r="660" spans="5:7" x14ac:dyDescent="0.35">
      <c r="E660" s="156"/>
      <c r="F660" s="156"/>
      <c r="G660" s="156"/>
    </row>
    <row r="661" spans="5:7" x14ac:dyDescent="0.35">
      <c r="E661" s="156"/>
      <c r="F661" s="156"/>
      <c r="G661" s="156"/>
    </row>
    <row r="662" spans="5:7" x14ac:dyDescent="0.35">
      <c r="E662" s="156"/>
      <c r="F662" s="156"/>
      <c r="G662" s="156"/>
    </row>
    <row r="663" spans="5:7" x14ac:dyDescent="0.35">
      <c r="E663" s="156"/>
      <c r="F663" s="156"/>
      <c r="G663" s="156"/>
    </row>
    <row r="664" spans="5:7" x14ac:dyDescent="0.35">
      <c r="E664" s="156"/>
      <c r="F664" s="156"/>
      <c r="G664" s="156"/>
    </row>
    <row r="665" spans="5:7" x14ac:dyDescent="0.35">
      <c r="E665" s="156"/>
      <c r="F665" s="156"/>
      <c r="G665" s="156"/>
    </row>
    <row r="666" spans="5:7" x14ac:dyDescent="0.35">
      <c r="E666" s="156"/>
      <c r="F666" s="156"/>
      <c r="G666" s="156"/>
    </row>
    <row r="667" spans="5:7" x14ac:dyDescent="0.35">
      <c r="E667" s="156"/>
      <c r="F667" s="156"/>
      <c r="G667" s="156"/>
    </row>
    <row r="668" spans="5:7" x14ac:dyDescent="0.35">
      <c r="E668" s="156"/>
      <c r="F668" s="156"/>
      <c r="G668" s="156"/>
    </row>
    <row r="669" spans="5:7" x14ac:dyDescent="0.35">
      <c r="E669" s="156"/>
      <c r="F669" s="156"/>
      <c r="G669" s="156"/>
    </row>
    <row r="670" spans="5:7" x14ac:dyDescent="0.35">
      <c r="E670" s="156"/>
      <c r="F670" s="156"/>
      <c r="G670" s="156"/>
    </row>
    <row r="671" spans="5:7" x14ac:dyDescent="0.35">
      <c r="E671" s="156"/>
      <c r="F671" s="156"/>
      <c r="G671" s="156"/>
    </row>
    <row r="672" spans="5:7" x14ac:dyDescent="0.35">
      <c r="E672" s="156"/>
      <c r="F672" s="156"/>
      <c r="G672" s="156"/>
    </row>
    <row r="673" spans="5:7" x14ac:dyDescent="0.35">
      <c r="E673" s="156"/>
      <c r="F673" s="156"/>
      <c r="G673" s="156"/>
    </row>
    <row r="674" spans="5:7" x14ac:dyDescent="0.35">
      <c r="E674" s="156"/>
      <c r="F674" s="156"/>
      <c r="G674" s="156"/>
    </row>
    <row r="675" spans="5:7" x14ac:dyDescent="0.35">
      <c r="E675" s="156"/>
      <c r="F675" s="156"/>
      <c r="G675" s="156"/>
    </row>
    <row r="676" spans="5:7" x14ac:dyDescent="0.35">
      <c r="E676" s="156"/>
      <c r="F676" s="156"/>
      <c r="G676" s="156"/>
    </row>
    <row r="677" spans="5:7" x14ac:dyDescent="0.35">
      <c r="E677" s="156"/>
      <c r="F677" s="156"/>
      <c r="G677" s="156"/>
    </row>
    <row r="678" spans="5:7" x14ac:dyDescent="0.35">
      <c r="E678" s="156"/>
      <c r="F678" s="156"/>
      <c r="G678" s="156"/>
    </row>
    <row r="679" spans="5:7" x14ac:dyDescent="0.35">
      <c r="E679" s="156"/>
      <c r="F679" s="156"/>
      <c r="G679" s="156"/>
    </row>
    <row r="680" spans="5:7" x14ac:dyDescent="0.35">
      <c r="E680" s="156"/>
      <c r="F680" s="156"/>
      <c r="G680" s="156"/>
    </row>
    <row r="681" spans="5:7" x14ac:dyDescent="0.35">
      <c r="E681" s="156"/>
      <c r="F681" s="156"/>
      <c r="G681" s="156"/>
    </row>
    <row r="682" spans="5:7" x14ac:dyDescent="0.35">
      <c r="E682" s="156"/>
      <c r="F682" s="156"/>
      <c r="G682" s="156"/>
    </row>
    <row r="683" spans="5:7" x14ac:dyDescent="0.35">
      <c r="E683" s="156"/>
      <c r="F683" s="156"/>
      <c r="G683" s="156"/>
    </row>
    <row r="684" spans="5:7" x14ac:dyDescent="0.35">
      <c r="E684" s="156"/>
      <c r="F684" s="156"/>
      <c r="G684" s="156"/>
    </row>
    <row r="685" spans="5:7" x14ac:dyDescent="0.35">
      <c r="E685" s="156"/>
      <c r="F685" s="156"/>
      <c r="G685" s="156"/>
    </row>
    <row r="686" spans="5:7" x14ac:dyDescent="0.35">
      <c r="E686" s="156"/>
      <c r="F686" s="156"/>
      <c r="G686" s="156"/>
    </row>
    <row r="687" spans="5:7" x14ac:dyDescent="0.35">
      <c r="E687" s="156"/>
      <c r="F687" s="156"/>
      <c r="G687" s="156"/>
    </row>
    <row r="688" spans="5:7" x14ac:dyDescent="0.35">
      <c r="E688" s="156"/>
      <c r="F688" s="156"/>
      <c r="G688" s="156"/>
    </row>
    <row r="689" spans="5:7" x14ac:dyDescent="0.35">
      <c r="E689" s="156"/>
      <c r="F689" s="156"/>
      <c r="G689" s="156"/>
    </row>
    <row r="690" spans="5:7" x14ac:dyDescent="0.35">
      <c r="E690" s="156"/>
      <c r="F690" s="156"/>
      <c r="G690" s="156"/>
    </row>
    <row r="691" spans="5:7" x14ac:dyDescent="0.35">
      <c r="E691" s="156"/>
      <c r="F691" s="156"/>
      <c r="G691" s="156"/>
    </row>
    <row r="692" spans="5:7" x14ac:dyDescent="0.35">
      <c r="E692" s="156"/>
      <c r="F692" s="156"/>
      <c r="G692" s="156"/>
    </row>
    <row r="693" spans="5:7" x14ac:dyDescent="0.35">
      <c r="E693" s="156"/>
      <c r="F693" s="156"/>
      <c r="G693" s="156"/>
    </row>
    <row r="694" spans="5:7" x14ac:dyDescent="0.35">
      <c r="E694" s="156"/>
      <c r="F694" s="156"/>
      <c r="G694" s="156"/>
    </row>
    <row r="695" spans="5:7" x14ac:dyDescent="0.35">
      <c r="E695" s="156"/>
      <c r="F695" s="156"/>
      <c r="G695" s="156"/>
    </row>
    <row r="696" spans="5:7" x14ac:dyDescent="0.35">
      <c r="E696" s="156"/>
      <c r="F696" s="156"/>
      <c r="G696" s="156"/>
    </row>
    <row r="697" spans="5:7" x14ac:dyDescent="0.35">
      <c r="E697" s="156"/>
      <c r="F697" s="156"/>
      <c r="G697" s="156"/>
    </row>
    <row r="698" spans="5:7" x14ac:dyDescent="0.35">
      <c r="E698" s="156"/>
      <c r="F698" s="156"/>
      <c r="G698" s="156"/>
    </row>
    <row r="699" spans="5:7" x14ac:dyDescent="0.35">
      <c r="E699" s="156"/>
      <c r="F699" s="156"/>
      <c r="G699" s="156"/>
    </row>
    <row r="700" spans="5:7" x14ac:dyDescent="0.35">
      <c r="E700" s="156"/>
      <c r="F700" s="156"/>
      <c r="G700" s="156"/>
    </row>
    <row r="701" spans="5:7" x14ac:dyDescent="0.35">
      <c r="E701" s="156"/>
      <c r="F701" s="156"/>
      <c r="G701" s="156"/>
    </row>
    <row r="702" spans="5:7" x14ac:dyDescent="0.35">
      <c r="E702" s="156"/>
      <c r="F702" s="156"/>
      <c r="G702" s="156"/>
    </row>
    <row r="703" spans="5:7" x14ac:dyDescent="0.35">
      <c r="E703" s="156"/>
      <c r="F703" s="156"/>
      <c r="G703" s="156"/>
    </row>
    <row r="704" spans="5:7" x14ac:dyDescent="0.35">
      <c r="E704" s="156"/>
      <c r="F704" s="156"/>
      <c r="G704" s="156"/>
    </row>
    <row r="705" spans="5:7" x14ac:dyDescent="0.35">
      <c r="E705" s="156"/>
      <c r="F705" s="156"/>
      <c r="G705" s="156"/>
    </row>
    <row r="706" spans="5:7" x14ac:dyDescent="0.35">
      <c r="E706" s="156"/>
      <c r="F706" s="156"/>
      <c r="G706" s="156"/>
    </row>
    <row r="707" spans="5:7" x14ac:dyDescent="0.35">
      <c r="E707" s="156"/>
      <c r="F707" s="156"/>
      <c r="G707" s="156"/>
    </row>
    <row r="708" spans="5:7" x14ac:dyDescent="0.35">
      <c r="E708" s="156"/>
      <c r="F708" s="156"/>
      <c r="G708" s="156"/>
    </row>
    <row r="709" spans="5:7" x14ac:dyDescent="0.35">
      <c r="E709" s="156"/>
      <c r="F709" s="156"/>
      <c r="G709" s="156"/>
    </row>
    <row r="710" spans="5:7" x14ac:dyDescent="0.35">
      <c r="E710" s="156"/>
      <c r="F710" s="156"/>
      <c r="G710" s="156"/>
    </row>
    <row r="711" spans="5:7" x14ac:dyDescent="0.35">
      <c r="E711" s="156"/>
      <c r="F711" s="156"/>
      <c r="G711" s="156"/>
    </row>
    <row r="712" spans="5:7" x14ac:dyDescent="0.35">
      <c r="E712" s="156"/>
      <c r="F712" s="156"/>
      <c r="G712" s="156"/>
    </row>
    <row r="713" spans="5:7" x14ac:dyDescent="0.35">
      <c r="E713" s="156"/>
      <c r="F713" s="156"/>
      <c r="G713" s="156"/>
    </row>
    <row r="714" spans="5:7" x14ac:dyDescent="0.35">
      <c r="E714" s="156"/>
      <c r="F714" s="156"/>
      <c r="G714" s="156"/>
    </row>
    <row r="715" spans="5:7" x14ac:dyDescent="0.35">
      <c r="E715" s="156"/>
      <c r="F715" s="156"/>
      <c r="G715" s="156"/>
    </row>
    <row r="716" spans="5:7" x14ac:dyDescent="0.35">
      <c r="E716" s="156"/>
      <c r="F716" s="156"/>
      <c r="G716" s="156"/>
    </row>
    <row r="717" spans="5:7" x14ac:dyDescent="0.35">
      <c r="E717" s="156"/>
      <c r="F717" s="156"/>
      <c r="G717" s="156"/>
    </row>
    <row r="718" spans="5:7" x14ac:dyDescent="0.35">
      <c r="E718" s="156"/>
      <c r="F718" s="156"/>
      <c r="G718" s="156"/>
    </row>
    <row r="719" spans="5:7" x14ac:dyDescent="0.35">
      <c r="E719" s="156"/>
      <c r="F719" s="156"/>
      <c r="G719" s="156"/>
    </row>
    <row r="720" spans="5:7" x14ac:dyDescent="0.35">
      <c r="E720" s="156"/>
      <c r="F720" s="156"/>
      <c r="G720" s="156"/>
    </row>
    <row r="721" spans="5:7" x14ac:dyDescent="0.35">
      <c r="E721" s="156"/>
      <c r="F721" s="156"/>
      <c r="G721" s="156"/>
    </row>
    <row r="722" spans="5:7" x14ac:dyDescent="0.35">
      <c r="E722" s="156"/>
      <c r="F722" s="156"/>
      <c r="G722" s="156"/>
    </row>
    <row r="723" spans="5:7" x14ac:dyDescent="0.35">
      <c r="E723" s="156"/>
      <c r="F723" s="156"/>
      <c r="G723" s="156"/>
    </row>
    <row r="724" spans="5:7" x14ac:dyDescent="0.35">
      <c r="E724" s="156"/>
      <c r="F724" s="156"/>
      <c r="G724" s="156"/>
    </row>
    <row r="725" spans="5:7" x14ac:dyDescent="0.35">
      <c r="E725" s="156"/>
      <c r="F725" s="156"/>
      <c r="G725" s="156"/>
    </row>
    <row r="726" spans="5:7" x14ac:dyDescent="0.35">
      <c r="E726" s="156"/>
      <c r="F726" s="156"/>
      <c r="G726" s="156"/>
    </row>
    <row r="727" spans="5:7" x14ac:dyDescent="0.35">
      <c r="E727" s="156"/>
      <c r="F727" s="156"/>
      <c r="G727" s="156"/>
    </row>
    <row r="728" spans="5:7" x14ac:dyDescent="0.35">
      <c r="E728" s="156"/>
      <c r="F728" s="156"/>
      <c r="G728" s="156"/>
    </row>
    <row r="729" spans="5:7" x14ac:dyDescent="0.35">
      <c r="E729" s="156"/>
      <c r="F729" s="156"/>
      <c r="G729" s="156"/>
    </row>
    <row r="730" spans="5:7" x14ac:dyDescent="0.35">
      <c r="E730" s="156"/>
      <c r="F730" s="156"/>
      <c r="G730" s="156"/>
    </row>
    <row r="731" spans="5:7" x14ac:dyDescent="0.35">
      <c r="E731" s="156"/>
      <c r="F731" s="156"/>
      <c r="G731" s="156"/>
    </row>
    <row r="732" spans="5:7" x14ac:dyDescent="0.35">
      <c r="E732" s="156"/>
      <c r="F732" s="156"/>
      <c r="G732" s="156"/>
    </row>
    <row r="733" spans="5:7" x14ac:dyDescent="0.35">
      <c r="E733" s="156"/>
      <c r="F733" s="156"/>
      <c r="G733" s="156"/>
    </row>
    <row r="734" spans="5:7" x14ac:dyDescent="0.35">
      <c r="E734" s="156"/>
      <c r="F734" s="156"/>
      <c r="G734" s="156"/>
    </row>
    <row r="735" spans="5:7" x14ac:dyDescent="0.35">
      <c r="E735" s="156"/>
      <c r="F735" s="156"/>
      <c r="G735" s="156"/>
    </row>
    <row r="736" spans="5:7" x14ac:dyDescent="0.35">
      <c r="E736" s="156"/>
      <c r="F736" s="156"/>
      <c r="G736" s="156"/>
    </row>
    <row r="737" spans="5:7" x14ac:dyDescent="0.35">
      <c r="E737" s="156"/>
      <c r="F737" s="156"/>
      <c r="G737" s="156"/>
    </row>
    <row r="738" spans="5:7" x14ac:dyDescent="0.35">
      <c r="E738" s="156"/>
      <c r="F738" s="156"/>
      <c r="G738" s="156"/>
    </row>
    <row r="739" spans="5:7" x14ac:dyDescent="0.35">
      <c r="E739" s="156"/>
      <c r="F739" s="156"/>
      <c r="G739" s="156"/>
    </row>
    <row r="740" spans="5:7" x14ac:dyDescent="0.35">
      <c r="E740" s="156"/>
      <c r="F740" s="156"/>
      <c r="G740" s="156"/>
    </row>
    <row r="741" spans="5:7" x14ac:dyDescent="0.35">
      <c r="E741" s="156"/>
      <c r="F741" s="156"/>
      <c r="G741" s="156"/>
    </row>
    <row r="742" spans="5:7" x14ac:dyDescent="0.35">
      <c r="E742" s="156"/>
      <c r="F742" s="156"/>
      <c r="G742" s="156"/>
    </row>
    <row r="743" spans="5:7" x14ac:dyDescent="0.35">
      <c r="E743" s="156"/>
      <c r="F743" s="156"/>
      <c r="G743" s="156"/>
    </row>
    <row r="744" spans="5:7" x14ac:dyDescent="0.35">
      <c r="E744" s="156"/>
      <c r="F744" s="156"/>
      <c r="G744" s="156"/>
    </row>
    <row r="745" spans="5:7" x14ac:dyDescent="0.35">
      <c r="E745" s="156"/>
      <c r="F745" s="156"/>
      <c r="G745" s="156"/>
    </row>
    <row r="746" spans="5:7" x14ac:dyDescent="0.35">
      <c r="E746" s="156"/>
      <c r="F746" s="156"/>
      <c r="G746" s="156"/>
    </row>
    <row r="747" spans="5:7" x14ac:dyDescent="0.35">
      <c r="E747" s="156"/>
      <c r="F747" s="156"/>
      <c r="G747" s="156"/>
    </row>
    <row r="748" spans="5:7" x14ac:dyDescent="0.35">
      <c r="E748" s="156"/>
      <c r="F748" s="156"/>
      <c r="G748" s="156"/>
    </row>
    <row r="749" spans="5:7" x14ac:dyDescent="0.35">
      <c r="E749" s="156"/>
      <c r="F749" s="156"/>
      <c r="G749" s="156"/>
    </row>
    <row r="750" spans="5:7" x14ac:dyDescent="0.35">
      <c r="E750" s="156"/>
      <c r="F750" s="156"/>
      <c r="G750" s="156"/>
    </row>
    <row r="751" spans="5:7" x14ac:dyDescent="0.35">
      <c r="E751" s="156"/>
      <c r="F751" s="156"/>
      <c r="G751" s="156"/>
    </row>
    <row r="752" spans="5:7" x14ac:dyDescent="0.35">
      <c r="E752" s="156"/>
      <c r="F752" s="156"/>
      <c r="G752" s="156"/>
    </row>
    <row r="753" spans="5:7" x14ac:dyDescent="0.35">
      <c r="E753" s="156"/>
      <c r="F753" s="156"/>
      <c r="G753" s="156"/>
    </row>
    <row r="754" spans="5:7" x14ac:dyDescent="0.35">
      <c r="E754" s="156"/>
      <c r="F754" s="156"/>
      <c r="G754" s="156"/>
    </row>
    <row r="755" spans="5:7" x14ac:dyDescent="0.35">
      <c r="E755" s="156"/>
      <c r="F755" s="156"/>
      <c r="G755" s="156"/>
    </row>
    <row r="756" spans="5:7" x14ac:dyDescent="0.35">
      <c r="E756" s="156"/>
      <c r="F756" s="156"/>
      <c r="G756" s="156"/>
    </row>
    <row r="757" spans="5:7" x14ac:dyDescent="0.35">
      <c r="E757" s="156"/>
      <c r="F757" s="156"/>
      <c r="G757" s="156"/>
    </row>
    <row r="758" spans="5:7" x14ac:dyDescent="0.35">
      <c r="E758" s="156"/>
      <c r="F758" s="156"/>
      <c r="G758" s="156"/>
    </row>
    <row r="759" spans="5:7" x14ac:dyDescent="0.35">
      <c r="E759" s="156"/>
      <c r="F759" s="156"/>
      <c r="G759" s="156"/>
    </row>
    <row r="760" spans="5:7" x14ac:dyDescent="0.35">
      <c r="E760" s="156"/>
      <c r="F760" s="156"/>
      <c r="G760" s="156"/>
    </row>
    <row r="761" spans="5:7" x14ac:dyDescent="0.35">
      <c r="E761" s="156"/>
      <c r="F761" s="156"/>
      <c r="G761" s="156"/>
    </row>
    <row r="762" spans="5:7" x14ac:dyDescent="0.35">
      <c r="E762" s="156"/>
      <c r="F762" s="156"/>
      <c r="G762" s="156"/>
    </row>
    <row r="763" spans="5:7" x14ac:dyDescent="0.35">
      <c r="E763" s="156"/>
      <c r="F763" s="156"/>
      <c r="G763" s="156"/>
    </row>
    <row r="764" spans="5:7" x14ac:dyDescent="0.35">
      <c r="E764" s="156"/>
      <c r="F764" s="156"/>
      <c r="G764" s="156"/>
    </row>
    <row r="765" spans="5:7" x14ac:dyDescent="0.35">
      <c r="E765" s="156"/>
      <c r="F765" s="156"/>
      <c r="G765" s="156"/>
    </row>
    <row r="766" spans="5:7" x14ac:dyDescent="0.35">
      <c r="E766" s="156"/>
      <c r="F766" s="156"/>
      <c r="G766" s="156"/>
    </row>
    <row r="767" spans="5:7" x14ac:dyDescent="0.35">
      <c r="E767" s="156"/>
      <c r="F767" s="156"/>
      <c r="G767" s="156"/>
    </row>
    <row r="768" spans="5:7" x14ac:dyDescent="0.35">
      <c r="E768" s="156"/>
      <c r="F768" s="156"/>
      <c r="G768" s="156"/>
    </row>
    <row r="769" spans="5:7" x14ac:dyDescent="0.35">
      <c r="E769" s="156"/>
      <c r="F769" s="156"/>
      <c r="G769" s="156"/>
    </row>
    <row r="770" spans="5:7" x14ac:dyDescent="0.35">
      <c r="E770" s="156"/>
      <c r="F770" s="156"/>
      <c r="G770" s="156"/>
    </row>
    <row r="771" spans="5:7" x14ac:dyDescent="0.35">
      <c r="E771" s="156"/>
      <c r="F771" s="156"/>
      <c r="G771" s="156"/>
    </row>
    <row r="772" spans="5:7" x14ac:dyDescent="0.35">
      <c r="E772" s="156"/>
      <c r="F772" s="156"/>
      <c r="G772" s="156"/>
    </row>
    <row r="773" spans="5:7" x14ac:dyDescent="0.35">
      <c r="E773" s="156"/>
      <c r="F773" s="156"/>
      <c r="G773" s="156"/>
    </row>
    <row r="774" spans="5:7" x14ac:dyDescent="0.35">
      <c r="E774" s="156"/>
      <c r="F774" s="156"/>
      <c r="G774" s="156"/>
    </row>
    <row r="775" spans="5:7" x14ac:dyDescent="0.35">
      <c r="E775" s="156"/>
      <c r="F775" s="156"/>
      <c r="G775" s="156"/>
    </row>
    <row r="776" spans="5:7" x14ac:dyDescent="0.35">
      <c r="E776" s="156"/>
      <c r="F776" s="156"/>
      <c r="G776" s="156"/>
    </row>
    <row r="777" spans="5:7" x14ac:dyDescent="0.35">
      <c r="E777" s="156"/>
      <c r="F777" s="156"/>
      <c r="G777" s="156"/>
    </row>
    <row r="778" spans="5:7" x14ac:dyDescent="0.35">
      <c r="E778" s="156"/>
      <c r="F778" s="156"/>
      <c r="G778" s="156"/>
    </row>
    <row r="779" spans="5:7" x14ac:dyDescent="0.35">
      <c r="E779" s="156"/>
      <c r="F779" s="156"/>
      <c r="G779" s="156"/>
    </row>
    <row r="780" spans="5:7" x14ac:dyDescent="0.35">
      <c r="E780" s="156"/>
      <c r="F780" s="156"/>
      <c r="G780" s="156"/>
    </row>
    <row r="781" spans="5:7" x14ac:dyDescent="0.35">
      <c r="E781" s="156"/>
      <c r="F781" s="156"/>
      <c r="G781" s="156"/>
    </row>
    <row r="782" spans="5:7" x14ac:dyDescent="0.35">
      <c r="E782" s="156"/>
      <c r="F782" s="156"/>
      <c r="G782" s="156"/>
    </row>
    <row r="783" spans="5:7" x14ac:dyDescent="0.35">
      <c r="E783" s="156"/>
      <c r="F783" s="156"/>
      <c r="G783" s="156"/>
    </row>
    <row r="784" spans="5:7" x14ac:dyDescent="0.35">
      <c r="E784" s="156"/>
      <c r="F784" s="156"/>
      <c r="G784" s="156"/>
    </row>
    <row r="785" spans="5:7" x14ac:dyDescent="0.35">
      <c r="E785" s="156"/>
      <c r="F785" s="156"/>
      <c r="G785" s="156"/>
    </row>
    <row r="786" spans="5:7" x14ac:dyDescent="0.35">
      <c r="E786" s="156"/>
      <c r="F786" s="156"/>
      <c r="G786" s="156"/>
    </row>
    <row r="787" spans="5:7" x14ac:dyDescent="0.35">
      <c r="E787" s="156"/>
      <c r="F787" s="156"/>
      <c r="G787" s="156"/>
    </row>
    <row r="788" spans="5:7" x14ac:dyDescent="0.35">
      <c r="E788" s="156"/>
      <c r="F788" s="156"/>
      <c r="G788" s="156"/>
    </row>
    <row r="789" spans="5:7" x14ac:dyDescent="0.35">
      <c r="E789" s="156"/>
      <c r="F789" s="156"/>
      <c r="G789" s="156"/>
    </row>
    <row r="790" spans="5:7" x14ac:dyDescent="0.35">
      <c r="E790" s="156"/>
      <c r="F790" s="156"/>
      <c r="G790" s="156"/>
    </row>
    <row r="791" spans="5:7" x14ac:dyDescent="0.35">
      <c r="E791" s="156"/>
      <c r="F791" s="156"/>
      <c r="G791" s="156"/>
    </row>
    <row r="792" spans="5:7" x14ac:dyDescent="0.35">
      <c r="E792" s="156"/>
      <c r="F792" s="156"/>
      <c r="G792" s="156"/>
    </row>
    <row r="793" spans="5:7" x14ac:dyDescent="0.35">
      <c r="E793" s="156"/>
      <c r="F793" s="156"/>
      <c r="G793" s="156"/>
    </row>
    <row r="794" spans="5:7" x14ac:dyDescent="0.35">
      <c r="E794" s="156"/>
      <c r="F794" s="156"/>
      <c r="G794" s="156"/>
    </row>
    <row r="795" spans="5:7" x14ac:dyDescent="0.35">
      <c r="E795" s="156"/>
      <c r="F795" s="156"/>
      <c r="G795" s="156"/>
    </row>
    <row r="796" spans="5:7" x14ac:dyDescent="0.35">
      <c r="E796" s="156"/>
      <c r="F796" s="156"/>
      <c r="G796" s="156"/>
    </row>
    <row r="797" spans="5:7" x14ac:dyDescent="0.35">
      <c r="E797" s="156"/>
      <c r="F797" s="156"/>
      <c r="G797" s="156"/>
    </row>
    <row r="798" spans="5:7" x14ac:dyDescent="0.35">
      <c r="E798" s="156"/>
      <c r="F798" s="156"/>
      <c r="G798" s="156"/>
    </row>
    <row r="799" spans="5:7" x14ac:dyDescent="0.35">
      <c r="E799" s="156"/>
      <c r="F799" s="156"/>
      <c r="G799" s="156"/>
    </row>
    <row r="800" spans="5:7" x14ac:dyDescent="0.35">
      <c r="E800" s="156"/>
      <c r="F800" s="156"/>
      <c r="G800" s="156"/>
    </row>
    <row r="801" spans="5:7" x14ac:dyDescent="0.35">
      <c r="E801" s="156"/>
      <c r="F801" s="156"/>
      <c r="G801" s="156"/>
    </row>
    <row r="802" spans="5:7" x14ac:dyDescent="0.35">
      <c r="E802" s="156"/>
      <c r="F802" s="156"/>
      <c r="G802" s="156"/>
    </row>
    <row r="803" spans="5:7" x14ac:dyDescent="0.35">
      <c r="E803" s="156"/>
      <c r="F803" s="156"/>
      <c r="G803" s="156"/>
    </row>
    <row r="804" spans="5:7" x14ac:dyDescent="0.35">
      <c r="E804" s="156"/>
      <c r="F804" s="156"/>
      <c r="G804" s="156"/>
    </row>
    <row r="805" spans="5:7" x14ac:dyDescent="0.35">
      <c r="E805" s="156"/>
      <c r="F805" s="156"/>
      <c r="G805" s="156"/>
    </row>
    <row r="806" spans="5:7" x14ac:dyDescent="0.35">
      <c r="E806" s="156"/>
      <c r="F806" s="156"/>
      <c r="G806" s="156"/>
    </row>
    <row r="807" spans="5:7" x14ac:dyDescent="0.35">
      <c r="E807" s="156"/>
      <c r="F807" s="156"/>
      <c r="G807" s="156"/>
    </row>
    <row r="808" spans="5:7" x14ac:dyDescent="0.35">
      <c r="E808" s="156"/>
      <c r="F808" s="156"/>
      <c r="G808" s="156"/>
    </row>
    <row r="809" spans="5:7" x14ac:dyDescent="0.35">
      <c r="E809" s="156"/>
      <c r="F809" s="156"/>
      <c r="G809" s="156"/>
    </row>
    <row r="810" spans="5:7" x14ac:dyDescent="0.35">
      <c r="E810" s="156"/>
      <c r="F810" s="156"/>
      <c r="G810" s="156"/>
    </row>
    <row r="811" spans="5:7" x14ac:dyDescent="0.35">
      <c r="E811" s="156"/>
      <c r="F811" s="156"/>
      <c r="G811" s="156"/>
    </row>
    <row r="812" spans="5:7" x14ac:dyDescent="0.35">
      <c r="E812" s="156"/>
      <c r="F812" s="156"/>
      <c r="G812" s="156"/>
    </row>
    <row r="813" spans="5:7" x14ac:dyDescent="0.35">
      <c r="E813" s="156"/>
      <c r="F813" s="156"/>
      <c r="G813" s="156"/>
    </row>
    <row r="814" spans="5:7" x14ac:dyDescent="0.35">
      <c r="E814" s="156"/>
      <c r="F814" s="156"/>
      <c r="G814" s="156"/>
    </row>
    <row r="815" spans="5:7" x14ac:dyDescent="0.35">
      <c r="E815" s="156"/>
      <c r="F815" s="156"/>
      <c r="G815" s="156"/>
    </row>
    <row r="816" spans="5:7" x14ac:dyDescent="0.35">
      <c r="E816" s="156"/>
      <c r="F816" s="156"/>
      <c r="G816" s="156"/>
    </row>
    <row r="817" spans="5:7" x14ac:dyDescent="0.35">
      <c r="E817" s="156"/>
      <c r="F817" s="156"/>
      <c r="G817" s="156"/>
    </row>
    <row r="818" spans="5:7" x14ac:dyDescent="0.35">
      <c r="E818" s="156"/>
      <c r="F818" s="156"/>
      <c r="G818" s="156"/>
    </row>
    <row r="819" spans="5:7" x14ac:dyDescent="0.35">
      <c r="E819" s="156"/>
      <c r="F819" s="156"/>
      <c r="G819" s="156"/>
    </row>
    <row r="820" spans="5:7" x14ac:dyDescent="0.35">
      <c r="E820" s="156"/>
      <c r="F820" s="156"/>
      <c r="G820" s="156"/>
    </row>
    <row r="821" spans="5:7" x14ac:dyDescent="0.35">
      <c r="E821" s="156"/>
      <c r="F821" s="156"/>
      <c r="G821" s="156"/>
    </row>
    <row r="822" spans="5:7" x14ac:dyDescent="0.35">
      <c r="E822" s="156"/>
      <c r="F822" s="156"/>
      <c r="G822" s="156"/>
    </row>
    <row r="823" spans="5:7" x14ac:dyDescent="0.35">
      <c r="E823" s="156"/>
      <c r="F823" s="156"/>
      <c r="G823" s="156"/>
    </row>
    <row r="824" spans="5:7" x14ac:dyDescent="0.35">
      <c r="E824" s="156"/>
      <c r="F824" s="156"/>
      <c r="G824" s="156"/>
    </row>
    <row r="825" spans="5:7" x14ac:dyDescent="0.35">
      <c r="E825" s="156"/>
      <c r="F825" s="156"/>
      <c r="G825" s="156"/>
    </row>
    <row r="826" spans="5:7" x14ac:dyDescent="0.35">
      <c r="E826" s="156"/>
      <c r="F826" s="156"/>
      <c r="G826" s="156"/>
    </row>
    <row r="827" spans="5:7" x14ac:dyDescent="0.35">
      <c r="E827" s="156"/>
      <c r="F827" s="156"/>
      <c r="G827" s="156"/>
    </row>
    <row r="828" spans="5:7" x14ac:dyDescent="0.35">
      <c r="E828" s="156"/>
      <c r="F828" s="156"/>
      <c r="G828" s="156"/>
    </row>
    <row r="829" spans="5:7" x14ac:dyDescent="0.35">
      <c r="E829" s="156"/>
      <c r="F829" s="156"/>
      <c r="G829" s="156"/>
    </row>
    <row r="830" spans="5:7" x14ac:dyDescent="0.35">
      <c r="E830" s="156"/>
      <c r="F830" s="156"/>
      <c r="G830" s="156"/>
    </row>
    <row r="831" spans="5:7" x14ac:dyDescent="0.35">
      <c r="E831" s="156"/>
      <c r="F831" s="156"/>
      <c r="G831" s="156"/>
    </row>
    <row r="832" spans="5:7" x14ac:dyDescent="0.35">
      <c r="E832" s="156"/>
      <c r="F832" s="156"/>
      <c r="G832" s="156"/>
    </row>
    <row r="833" spans="5:7" x14ac:dyDescent="0.35">
      <c r="E833" s="156"/>
      <c r="F833" s="156"/>
      <c r="G833" s="156"/>
    </row>
    <row r="834" spans="5:7" x14ac:dyDescent="0.35">
      <c r="E834" s="156"/>
      <c r="F834" s="156"/>
      <c r="G834" s="156"/>
    </row>
    <row r="835" spans="5:7" x14ac:dyDescent="0.35">
      <c r="E835" s="156"/>
      <c r="F835" s="156"/>
      <c r="G835" s="156"/>
    </row>
    <row r="836" spans="5:7" x14ac:dyDescent="0.35">
      <c r="E836" s="156"/>
      <c r="F836" s="156"/>
      <c r="G836" s="156"/>
    </row>
    <row r="837" spans="5:7" x14ac:dyDescent="0.35">
      <c r="E837" s="156"/>
      <c r="F837" s="156"/>
      <c r="G837" s="156"/>
    </row>
    <row r="838" spans="5:7" x14ac:dyDescent="0.35">
      <c r="E838" s="156"/>
      <c r="F838" s="156"/>
      <c r="G838" s="156"/>
    </row>
    <row r="839" spans="5:7" x14ac:dyDescent="0.35">
      <c r="E839" s="156"/>
      <c r="F839" s="156"/>
      <c r="G839" s="156"/>
    </row>
    <row r="840" spans="5:7" x14ac:dyDescent="0.35">
      <c r="E840" s="156"/>
      <c r="F840" s="156"/>
      <c r="G840" s="156"/>
    </row>
    <row r="841" spans="5:7" x14ac:dyDescent="0.35">
      <c r="E841" s="156"/>
      <c r="F841" s="156"/>
      <c r="G841" s="156"/>
    </row>
    <row r="842" spans="5:7" x14ac:dyDescent="0.35">
      <c r="E842" s="156"/>
      <c r="F842" s="156"/>
      <c r="G842" s="156"/>
    </row>
    <row r="843" spans="5:7" x14ac:dyDescent="0.35">
      <c r="E843" s="156"/>
      <c r="F843" s="156"/>
      <c r="G843" s="156"/>
    </row>
    <row r="844" spans="5:7" x14ac:dyDescent="0.35">
      <c r="E844" s="156"/>
      <c r="F844" s="156"/>
      <c r="G844" s="156"/>
    </row>
    <row r="845" spans="5:7" x14ac:dyDescent="0.35">
      <c r="E845" s="156"/>
      <c r="F845" s="156"/>
      <c r="G845" s="156"/>
    </row>
    <row r="846" spans="5:7" x14ac:dyDescent="0.35">
      <c r="E846" s="156"/>
      <c r="F846" s="156"/>
      <c r="G846" s="156"/>
    </row>
    <row r="847" spans="5:7" x14ac:dyDescent="0.35">
      <c r="E847" s="156"/>
      <c r="F847" s="156"/>
      <c r="G847" s="156"/>
    </row>
    <row r="848" spans="5:7" x14ac:dyDescent="0.35">
      <c r="E848" s="156"/>
      <c r="F848" s="156"/>
      <c r="G848" s="156"/>
    </row>
    <row r="849" spans="5:7" x14ac:dyDescent="0.35">
      <c r="E849" s="156"/>
      <c r="F849" s="156"/>
      <c r="G849" s="156"/>
    </row>
    <row r="850" spans="5:7" x14ac:dyDescent="0.35">
      <c r="E850" s="156"/>
      <c r="F850" s="156"/>
      <c r="G850" s="156"/>
    </row>
    <row r="851" spans="5:7" x14ac:dyDescent="0.35">
      <c r="E851" s="156"/>
      <c r="F851" s="156"/>
      <c r="G851" s="156"/>
    </row>
    <row r="852" spans="5:7" x14ac:dyDescent="0.35">
      <c r="E852" s="156"/>
      <c r="F852" s="156"/>
      <c r="G852" s="156"/>
    </row>
    <row r="853" spans="5:7" x14ac:dyDescent="0.35">
      <c r="E853" s="156"/>
      <c r="F853" s="156"/>
      <c r="G853" s="156"/>
    </row>
    <row r="854" spans="5:7" x14ac:dyDescent="0.35">
      <c r="E854" s="156"/>
      <c r="F854" s="156"/>
      <c r="G854" s="156"/>
    </row>
    <row r="855" spans="5:7" x14ac:dyDescent="0.35">
      <c r="E855" s="156"/>
      <c r="F855" s="156"/>
      <c r="G855" s="156"/>
    </row>
    <row r="856" spans="5:7" x14ac:dyDescent="0.35">
      <c r="E856" s="156"/>
      <c r="F856" s="156"/>
      <c r="G856" s="156"/>
    </row>
    <row r="857" spans="5:7" x14ac:dyDescent="0.35">
      <c r="E857" s="156"/>
      <c r="F857" s="156"/>
      <c r="G857" s="156"/>
    </row>
    <row r="858" spans="5:7" x14ac:dyDescent="0.35">
      <c r="E858" s="156"/>
      <c r="F858" s="156"/>
      <c r="G858" s="156"/>
    </row>
    <row r="859" spans="5:7" x14ac:dyDescent="0.35">
      <c r="E859" s="156"/>
      <c r="F859" s="156"/>
      <c r="G859" s="156"/>
    </row>
    <row r="860" spans="5:7" x14ac:dyDescent="0.35">
      <c r="E860" s="156"/>
      <c r="F860" s="156"/>
      <c r="G860" s="156"/>
    </row>
    <row r="861" spans="5:7" x14ac:dyDescent="0.35">
      <c r="E861" s="156"/>
      <c r="F861" s="156"/>
      <c r="G861" s="156"/>
    </row>
    <row r="862" spans="5:7" x14ac:dyDescent="0.35">
      <c r="E862" s="156"/>
      <c r="F862" s="156"/>
      <c r="G862" s="156"/>
    </row>
    <row r="863" spans="5:7" x14ac:dyDescent="0.35">
      <c r="E863" s="156"/>
      <c r="F863" s="156"/>
      <c r="G863" s="156"/>
    </row>
    <row r="864" spans="5:7" x14ac:dyDescent="0.35">
      <c r="E864" s="156"/>
      <c r="F864" s="156"/>
      <c r="G864" s="156"/>
    </row>
    <row r="865" spans="5:7" x14ac:dyDescent="0.35">
      <c r="E865" s="156"/>
      <c r="F865" s="156"/>
      <c r="G865" s="156"/>
    </row>
    <row r="866" spans="5:7" x14ac:dyDescent="0.35">
      <c r="E866" s="156"/>
      <c r="F866" s="156"/>
      <c r="G866" s="156"/>
    </row>
    <row r="867" spans="5:7" x14ac:dyDescent="0.35">
      <c r="E867" s="156"/>
      <c r="F867" s="156"/>
      <c r="G867" s="156"/>
    </row>
    <row r="868" spans="5:7" x14ac:dyDescent="0.35">
      <c r="E868" s="156"/>
      <c r="F868" s="156"/>
      <c r="G868" s="156"/>
    </row>
    <row r="869" spans="5:7" x14ac:dyDescent="0.35">
      <c r="E869" s="156"/>
      <c r="F869" s="156"/>
      <c r="G869" s="156"/>
    </row>
    <row r="870" spans="5:7" x14ac:dyDescent="0.35">
      <c r="E870" s="156"/>
      <c r="F870" s="156"/>
      <c r="G870" s="156"/>
    </row>
    <row r="871" spans="5:7" x14ac:dyDescent="0.35">
      <c r="E871" s="156"/>
      <c r="F871" s="156"/>
      <c r="G871" s="156"/>
    </row>
    <row r="872" spans="5:7" x14ac:dyDescent="0.35">
      <c r="E872" s="156"/>
      <c r="F872" s="156"/>
      <c r="G872" s="156"/>
    </row>
    <row r="873" spans="5:7" x14ac:dyDescent="0.35">
      <c r="E873" s="156"/>
      <c r="F873" s="156"/>
      <c r="G873" s="156"/>
    </row>
    <row r="874" spans="5:7" x14ac:dyDescent="0.35">
      <c r="E874" s="156"/>
      <c r="F874" s="156"/>
      <c r="G874" s="156"/>
    </row>
    <row r="875" spans="5:7" x14ac:dyDescent="0.35">
      <c r="E875" s="156"/>
      <c r="F875" s="156"/>
      <c r="G875" s="156"/>
    </row>
    <row r="876" spans="5:7" x14ac:dyDescent="0.35">
      <c r="E876" s="156"/>
      <c r="F876" s="156"/>
      <c r="G876" s="156"/>
    </row>
    <row r="877" spans="5:7" x14ac:dyDescent="0.35">
      <c r="E877" s="156"/>
      <c r="F877" s="156"/>
      <c r="G877" s="156"/>
    </row>
    <row r="878" spans="5:7" x14ac:dyDescent="0.35">
      <c r="E878" s="156"/>
      <c r="F878" s="156"/>
      <c r="G878" s="156"/>
    </row>
    <row r="879" spans="5:7" x14ac:dyDescent="0.35">
      <c r="E879" s="156"/>
      <c r="F879" s="156"/>
      <c r="G879" s="156"/>
    </row>
    <row r="880" spans="5:7" x14ac:dyDescent="0.35">
      <c r="E880" s="156"/>
      <c r="F880" s="156"/>
      <c r="G880" s="156"/>
    </row>
    <row r="881" spans="5:7" x14ac:dyDescent="0.35">
      <c r="E881" s="156"/>
      <c r="F881" s="156"/>
      <c r="G881" s="156"/>
    </row>
    <row r="882" spans="5:7" x14ac:dyDescent="0.35">
      <c r="E882" s="156"/>
      <c r="F882" s="156"/>
      <c r="G882" s="156"/>
    </row>
    <row r="883" spans="5:7" x14ac:dyDescent="0.35">
      <c r="E883" s="156"/>
      <c r="F883" s="156"/>
      <c r="G883" s="156"/>
    </row>
    <row r="884" spans="5:7" x14ac:dyDescent="0.35">
      <c r="E884" s="156"/>
      <c r="F884" s="156"/>
      <c r="G884" s="156"/>
    </row>
    <row r="885" spans="5:7" x14ac:dyDescent="0.35">
      <c r="E885" s="156"/>
      <c r="F885" s="156"/>
      <c r="G885" s="156"/>
    </row>
    <row r="886" spans="5:7" x14ac:dyDescent="0.35">
      <c r="E886" s="156"/>
      <c r="F886" s="156"/>
      <c r="G886" s="156"/>
    </row>
    <row r="887" spans="5:7" x14ac:dyDescent="0.35">
      <c r="E887" s="156"/>
      <c r="F887" s="156"/>
      <c r="G887" s="156"/>
    </row>
    <row r="888" spans="5:7" x14ac:dyDescent="0.35">
      <c r="E888" s="156"/>
      <c r="F888" s="156"/>
      <c r="G888" s="156"/>
    </row>
    <row r="889" spans="5:7" x14ac:dyDescent="0.35">
      <c r="E889" s="156"/>
      <c r="F889" s="156"/>
      <c r="G889" s="156"/>
    </row>
    <row r="890" spans="5:7" x14ac:dyDescent="0.35">
      <c r="E890" s="156"/>
      <c r="F890" s="156"/>
      <c r="G890" s="156"/>
    </row>
    <row r="891" spans="5:7" x14ac:dyDescent="0.35">
      <c r="E891" s="156"/>
      <c r="F891" s="156"/>
      <c r="G891" s="156"/>
    </row>
    <row r="892" spans="5:7" x14ac:dyDescent="0.35">
      <c r="E892" s="156"/>
      <c r="F892" s="156"/>
      <c r="G892" s="156"/>
    </row>
    <row r="893" spans="5:7" x14ac:dyDescent="0.35">
      <c r="E893" s="156"/>
      <c r="F893" s="156"/>
      <c r="G893" s="156"/>
    </row>
    <row r="894" spans="5:7" x14ac:dyDescent="0.35">
      <c r="E894" s="156"/>
      <c r="F894" s="156"/>
      <c r="G894" s="156"/>
    </row>
    <row r="895" spans="5:7" x14ac:dyDescent="0.35">
      <c r="E895" s="156"/>
      <c r="F895" s="156"/>
      <c r="G895" s="156"/>
    </row>
    <row r="896" spans="5:7" x14ac:dyDescent="0.35">
      <c r="E896" s="156"/>
      <c r="F896" s="156"/>
      <c r="G896" s="156"/>
    </row>
    <row r="897" spans="5:7" x14ac:dyDescent="0.35">
      <c r="E897" s="156"/>
      <c r="F897" s="156"/>
      <c r="G897" s="156"/>
    </row>
    <row r="898" spans="5:7" x14ac:dyDescent="0.35">
      <c r="E898" s="156"/>
      <c r="F898" s="156"/>
      <c r="G898" s="156"/>
    </row>
    <row r="899" spans="5:7" x14ac:dyDescent="0.35">
      <c r="E899" s="156"/>
      <c r="F899" s="156"/>
      <c r="G899" s="156"/>
    </row>
    <row r="900" spans="5:7" x14ac:dyDescent="0.35">
      <c r="E900" s="156"/>
      <c r="F900" s="156"/>
      <c r="G900" s="156"/>
    </row>
    <row r="901" spans="5:7" x14ac:dyDescent="0.35">
      <c r="E901" s="156"/>
      <c r="F901" s="156"/>
      <c r="G901" s="156"/>
    </row>
    <row r="902" spans="5:7" x14ac:dyDescent="0.35">
      <c r="E902" s="156"/>
      <c r="F902" s="156"/>
      <c r="G902" s="156"/>
    </row>
    <row r="903" spans="5:7" x14ac:dyDescent="0.35">
      <c r="E903" s="156"/>
      <c r="F903" s="156"/>
      <c r="G903" s="156"/>
    </row>
    <row r="904" spans="5:7" x14ac:dyDescent="0.35">
      <c r="E904" s="156"/>
      <c r="F904" s="156"/>
      <c r="G904" s="156"/>
    </row>
    <row r="905" spans="5:7" x14ac:dyDescent="0.35">
      <c r="E905" s="156"/>
      <c r="F905" s="156"/>
      <c r="G905" s="156"/>
    </row>
    <row r="906" spans="5:7" x14ac:dyDescent="0.35">
      <c r="E906" s="156"/>
      <c r="F906" s="156"/>
      <c r="G906" s="156"/>
    </row>
    <row r="907" spans="5:7" x14ac:dyDescent="0.35">
      <c r="E907" s="156"/>
      <c r="F907" s="156"/>
      <c r="G907" s="156"/>
    </row>
    <row r="908" spans="5:7" x14ac:dyDescent="0.35">
      <c r="E908" s="156"/>
      <c r="F908" s="156"/>
      <c r="G908" s="156"/>
    </row>
    <row r="909" spans="5:7" x14ac:dyDescent="0.35">
      <c r="E909" s="156"/>
      <c r="F909" s="156"/>
      <c r="G909" s="156"/>
    </row>
    <row r="910" spans="5:7" x14ac:dyDescent="0.35">
      <c r="E910" s="156"/>
      <c r="F910" s="156"/>
      <c r="G910" s="156"/>
    </row>
    <row r="911" spans="5:7" x14ac:dyDescent="0.35">
      <c r="E911" s="156"/>
      <c r="F911" s="156"/>
      <c r="G911" s="156"/>
    </row>
    <row r="912" spans="5:7" x14ac:dyDescent="0.35">
      <c r="E912" s="156"/>
      <c r="F912" s="156"/>
      <c r="G912" s="156"/>
    </row>
    <row r="913" spans="5:7" x14ac:dyDescent="0.35">
      <c r="E913" s="156"/>
      <c r="F913" s="156"/>
      <c r="G913" s="156"/>
    </row>
    <row r="914" spans="5:7" x14ac:dyDescent="0.35">
      <c r="E914" s="156"/>
      <c r="F914" s="156"/>
      <c r="G914" s="156"/>
    </row>
    <row r="915" spans="5:7" x14ac:dyDescent="0.35">
      <c r="E915" s="156"/>
      <c r="F915" s="156"/>
      <c r="G915" s="156"/>
    </row>
    <row r="916" spans="5:7" x14ac:dyDescent="0.35">
      <c r="E916" s="156"/>
      <c r="F916" s="156"/>
      <c r="G916" s="156"/>
    </row>
    <row r="917" spans="5:7" x14ac:dyDescent="0.35">
      <c r="E917" s="156"/>
      <c r="F917" s="156"/>
      <c r="G917" s="156"/>
    </row>
    <row r="918" spans="5:7" x14ac:dyDescent="0.35">
      <c r="E918" s="156"/>
      <c r="F918" s="156"/>
      <c r="G918" s="156"/>
    </row>
    <row r="919" spans="5:7" x14ac:dyDescent="0.35">
      <c r="E919" s="156"/>
      <c r="F919" s="156"/>
      <c r="G919" s="156"/>
    </row>
    <row r="920" spans="5:7" x14ac:dyDescent="0.35">
      <c r="E920" s="156"/>
      <c r="F920" s="156"/>
      <c r="G920" s="156"/>
    </row>
    <row r="921" spans="5:7" x14ac:dyDescent="0.35">
      <c r="E921" s="156"/>
      <c r="F921" s="156"/>
      <c r="G921" s="156"/>
    </row>
    <row r="922" spans="5:7" x14ac:dyDescent="0.35">
      <c r="E922" s="156"/>
      <c r="F922" s="156"/>
      <c r="G922" s="156"/>
    </row>
    <row r="923" spans="5:7" x14ac:dyDescent="0.35">
      <c r="E923" s="156"/>
      <c r="F923" s="156"/>
      <c r="G923" s="156"/>
    </row>
    <row r="924" spans="5:7" x14ac:dyDescent="0.35">
      <c r="E924" s="156"/>
      <c r="F924" s="156"/>
      <c r="G924" s="156"/>
    </row>
    <row r="925" spans="5:7" x14ac:dyDescent="0.35">
      <c r="E925" s="156"/>
      <c r="F925" s="156"/>
      <c r="G925" s="156"/>
    </row>
    <row r="926" spans="5:7" x14ac:dyDescent="0.35">
      <c r="E926" s="156"/>
      <c r="F926" s="156"/>
      <c r="G926" s="156"/>
    </row>
    <row r="927" spans="5:7" x14ac:dyDescent="0.35">
      <c r="E927" s="156"/>
      <c r="F927" s="156"/>
      <c r="G927" s="156"/>
    </row>
    <row r="928" spans="5:7" x14ac:dyDescent="0.35">
      <c r="E928" s="156"/>
      <c r="F928" s="156"/>
      <c r="G928" s="156"/>
    </row>
    <row r="929" spans="5:7" x14ac:dyDescent="0.35">
      <c r="E929" s="156"/>
      <c r="F929" s="156"/>
      <c r="G929" s="156"/>
    </row>
    <row r="930" spans="5:7" x14ac:dyDescent="0.35">
      <c r="E930" s="156"/>
      <c r="F930" s="156"/>
      <c r="G930" s="156"/>
    </row>
    <row r="931" spans="5:7" x14ac:dyDescent="0.35">
      <c r="E931" s="156"/>
      <c r="F931" s="156"/>
      <c r="G931" s="156"/>
    </row>
    <row r="932" spans="5:7" x14ac:dyDescent="0.35">
      <c r="E932" s="156"/>
      <c r="F932" s="156"/>
      <c r="G932" s="156"/>
    </row>
    <row r="933" spans="5:7" x14ac:dyDescent="0.35">
      <c r="E933" s="156"/>
      <c r="F933" s="156"/>
      <c r="G933" s="156"/>
    </row>
    <row r="934" spans="5:7" x14ac:dyDescent="0.35">
      <c r="E934" s="156"/>
      <c r="F934" s="156"/>
      <c r="G934" s="156"/>
    </row>
    <row r="935" spans="5:7" x14ac:dyDescent="0.35">
      <c r="E935" s="156"/>
      <c r="F935" s="156"/>
      <c r="G935" s="156"/>
    </row>
    <row r="936" spans="5:7" x14ac:dyDescent="0.35">
      <c r="E936" s="156"/>
      <c r="F936" s="156"/>
      <c r="G936" s="156"/>
    </row>
    <row r="937" spans="5:7" x14ac:dyDescent="0.35">
      <c r="E937" s="156"/>
      <c r="F937" s="156"/>
      <c r="G937" s="156"/>
    </row>
    <row r="938" spans="5:7" x14ac:dyDescent="0.35">
      <c r="E938" s="156"/>
      <c r="F938" s="156"/>
      <c r="G938" s="156"/>
    </row>
    <row r="939" spans="5:7" x14ac:dyDescent="0.35">
      <c r="E939" s="156"/>
      <c r="F939" s="156"/>
      <c r="G939" s="156"/>
    </row>
    <row r="940" spans="5:7" x14ac:dyDescent="0.35">
      <c r="E940" s="156"/>
      <c r="F940" s="156"/>
      <c r="G940" s="156"/>
    </row>
    <row r="941" spans="5:7" x14ac:dyDescent="0.35">
      <c r="E941" s="156"/>
      <c r="F941" s="156"/>
      <c r="G941" s="156"/>
    </row>
    <row r="942" spans="5:7" x14ac:dyDescent="0.35">
      <c r="E942" s="156"/>
      <c r="F942" s="156"/>
      <c r="G942" s="156"/>
    </row>
    <row r="943" spans="5:7" x14ac:dyDescent="0.35">
      <c r="E943" s="156"/>
      <c r="F943" s="156"/>
      <c r="G943" s="156"/>
    </row>
    <row r="944" spans="5:7" x14ac:dyDescent="0.35">
      <c r="E944" s="156"/>
      <c r="F944" s="156"/>
      <c r="G944" s="156"/>
    </row>
    <row r="945" spans="5:7" x14ac:dyDescent="0.35">
      <c r="E945" s="156"/>
      <c r="F945" s="156"/>
      <c r="G945" s="156"/>
    </row>
    <row r="946" spans="5:7" x14ac:dyDescent="0.35">
      <c r="E946" s="156"/>
      <c r="F946" s="156"/>
      <c r="G946" s="156"/>
    </row>
    <row r="947" spans="5:7" x14ac:dyDescent="0.35">
      <c r="E947" s="156"/>
      <c r="F947" s="156"/>
      <c r="G947" s="156"/>
    </row>
    <row r="948" spans="5:7" x14ac:dyDescent="0.35">
      <c r="E948" s="156"/>
      <c r="F948" s="156"/>
      <c r="G948" s="156"/>
    </row>
    <row r="949" spans="5:7" x14ac:dyDescent="0.35">
      <c r="E949" s="156"/>
      <c r="F949" s="156"/>
      <c r="G949" s="156"/>
    </row>
    <row r="950" spans="5:7" x14ac:dyDescent="0.35">
      <c r="E950" s="156"/>
      <c r="F950" s="156"/>
      <c r="G950" s="156"/>
    </row>
    <row r="951" spans="5:7" x14ac:dyDescent="0.35">
      <c r="E951" s="156"/>
      <c r="F951" s="156"/>
      <c r="G951" s="156"/>
    </row>
    <row r="952" spans="5:7" x14ac:dyDescent="0.35">
      <c r="E952" s="156"/>
      <c r="F952" s="156"/>
      <c r="G952" s="156"/>
    </row>
    <row r="953" spans="5:7" x14ac:dyDescent="0.35">
      <c r="E953" s="156"/>
      <c r="F953" s="156"/>
      <c r="G953" s="156"/>
    </row>
    <row r="954" spans="5:7" x14ac:dyDescent="0.35">
      <c r="E954" s="156"/>
      <c r="F954" s="156"/>
      <c r="G954" s="156"/>
    </row>
    <row r="955" spans="5:7" x14ac:dyDescent="0.35">
      <c r="E955" s="156"/>
      <c r="F955" s="156"/>
      <c r="G955" s="156"/>
    </row>
    <row r="956" spans="5:7" x14ac:dyDescent="0.35">
      <c r="E956" s="156"/>
      <c r="F956" s="156"/>
      <c r="G956" s="156"/>
    </row>
    <row r="957" spans="5:7" x14ac:dyDescent="0.35">
      <c r="E957" s="156"/>
      <c r="F957" s="156"/>
      <c r="G957" s="156"/>
    </row>
    <row r="958" spans="5:7" x14ac:dyDescent="0.35">
      <c r="E958" s="156"/>
      <c r="F958" s="156"/>
      <c r="G958" s="156"/>
    </row>
    <row r="959" spans="5:7" x14ac:dyDescent="0.35">
      <c r="E959" s="156"/>
      <c r="F959" s="156"/>
      <c r="G959" s="156"/>
    </row>
    <row r="960" spans="5:7" x14ac:dyDescent="0.35">
      <c r="E960" s="156"/>
      <c r="F960" s="156"/>
      <c r="G960" s="156"/>
    </row>
    <row r="961" spans="5:7" x14ac:dyDescent="0.35">
      <c r="E961" s="156"/>
      <c r="F961" s="156"/>
      <c r="G961" s="156"/>
    </row>
    <row r="962" spans="5:7" x14ac:dyDescent="0.35">
      <c r="E962" s="156"/>
      <c r="F962" s="156"/>
      <c r="G962" s="156"/>
    </row>
    <row r="963" spans="5:7" x14ac:dyDescent="0.35">
      <c r="E963" s="156"/>
      <c r="F963" s="156"/>
      <c r="G963" s="156"/>
    </row>
    <row r="964" spans="5:7" x14ac:dyDescent="0.35">
      <c r="E964" s="156"/>
      <c r="F964" s="156"/>
      <c r="G964" s="156"/>
    </row>
    <row r="965" spans="5:7" x14ac:dyDescent="0.35">
      <c r="E965" s="156"/>
      <c r="F965" s="156"/>
      <c r="G965" s="156"/>
    </row>
    <row r="966" spans="5:7" x14ac:dyDescent="0.35">
      <c r="E966" s="156"/>
      <c r="F966" s="156"/>
      <c r="G966" s="156"/>
    </row>
    <row r="967" spans="5:7" x14ac:dyDescent="0.35">
      <c r="E967" s="156"/>
      <c r="F967" s="156"/>
      <c r="G967" s="156"/>
    </row>
    <row r="968" spans="5:7" x14ac:dyDescent="0.35">
      <c r="E968" s="156"/>
      <c r="F968" s="156"/>
      <c r="G968" s="156"/>
    </row>
    <row r="969" spans="5:7" x14ac:dyDescent="0.35">
      <c r="E969" s="156"/>
      <c r="F969" s="156"/>
      <c r="G969" s="156"/>
    </row>
    <row r="970" spans="5:7" x14ac:dyDescent="0.35">
      <c r="E970" s="156"/>
      <c r="F970" s="156"/>
      <c r="G970" s="156"/>
    </row>
    <row r="971" spans="5:7" x14ac:dyDescent="0.35">
      <c r="E971" s="156"/>
      <c r="F971" s="156"/>
      <c r="G971" s="156"/>
    </row>
    <row r="972" spans="5:7" x14ac:dyDescent="0.35">
      <c r="E972" s="156"/>
      <c r="F972" s="156"/>
      <c r="G972" s="156"/>
    </row>
    <row r="973" spans="5:7" x14ac:dyDescent="0.35">
      <c r="E973" s="156"/>
      <c r="F973" s="156"/>
      <c r="G973" s="156"/>
    </row>
    <row r="974" spans="5:7" x14ac:dyDescent="0.35">
      <c r="E974" s="156"/>
      <c r="F974" s="156"/>
      <c r="G974" s="156"/>
    </row>
    <row r="975" spans="5:7" x14ac:dyDescent="0.35">
      <c r="E975" s="156"/>
      <c r="F975" s="156"/>
      <c r="G975" s="156"/>
    </row>
    <row r="976" spans="5:7" x14ac:dyDescent="0.35">
      <c r="E976" s="156"/>
      <c r="F976" s="156"/>
      <c r="G976" s="156"/>
    </row>
    <row r="977" spans="5:7" x14ac:dyDescent="0.35">
      <c r="E977" s="156"/>
      <c r="F977" s="156"/>
      <c r="G977" s="156"/>
    </row>
    <row r="978" spans="5:7" x14ac:dyDescent="0.35">
      <c r="E978" s="156"/>
      <c r="F978" s="156"/>
      <c r="G978" s="156"/>
    </row>
    <row r="979" spans="5:7" x14ac:dyDescent="0.35">
      <c r="E979" s="156"/>
      <c r="F979" s="156"/>
      <c r="G979" s="156"/>
    </row>
    <row r="980" spans="5:7" x14ac:dyDescent="0.35">
      <c r="E980" s="156"/>
      <c r="F980" s="156"/>
      <c r="G980" s="156"/>
    </row>
    <row r="981" spans="5:7" x14ac:dyDescent="0.35">
      <c r="E981" s="156"/>
      <c r="F981" s="156"/>
      <c r="G981" s="156"/>
    </row>
    <row r="982" spans="5:7" x14ac:dyDescent="0.35">
      <c r="E982" s="156"/>
      <c r="F982" s="156"/>
      <c r="G982" s="156"/>
    </row>
    <row r="983" spans="5:7" x14ac:dyDescent="0.35">
      <c r="E983" s="156"/>
      <c r="F983" s="156"/>
      <c r="G983" s="156"/>
    </row>
    <row r="984" spans="5:7" x14ac:dyDescent="0.35">
      <c r="E984" s="156"/>
      <c r="F984" s="156"/>
      <c r="G984" s="156"/>
    </row>
    <row r="985" spans="5:7" x14ac:dyDescent="0.35">
      <c r="E985" s="156"/>
      <c r="F985" s="156"/>
      <c r="G985" s="156"/>
    </row>
    <row r="986" spans="5:7" x14ac:dyDescent="0.35">
      <c r="E986" s="156"/>
      <c r="F986" s="156"/>
      <c r="G986" s="156"/>
    </row>
    <row r="987" spans="5:7" x14ac:dyDescent="0.35">
      <c r="E987" s="156"/>
      <c r="F987" s="156"/>
      <c r="G987" s="156"/>
    </row>
    <row r="988" spans="5:7" x14ac:dyDescent="0.35">
      <c r="E988" s="156"/>
      <c r="F988" s="156"/>
      <c r="G988" s="156"/>
    </row>
    <row r="989" spans="5:7" x14ac:dyDescent="0.35">
      <c r="E989" s="156"/>
      <c r="F989" s="156"/>
      <c r="G989" s="156"/>
    </row>
    <row r="990" spans="5:7" x14ac:dyDescent="0.35">
      <c r="E990" s="156"/>
      <c r="F990" s="156"/>
      <c r="G990" s="156"/>
    </row>
    <row r="991" spans="5:7" x14ac:dyDescent="0.35">
      <c r="E991" s="156"/>
      <c r="F991" s="156"/>
      <c r="G991" s="156"/>
    </row>
    <row r="992" spans="5:7" x14ac:dyDescent="0.35">
      <c r="E992" s="156"/>
      <c r="F992" s="156"/>
      <c r="G992" s="156"/>
    </row>
    <row r="993" spans="5:7" x14ac:dyDescent="0.35">
      <c r="E993" s="156"/>
      <c r="F993" s="156"/>
      <c r="G993" s="156"/>
    </row>
    <row r="994" spans="5:7" x14ac:dyDescent="0.35">
      <c r="E994" s="156"/>
      <c r="F994" s="156"/>
      <c r="G994" s="156"/>
    </row>
    <row r="995" spans="5:7" x14ac:dyDescent="0.35">
      <c r="E995" s="156"/>
      <c r="F995" s="156"/>
      <c r="G995" s="156"/>
    </row>
    <row r="996" spans="5:7" x14ac:dyDescent="0.35">
      <c r="E996" s="156"/>
      <c r="F996" s="156"/>
      <c r="G996" s="156"/>
    </row>
    <row r="997" spans="5:7" x14ac:dyDescent="0.35">
      <c r="E997" s="156"/>
      <c r="F997" s="156"/>
      <c r="G997" s="156"/>
    </row>
    <row r="998" spans="5:7" x14ac:dyDescent="0.35">
      <c r="E998" s="156"/>
      <c r="F998" s="156"/>
      <c r="G998" s="156"/>
    </row>
    <row r="999" spans="5:7" x14ac:dyDescent="0.35">
      <c r="E999" s="156"/>
      <c r="F999" s="156"/>
      <c r="G999" s="156"/>
    </row>
    <row r="1000" spans="5:7" x14ac:dyDescent="0.35">
      <c r="E1000" s="156"/>
      <c r="F1000" s="156"/>
      <c r="G1000" s="156"/>
    </row>
    <row r="1001" spans="5:7" x14ac:dyDescent="0.35">
      <c r="E1001" s="156"/>
      <c r="F1001" s="156"/>
      <c r="G1001" s="156"/>
    </row>
    <row r="1002" spans="5:7" x14ac:dyDescent="0.35">
      <c r="E1002" s="156"/>
      <c r="F1002" s="156"/>
      <c r="G1002" s="156"/>
    </row>
    <row r="1003" spans="5:7" x14ac:dyDescent="0.35">
      <c r="E1003" s="156"/>
      <c r="F1003" s="156"/>
      <c r="G1003" s="156"/>
    </row>
    <row r="1004" spans="5:7" x14ac:dyDescent="0.35">
      <c r="E1004" s="156"/>
      <c r="F1004" s="156"/>
      <c r="G1004" s="156"/>
    </row>
    <row r="1005" spans="5:7" x14ac:dyDescent="0.35">
      <c r="E1005" s="156"/>
      <c r="F1005" s="156"/>
      <c r="G1005" s="156"/>
    </row>
    <row r="1006" spans="5:7" x14ac:dyDescent="0.35">
      <c r="E1006" s="156"/>
      <c r="F1006" s="156"/>
      <c r="G1006" s="156"/>
    </row>
    <row r="1007" spans="5:7" x14ac:dyDescent="0.35">
      <c r="E1007" s="156"/>
      <c r="F1007" s="156"/>
      <c r="G1007" s="156"/>
    </row>
    <row r="1008" spans="5:7" x14ac:dyDescent="0.35">
      <c r="E1008" s="156"/>
      <c r="F1008" s="156"/>
      <c r="G1008" s="156"/>
    </row>
    <row r="1009" spans="5:7" x14ac:dyDescent="0.35">
      <c r="E1009" s="156"/>
      <c r="F1009" s="156"/>
      <c r="G1009" s="156"/>
    </row>
    <row r="1010" spans="5:7" x14ac:dyDescent="0.35">
      <c r="E1010" s="156"/>
      <c r="F1010" s="156"/>
      <c r="G1010" s="156"/>
    </row>
    <row r="1011" spans="5:7" x14ac:dyDescent="0.35">
      <c r="E1011" s="156"/>
      <c r="F1011" s="156"/>
      <c r="G1011" s="156"/>
    </row>
    <row r="1012" spans="5:7" x14ac:dyDescent="0.35">
      <c r="E1012" s="156"/>
      <c r="F1012" s="156"/>
      <c r="G1012" s="156"/>
    </row>
    <row r="1013" spans="5:7" x14ac:dyDescent="0.35">
      <c r="E1013" s="156"/>
      <c r="F1013" s="156"/>
      <c r="G1013" s="156"/>
    </row>
    <row r="1014" spans="5:7" x14ac:dyDescent="0.35">
      <c r="E1014" s="156"/>
      <c r="F1014" s="156"/>
      <c r="G1014" s="156"/>
    </row>
    <row r="1015" spans="5:7" x14ac:dyDescent="0.35">
      <c r="E1015" s="156"/>
      <c r="F1015" s="156"/>
      <c r="G1015" s="156"/>
    </row>
    <row r="1016" spans="5:7" x14ac:dyDescent="0.35">
      <c r="E1016" s="156"/>
      <c r="F1016" s="156"/>
      <c r="G1016" s="156"/>
    </row>
    <row r="1017" spans="5:7" x14ac:dyDescent="0.35">
      <c r="E1017" s="156"/>
      <c r="F1017" s="156"/>
      <c r="G1017" s="156"/>
    </row>
    <row r="1018" spans="5:7" x14ac:dyDescent="0.35">
      <c r="E1018" s="156"/>
      <c r="F1018" s="156"/>
      <c r="G1018" s="156"/>
    </row>
    <row r="1019" spans="5:7" x14ac:dyDescent="0.35">
      <c r="E1019" s="156"/>
      <c r="F1019" s="156"/>
      <c r="G1019" s="156"/>
    </row>
    <row r="1020" spans="5:7" x14ac:dyDescent="0.35">
      <c r="E1020" s="156"/>
      <c r="F1020" s="156"/>
      <c r="G1020" s="156"/>
    </row>
    <row r="1021" spans="5:7" x14ac:dyDescent="0.35">
      <c r="E1021" s="156"/>
      <c r="F1021" s="156"/>
      <c r="G1021" s="156"/>
    </row>
    <row r="1022" spans="5:7" x14ac:dyDescent="0.35">
      <c r="E1022" s="156"/>
      <c r="F1022" s="156"/>
      <c r="G1022" s="156"/>
    </row>
    <row r="1023" spans="5:7" x14ac:dyDescent="0.35">
      <c r="E1023" s="156"/>
      <c r="F1023" s="156"/>
      <c r="G1023" s="156"/>
    </row>
    <row r="1024" spans="5:7" x14ac:dyDescent="0.35">
      <c r="E1024" s="156"/>
      <c r="F1024" s="156"/>
      <c r="G1024" s="156"/>
    </row>
    <row r="1025" spans="5:7" x14ac:dyDescent="0.35">
      <c r="E1025" s="156"/>
      <c r="F1025" s="156"/>
      <c r="G1025" s="156"/>
    </row>
    <row r="1026" spans="5:7" x14ac:dyDescent="0.35">
      <c r="E1026" s="156"/>
      <c r="F1026" s="156"/>
      <c r="G1026" s="156"/>
    </row>
    <row r="1027" spans="5:7" x14ac:dyDescent="0.35">
      <c r="E1027" s="156"/>
      <c r="F1027" s="156"/>
      <c r="G1027" s="156"/>
    </row>
    <row r="1028" spans="5:7" x14ac:dyDescent="0.35">
      <c r="E1028" s="156"/>
      <c r="F1028" s="156"/>
      <c r="G1028" s="156"/>
    </row>
    <row r="1029" spans="5:7" x14ac:dyDescent="0.35">
      <c r="E1029" s="156"/>
      <c r="F1029" s="156"/>
      <c r="G1029" s="156"/>
    </row>
    <row r="1030" spans="5:7" x14ac:dyDescent="0.35">
      <c r="E1030" s="156"/>
      <c r="F1030" s="156"/>
      <c r="G1030" s="156"/>
    </row>
    <row r="1031" spans="5:7" x14ac:dyDescent="0.35">
      <c r="E1031" s="156"/>
      <c r="F1031" s="156"/>
      <c r="G1031" s="156"/>
    </row>
    <row r="1032" spans="5:7" x14ac:dyDescent="0.35">
      <c r="E1032" s="156"/>
      <c r="F1032" s="156"/>
      <c r="G1032" s="156"/>
    </row>
    <row r="1033" spans="5:7" x14ac:dyDescent="0.35">
      <c r="E1033" s="156"/>
      <c r="F1033" s="156"/>
      <c r="G1033" s="156"/>
    </row>
    <row r="1034" spans="5:7" x14ac:dyDescent="0.35">
      <c r="E1034" s="156"/>
      <c r="F1034" s="156"/>
      <c r="G1034" s="156"/>
    </row>
    <row r="1035" spans="5:7" x14ac:dyDescent="0.35">
      <c r="E1035" s="156"/>
      <c r="F1035" s="156"/>
      <c r="G1035" s="156"/>
    </row>
    <row r="1036" spans="5:7" x14ac:dyDescent="0.35">
      <c r="E1036" s="156"/>
      <c r="F1036" s="156"/>
      <c r="G1036" s="156"/>
    </row>
    <row r="1037" spans="5:7" x14ac:dyDescent="0.35">
      <c r="E1037" s="156"/>
      <c r="F1037" s="156"/>
      <c r="G1037" s="156"/>
    </row>
    <row r="1038" spans="5:7" x14ac:dyDescent="0.35">
      <c r="E1038" s="156"/>
      <c r="F1038" s="156"/>
      <c r="G1038" s="156"/>
    </row>
    <row r="1039" spans="5:7" x14ac:dyDescent="0.35">
      <c r="E1039" s="156"/>
      <c r="F1039" s="156"/>
      <c r="G1039" s="156"/>
    </row>
    <row r="1040" spans="5:7" x14ac:dyDescent="0.35">
      <c r="E1040" s="156"/>
      <c r="F1040" s="156"/>
      <c r="G1040" s="156"/>
    </row>
    <row r="1041" spans="5:7" x14ac:dyDescent="0.35">
      <c r="E1041" s="156"/>
      <c r="F1041" s="156"/>
      <c r="G1041" s="156"/>
    </row>
    <row r="1042" spans="5:7" x14ac:dyDescent="0.35">
      <c r="E1042" s="156"/>
      <c r="F1042" s="156"/>
      <c r="G1042" s="156"/>
    </row>
    <row r="1043" spans="5:7" x14ac:dyDescent="0.35">
      <c r="E1043" s="156"/>
      <c r="F1043" s="156"/>
      <c r="G1043" s="156"/>
    </row>
    <row r="1044" spans="5:7" x14ac:dyDescent="0.35">
      <c r="E1044" s="156"/>
      <c r="F1044" s="156"/>
      <c r="G1044" s="156"/>
    </row>
    <row r="1045" spans="5:7" x14ac:dyDescent="0.35">
      <c r="E1045" s="156"/>
      <c r="F1045" s="156"/>
      <c r="G1045" s="156"/>
    </row>
    <row r="1046" spans="5:7" x14ac:dyDescent="0.35">
      <c r="E1046" s="156"/>
      <c r="F1046" s="156"/>
      <c r="G1046" s="156"/>
    </row>
    <row r="1047" spans="5:7" x14ac:dyDescent="0.35">
      <c r="E1047" s="156"/>
      <c r="F1047" s="156"/>
      <c r="G1047" s="156"/>
    </row>
    <row r="1048" spans="5:7" x14ac:dyDescent="0.35">
      <c r="E1048" s="156"/>
      <c r="F1048" s="156"/>
      <c r="G1048" s="156"/>
    </row>
    <row r="1049" spans="5:7" x14ac:dyDescent="0.35">
      <c r="E1049" s="156"/>
      <c r="F1049" s="156"/>
      <c r="G1049" s="156"/>
    </row>
    <row r="1050" spans="5:7" x14ac:dyDescent="0.35">
      <c r="E1050" s="156"/>
      <c r="F1050" s="156"/>
      <c r="G1050" s="156"/>
    </row>
    <row r="1051" spans="5:7" x14ac:dyDescent="0.35">
      <c r="E1051" s="156"/>
      <c r="F1051" s="156"/>
      <c r="G1051" s="156"/>
    </row>
    <row r="1052" spans="5:7" x14ac:dyDescent="0.35">
      <c r="E1052" s="156"/>
      <c r="F1052" s="156"/>
      <c r="G1052" s="156"/>
    </row>
    <row r="1053" spans="5:7" x14ac:dyDescent="0.35">
      <c r="E1053" s="156"/>
      <c r="F1053" s="156"/>
      <c r="G1053" s="156"/>
    </row>
    <row r="1054" spans="5:7" x14ac:dyDescent="0.35">
      <c r="E1054" s="156"/>
      <c r="F1054" s="156"/>
      <c r="G1054" s="156"/>
    </row>
    <row r="1055" spans="5:7" x14ac:dyDescent="0.35">
      <c r="E1055" s="156"/>
      <c r="F1055" s="156"/>
      <c r="G1055" s="156"/>
    </row>
    <row r="1056" spans="5:7" x14ac:dyDescent="0.35">
      <c r="E1056" s="156"/>
      <c r="F1056" s="156"/>
      <c r="G1056" s="156"/>
    </row>
    <row r="1057" spans="5:7" x14ac:dyDescent="0.35">
      <c r="E1057" s="156"/>
      <c r="F1057" s="156"/>
      <c r="G1057" s="156"/>
    </row>
    <row r="1058" spans="5:7" x14ac:dyDescent="0.35">
      <c r="E1058" s="156"/>
      <c r="F1058" s="156"/>
      <c r="G1058" s="156"/>
    </row>
    <row r="1059" spans="5:7" x14ac:dyDescent="0.35">
      <c r="E1059" s="156"/>
      <c r="F1059" s="156"/>
      <c r="G1059" s="156"/>
    </row>
    <row r="1060" spans="5:7" x14ac:dyDescent="0.35">
      <c r="E1060" s="156"/>
      <c r="F1060" s="156"/>
      <c r="G1060" s="156"/>
    </row>
    <row r="1061" spans="5:7" x14ac:dyDescent="0.35">
      <c r="E1061" s="156"/>
      <c r="F1061" s="156"/>
      <c r="G1061" s="156"/>
    </row>
    <row r="1062" spans="5:7" x14ac:dyDescent="0.35">
      <c r="E1062" s="156"/>
      <c r="F1062" s="156"/>
      <c r="G1062" s="156"/>
    </row>
    <row r="1063" spans="5:7" x14ac:dyDescent="0.35">
      <c r="E1063" s="156"/>
      <c r="F1063" s="156"/>
      <c r="G1063" s="156"/>
    </row>
    <row r="1064" spans="5:7" x14ac:dyDescent="0.35">
      <c r="E1064" s="156"/>
      <c r="F1064" s="156"/>
      <c r="G1064" s="156"/>
    </row>
    <row r="1065" spans="5:7" x14ac:dyDescent="0.35">
      <c r="E1065" s="156"/>
      <c r="F1065" s="156"/>
      <c r="G1065" s="156"/>
    </row>
    <row r="1066" spans="5:7" x14ac:dyDescent="0.35">
      <c r="E1066" s="156"/>
      <c r="F1066" s="156"/>
      <c r="G1066" s="156"/>
    </row>
    <row r="1067" spans="5:7" x14ac:dyDescent="0.35">
      <c r="E1067" s="156"/>
      <c r="F1067" s="156"/>
      <c r="G1067" s="156"/>
    </row>
    <row r="1068" spans="5:7" x14ac:dyDescent="0.35">
      <c r="E1068" s="156"/>
      <c r="F1068" s="156"/>
      <c r="G1068" s="156"/>
    </row>
    <row r="1069" spans="5:7" x14ac:dyDescent="0.35">
      <c r="E1069" s="156"/>
      <c r="F1069" s="156"/>
      <c r="G1069" s="156"/>
    </row>
    <row r="1070" spans="5:7" x14ac:dyDescent="0.35">
      <c r="E1070" s="156"/>
      <c r="F1070" s="156"/>
      <c r="G1070" s="156"/>
    </row>
    <row r="1071" spans="5:7" x14ac:dyDescent="0.35">
      <c r="E1071" s="156"/>
      <c r="F1071" s="156"/>
      <c r="G1071" s="156"/>
    </row>
    <row r="1072" spans="5:7" x14ac:dyDescent="0.35">
      <c r="E1072" s="156"/>
      <c r="F1072" s="156"/>
      <c r="G1072" s="156"/>
    </row>
    <row r="1073" spans="5:7" x14ac:dyDescent="0.35">
      <c r="E1073" s="156"/>
      <c r="F1073" s="156"/>
      <c r="G1073" s="156"/>
    </row>
    <row r="1074" spans="5:7" x14ac:dyDescent="0.35">
      <c r="E1074" s="156"/>
      <c r="F1074" s="156"/>
      <c r="G1074" s="156"/>
    </row>
    <row r="1075" spans="5:7" x14ac:dyDescent="0.35">
      <c r="E1075" s="156"/>
      <c r="F1075" s="156"/>
      <c r="G1075" s="156"/>
    </row>
    <row r="1076" spans="5:7" x14ac:dyDescent="0.35">
      <c r="E1076" s="156"/>
      <c r="F1076" s="156"/>
      <c r="G1076" s="156"/>
    </row>
    <row r="1077" spans="5:7" x14ac:dyDescent="0.35">
      <c r="E1077" s="156"/>
      <c r="F1077" s="156"/>
      <c r="G1077" s="156"/>
    </row>
    <row r="1078" spans="5:7" x14ac:dyDescent="0.35">
      <c r="E1078" s="156"/>
      <c r="F1078" s="156"/>
      <c r="G1078" s="156"/>
    </row>
    <row r="1079" spans="5:7" x14ac:dyDescent="0.35">
      <c r="E1079" s="156"/>
      <c r="F1079" s="156"/>
      <c r="G1079" s="156"/>
    </row>
    <row r="1080" spans="5:7" x14ac:dyDescent="0.35">
      <c r="E1080" s="156"/>
      <c r="F1080" s="156"/>
      <c r="G1080" s="156"/>
    </row>
    <row r="1081" spans="5:7" x14ac:dyDescent="0.35">
      <c r="E1081" s="156"/>
      <c r="F1081" s="156"/>
      <c r="G1081" s="156"/>
    </row>
    <row r="1082" spans="5:7" x14ac:dyDescent="0.35">
      <c r="E1082" s="156"/>
      <c r="F1082" s="156"/>
      <c r="G1082" s="156"/>
    </row>
    <row r="1083" spans="5:7" x14ac:dyDescent="0.35">
      <c r="E1083" s="156"/>
      <c r="F1083" s="156"/>
      <c r="G1083" s="156"/>
    </row>
    <row r="1084" spans="5:7" x14ac:dyDescent="0.35">
      <c r="E1084" s="156"/>
      <c r="F1084" s="156"/>
      <c r="G1084" s="156"/>
    </row>
    <row r="1085" spans="5:7" x14ac:dyDescent="0.35">
      <c r="E1085" s="156"/>
      <c r="F1085" s="156"/>
      <c r="G1085" s="156"/>
    </row>
    <row r="1086" spans="5:7" x14ac:dyDescent="0.35">
      <c r="E1086" s="156"/>
      <c r="F1086" s="156"/>
      <c r="G1086" s="156"/>
    </row>
    <row r="1087" spans="5:7" x14ac:dyDescent="0.35">
      <c r="E1087" s="156"/>
      <c r="F1087" s="156"/>
      <c r="G1087" s="156"/>
    </row>
    <row r="1088" spans="5:7" x14ac:dyDescent="0.35">
      <c r="E1088" s="156"/>
      <c r="F1088" s="156"/>
      <c r="G1088" s="156"/>
    </row>
    <row r="1089" spans="5:7" x14ac:dyDescent="0.35">
      <c r="E1089" s="156"/>
      <c r="F1089" s="156"/>
      <c r="G1089" s="156"/>
    </row>
    <row r="1090" spans="5:7" x14ac:dyDescent="0.35">
      <c r="E1090" s="156"/>
      <c r="F1090" s="156"/>
      <c r="G1090" s="156"/>
    </row>
    <row r="1091" spans="5:7" x14ac:dyDescent="0.35">
      <c r="E1091" s="156"/>
      <c r="F1091" s="156"/>
      <c r="G1091" s="156"/>
    </row>
    <row r="1092" spans="5:7" x14ac:dyDescent="0.35">
      <c r="E1092" s="156"/>
      <c r="F1092" s="156"/>
      <c r="G1092" s="156"/>
    </row>
    <row r="1093" spans="5:7" x14ac:dyDescent="0.35">
      <c r="E1093" s="156"/>
      <c r="F1093" s="156"/>
      <c r="G1093" s="156"/>
    </row>
    <row r="1094" spans="5:7" x14ac:dyDescent="0.35">
      <c r="E1094" s="156"/>
      <c r="F1094" s="156"/>
      <c r="G1094" s="156"/>
    </row>
    <row r="1095" spans="5:7" x14ac:dyDescent="0.35">
      <c r="E1095" s="156"/>
      <c r="F1095" s="156"/>
      <c r="G1095" s="156"/>
    </row>
    <row r="1096" spans="5:7" x14ac:dyDescent="0.35">
      <c r="E1096" s="156"/>
      <c r="F1096" s="156"/>
      <c r="G1096" s="156"/>
    </row>
    <row r="1097" spans="5:7" x14ac:dyDescent="0.35">
      <c r="E1097" s="156"/>
      <c r="F1097" s="156"/>
      <c r="G1097" s="156"/>
    </row>
    <row r="1098" spans="5:7" x14ac:dyDescent="0.35">
      <c r="E1098" s="156"/>
      <c r="F1098" s="156"/>
      <c r="G1098" s="156"/>
    </row>
    <row r="1099" spans="5:7" x14ac:dyDescent="0.35">
      <c r="E1099" s="156"/>
      <c r="F1099" s="156"/>
      <c r="G1099" s="156"/>
    </row>
    <row r="1100" spans="5:7" x14ac:dyDescent="0.35">
      <c r="E1100" s="156"/>
      <c r="F1100" s="156"/>
      <c r="G1100" s="156"/>
    </row>
    <row r="1101" spans="5:7" x14ac:dyDescent="0.35">
      <c r="E1101" s="156"/>
      <c r="F1101" s="156"/>
      <c r="G1101" s="156"/>
    </row>
    <row r="1102" spans="5:7" x14ac:dyDescent="0.35">
      <c r="E1102" s="156"/>
      <c r="F1102" s="156"/>
      <c r="G1102" s="156"/>
    </row>
    <row r="1103" spans="5:7" x14ac:dyDescent="0.35">
      <c r="E1103" s="156"/>
      <c r="F1103" s="156"/>
      <c r="G1103" s="156"/>
    </row>
    <row r="1104" spans="5:7" x14ac:dyDescent="0.35">
      <c r="E1104" s="156"/>
      <c r="F1104" s="156"/>
      <c r="G1104" s="156"/>
    </row>
    <row r="1105" spans="5:7" x14ac:dyDescent="0.35">
      <c r="E1105" s="156"/>
      <c r="F1105" s="156"/>
      <c r="G1105" s="156"/>
    </row>
    <row r="1106" spans="5:7" x14ac:dyDescent="0.35">
      <c r="E1106" s="156"/>
      <c r="F1106" s="156"/>
      <c r="G1106" s="156"/>
    </row>
    <row r="1107" spans="5:7" x14ac:dyDescent="0.35">
      <c r="E1107" s="156"/>
      <c r="F1107" s="156"/>
      <c r="G1107" s="156"/>
    </row>
    <row r="1108" spans="5:7" x14ac:dyDescent="0.35">
      <c r="E1108" s="156"/>
      <c r="F1108" s="156"/>
      <c r="G1108" s="156"/>
    </row>
    <row r="1109" spans="5:7" x14ac:dyDescent="0.35">
      <c r="E1109" s="156"/>
      <c r="F1109" s="156"/>
      <c r="G1109" s="156"/>
    </row>
    <row r="1110" spans="5:7" x14ac:dyDescent="0.35">
      <c r="E1110" s="156"/>
      <c r="F1110" s="156"/>
      <c r="G1110" s="156"/>
    </row>
    <row r="1111" spans="5:7" x14ac:dyDescent="0.35">
      <c r="E1111" s="156"/>
      <c r="F1111" s="156"/>
      <c r="G1111" s="156"/>
    </row>
    <row r="1112" spans="5:7" x14ac:dyDescent="0.35">
      <c r="E1112" s="156"/>
      <c r="F1112" s="156"/>
      <c r="G1112" s="156"/>
    </row>
    <row r="1113" spans="5:7" x14ac:dyDescent="0.35">
      <c r="E1113" s="156"/>
      <c r="F1113" s="156"/>
      <c r="G1113" s="156"/>
    </row>
    <row r="1114" spans="5:7" x14ac:dyDescent="0.35">
      <c r="E1114" s="156"/>
      <c r="F1114" s="156"/>
      <c r="G1114" s="156"/>
    </row>
    <row r="1115" spans="5:7" x14ac:dyDescent="0.35">
      <c r="E1115" s="156"/>
      <c r="F1115" s="156"/>
      <c r="G1115" s="156"/>
    </row>
    <row r="1116" spans="5:7" x14ac:dyDescent="0.35">
      <c r="E1116" s="156"/>
      <c r="F1116" s="156"/>
      <c r="G1116" s="156"/>
    </row>
    <row r="1117" spans="5:7" x14ac:dyDescent="0.35">
      <c r="E1117" s="156"/>
      <c r="F1117" s="156"/>
      <c r="G1117" s="156"/>
    </row>
    <row r="1118" spans="5:7" x14ac:dyDescent="0.35">
      <c r="E1118" s="156"/>
      <c r="F1118" s="156"/>
      <c r="G1118" s="156"/>
    </row>
    <row r="1119" spans="5:7" x14ac:dyDescent="0.35">
      <c r="E1119" s="156"/>
      <c r="F1119" s="156"/>
      <c r="G1119" s="156"/>
    </row>
    <row r="1120" spans="5:7" x14ac:dyDescent="0.35">
      <c r="E1120" s="156"/>
      <c r="F1120" s="156"/>
      <c r="G1120" s="156"/>
    </row>
    <row r="1121" spans="5:7" x14ac:dyDescent="0.35">
      <c r="E1121" s="156"/>
      <c r="F1121" s="156"/>
      <c r="G1121" s="156"/>
    </row>
    <row r="1122" spans="5:7" x14ac:dyDescent="0.35">
      <c r="E1122" s="156"/>
      <c r="F1122" s="156"/>
      <c r="G1122" s="156"/>
    </row>
    <row r="1123" spans="5:7" x14ac:dyDescent="0.35">
      <c r="E1123" s="156"/>
      <c r="F1123" s="156"/>
      <c r="G1123" s="156"/>
    </row>
    <row r="1124" spans="5:7" x14ac:dyDescent="0.35">
      <c r="E1124" s="156"/>
      <c r="F1124" s="156"/>
      <c r="G1124" s="156"/>
    </row>
    <row r="1125" spans="5:7" x14ac:dyDescent="0.35">
      <c r="E1125" s="156"/>
      <c r="F1125" s="156"/>
      <c r="G1125" s="156"/>
    </row>
    <row r="1126" spans="5:7" x14ac:dyDescent="0.35">
      <c r="E1126" s="156"/>
      <c r="F1126" s="156"/>
      <c r="G1126" s="156"/>
    </row>
    <row r="1127" spans="5:7" x14ac:dyDescent="0.35">
      <c r="E1127" s="156"/>
      <c r="F1127" s="156"/>
      <c r="G1127" s="156"/>
    </row>
    <row r="1128" spans="5:7" x14ac:dyDescent="0.35">
      <c r="E1128" s="156"/>
      <c r="F1128" s="156"/>
      <c r="G1128" s="156"/>
    </row>
    <row r="1129" spans="5:7" x14ac:dyDescent="0.35">
      <c r="E1129" s="156"/>
      <c r="F1129" s="156"/>
      <c r="G1129" s="156"/>
    </row>
    <row r="1130" spans="5:7" x14ac:dyDescent="0.35">
      <c r="E1130" s="156"/>
      <c r="F1130" s="156"/>
      <c r="G1130" s="156"/>
    </row>
    <row r="1131" spans="5:7" x14ac:dyDescent="0.35">
      <c r="E1131" s="156"/>
      <c r="F1131" s="156"/>
      <c r="G1131" s="156"/>
    </row>
    <row r="1132" spans="5:7" x14ac:dyDescent="0.35">
      <c r="E1132" s="156"/>
      <c r="F1132" s="156"/>
      <c r="G1132" s="156"/>
    </row>
    <row r="1133" spans="5:7" x14ac:dyDescent="0.35">
      <c r="E1133" s="156"/>
      <c r="F1133" s="156"/>
      <c r="G1133" s="156"/>
    </row>
    <row r="1134" spans="5:7" x14ac:dyDescent="0.35">
      <c r="E1134" s="156"/>
      <c r="F1134" s="156"/>
      <c r="G1134" s="156"/>
    </row>
    <row r="1135" spans="5:7" x14ac:dyDescent="0.35">
      <c r="E1135" s="156"/>
      <c r="F1135" s="156"/>
      <c r="G1135" s="156"/>
    </row>
    <row r="1136" spans="5:7" x14ac:dyDescent="0.35">
      <c r="E1136" s="156"/>
      <c r="F1136" s="156"/>
      <c r="G1136" s="156"/>
    </row>
    <row r="1137" spans="5:7" x14ac:dyDescent="0.35">
      <c r="E1137" s="156"/>
      <c r="F1137" s="156"/>
      <c r="G1137" s="156"/>
    </row>
    <row r="1138" spans="5:7" x14ac:dyDescent="0.35">
      <c r="E1138" s="156"/>
      <c r="F1138" s="156"/>
      <c r="G1138" s="156"/>
    </row>
    <row r="1139" spans="5:7" x14ac:dyDescent="0.35">
      <c r="E1139" s="156"/>
      <c r="F1139" s="156"/>
      <c r="G1139" s="156"/>
    </row>
    <row r="1140" spans="5:7" x14ac:dyDescent="0.35">
      <c r="E1140" s="156"/>
      <c r="F1140" s="156"/>
      <c r="G1140" s="156"/>
    </row>
    <row r="1141" spans="5:7" x14ac:dyDescent="0.35">
      <c r="E1141" s="156"/>
      <c r="F1141" s="156"/>
      <c r="G1141" s="156"/>
    </row>
    <row r="1142" spans="5:7" x14ac:dyDescent="0.35">
      <c r="E1142" s="156"/>
      <c r="F1142" s="156"/>
      <c r="G1142" s="156"/>
    </row>
    <row r="1143" spans="5:7" x14ac:dyDescent="0.35">
      <c r="E1143" s="156"/>
      <c r="F1143" s="156"/>
      <c r="G1143" s="156"/>
    </row>
    <row r="1144" spans="5:7" x14ac:dyDescent="0.35">
      <c r="E1144" s="156"/>
      <c r="F1144" s="156"/>
      <c r="G1144" s="156"/>
    </row>
    <row r="1145" spans="5:7" x14ac:dyDescent="0.35">
      <c r="E1145" s="156"/>
      <c r="F1145" s="156"/>
      <c r="G1145" s="156"/>
    </row>
    <row r="1146" spans="5:7" x14ac:dyDescent="0.35">
      <c r="E1146" s="156"/>
      <c r="F1146" s="156"/>
      <c r="G1146" s="156"/>
    </row>
    <row r="1147" spans="5:7" x14ac:dyDescent="0.35">
      <c r="E1147" s="156"/>
      <c r="F1147" s="156"/>
      <c r="G1147" s="156"/>
    </row>
    <row r="1148" spans="5:7" x14ac:dyDescent="0.35">
      <c r="E1148" s="156"/>
      <c r="F1148" s="156"/>
      <c r="G1148" s="156"/>
    </row>
    <row r="1149" spans="5:7" x14ac:dyDescent="0.35">
      <c r="E1149" s="156"/>
      <c r="F1149" s="156"/>
      <c r="G1149" s="156"/>
    </row>
    <row r="1150" spans="5:7" x14ac:dyDescent="0.35">
      <c r="E1150" s="156"/>
      <c r="F1150" s="156"/>
      <c r="G1150" s="156"/>
    </row>
    <row r="1151" spans="5:7" x14ac:dyDescent="0.35">
      <c r="E1151" s="156"/>
      <c r="F1151" s="156"/>
      <c r="G1151" s="156"/>
    </row>
    <row r="1152" spans="5:7" x14ac:dyDescent="0.35">
      <c r="E1152" s="156"/>
      <c r="F1152" s="156"/>
      <c r="G1152" s="156"/>
    </row>
    <row r="1153" spans="5:7" x14ac:dyDescent="0.35">
      <c r="E1153" s="156"/>
      <c r="F1153" s="156"/>
      <c r="G1153" s="156"/>
    </row>
    <row r="1154" spans="5:7" x14ac:dyDescent="0.35">
      <c r="E1154" s="156"/>
      <c r="F1154" s="156"/>
      <c r="G1154" s="156"/>
    </row>
    <row r="1155" spans="5:7" x14ac:dyDescent="0.35">
      <c r="E1155" s="156"/>
      <c r="F1155" s="156"/>
      <c r="G1155" s="156"/>
    </row>
    <row r="1156" spans="5:7" x14ac:dyDescent="0.35">
      <c r="E1156" s="156"/>
      <c r="F1156" s="156"/>
      <c r="G1156" s="156"/>
    </row>
    <row r="1157" spans="5:7" x14ac:dyDescent="0.35">
      <c r="E1157" s="156"/>
      <c r="F1157" s="156"/>
      <c r="G1157" s="156"/>
    </row>
    <row r="1158" spans="5:7" x14ac:dyDescent="0.35">
      <c r="E1158" s="156"/>
      <c r="F1158" s="156"/>
      <c r="G1158" s="156"/>
    </row>
    <row r="1159" spans="5:7" x14ac:dyDescent="0.35">
      <c r="E1159" s="156"/>
      <c r="F1159" s="156"/>
      <c r="G1159" s="156"/>
    </row>
    <row r="1160" spans="5:7" x14ac:dyDescent="0.35">
      <c r="E1160" s="156"/>
      <c r="F1160" s="156"/>
      <c r="G1160" s="156"/>
    </row>
    <row r="1161" spans="5:7" x14ac:dyDescent="0.35">
      <c r="E1161" s="156"/>
      <c r="F1161" s="156"/>
      <c r="G1161" s="156"/>
    </row>
    <row r="1162" spans="5:7" x14ac:dyDescent="0.35">
      <c r="E1162" s="156"/>
      <c r="F1162" s="156"/>
      <c r="G1162" s="156"/>
    </row>
    <row r="1163" spans="5:7" x14ac:dyDescent="0.35">
      <c r="E1163" s="156"/>
      <c r="F1163" s="156"/>
      <c r="G1163" s="156"/>
    </row>
    <row r="1164" spans="5:7" x14ac:dyDescent="0.35">
      <c r="E1164" s="156"/>
      <c r="F1164" s="156"/>
      <c r="G1164" s="156"/>
    </row>
    <row r="1165" spans="5:7" x14ac:dyDescent="0.35">
      <c r="E1165" s="156"/>
      <c r="F1165" s="156"/>
      <c r="G1165" s="156"/>
    </row>
    <row r="1166" spans="5:7" x14ac:dyDescent="0.35">
      <c r="E1166" s="156"/>
      <c r="F1166" s="156"/>
      <c r="G1166" s="156"/>
    </row>
    <row r="1167" spans="5:7" x14ac:dyDescent="0.35">
      <c r="E1167" s="156"/>
      <c r="F1167" s="156"/>
      <c r="G1167" s="156"/>
    </row>
    <row r="1168" spans="5:7" x14ac:dyDescent="0.35">
      <c r="E1168" s="156"/>
      <c r="F1168" s="156"/>
      <c r="G1168" s="156"/>
    </row>
    <row r="1169" spans="5:7" x14ac:dyDescent="0.35">
      <c r="E1169" s="156"/>
      <c r="F1169" s="156"/>
      <c r="G1169" s="156"/>
    </row>
    <row r="1170" spans="5:7" x14ac:dyDescent="0.35">
      <c r="E1170" s="156"/>
      <c r="F1170" s="156"/>
      <c r="G1170" s="156"/>
    </row>
    <row r="1171" spans="5:7" x14ac:dyDescent="0.35">
      <c r="E1171" s="156"/>
      <c r="F1171" s="156"/>
      <c r="G1171" s="156"/>
    </row>
    <row r="1172" spans="5:7" x14ac:dyDescent="0.35">
      <c r="E1172" s="156"/>
      <c r="F1172" s="156"/>
      <c r="G1172" s="156"/>
    </row>
    <row r="1173" spans="5:7" x14ac:dyDescent="0.35">
      <c r="E1173" s="156"/>
      <c r="F1173" s="156"/>
      <c r="G1173" s="156"/>
    </row>
    <row r="1174" spans="5:7" x14ac:dyDescent="0.35">
      <c r="E1174" s="156"/>
      <c r="F1174" s="156"/>
      <c r="G1174" s="156"/>
    </row>
    <row r="1175" spans="5:7" x14ac:dyDescent="0.35">
      <c r="E1175" s="156"/>
      <c r="F1175" s="156"/>
      <c r="G1175" s="156"/>
    </row>
    <row r="1176" spans="5:7" x14ac:dyDescent="0.35">
      <c r="E1176" s="156"/>
      <c r="F1176" s="156"/>
      <c r="G1176" s="156"/>
    </row>
    <row r="1177" spans="5:7" x14ac:dyDescent="0.35">
      <c r="E1177" s="156"/>
      <c r="F1177" s="156"/>
      <c r="G1177" s="156"/>
    </row>
    <row r="1178" spans="5:7" x14ac:dyDescent="0.35">
      <c r="E1178" s="156"/>
      <c r="F1178" s="156"/>
      <c r="G1178" s="156"/>
    </row>
    <row r="1179" spans="5:7" x14ac:dyDescent="0.35">
      <c r="E1179" s="156"/>
      <c r="F1179" s="156"/>
      <c r="G1179" s="156"/>
    </row>
    <row r="1180" spans="5:7" x14ac:dyDescent="0.35">
      <c r="E1180" s="156"/>
      <c r="F1180" s="156"/>
      <c r="G1180" s="156"/>
    </row>
    <row r="1181" spans="5:7" x14ac:dyDescent="0.35">
      <c r="E1181" s="156"/>
      <c r="F1181" s="156"/>
      <c r="G1181" s="156"/>
    </row>
    <row r="1182" spans="5:7" x14ac:dyDescent="0.35">
      <c r="E1182" s="156"/>
      <c r="F1182" s="156"/>
      <c r="G1182" s="156"/>
    </row>
    <row r="1183" spans="5:7" x14ac:dyDescent="0.35">
      <c r="E1183" s="156"/>
      <c r="F1183" s="156"/>
      <c r="G1183" s="156"/>
    </row>
    <row r="1184" spans="5:7" x14ac:dyDescent="0.35">
      <c r="E1184" s="156"/>
      <c r="F1184" s="156"/>
      <c r="G1184" s="156"/>
    </row>
    <row r="1185" spans="5:7" x14ac:dyDescent="0.35">
      <c r="E1185" s="156"/>
      <c r="F1185" s="156"/>
      <c r="G1185" s="156"/>
    </row>
    <row r="1186" spans="5:7" x14ac:dyDescent="0.35">
      <c r="E1186" s="156"/>
      <c r="F1186" s="156"/>
      <c r="G1186" s="156"/>
    </row>
    <row r="1187" spans="5:7" x14ac:dyDescent="0.35">
      <c r="E1187" s="156"/>
      <c r="F1187" s="156"/>
      <c r="G1187" s="156"/>
    </row>
    <row r="1188" spans="5:7" x14ac:dyDescent="0.35">
      <c r="E1188" s="156"/>
      <c r="F1188" s="156"/>
      <c r="G1188" s="156"/>
    </row>
    <row r="1189" spans="5:7" x14ac:dyDescent="0.35">
      <c r="E1189" s="156"/>
      <c r="F1189" s="156"/>
      <c r="G1189" s="156"/>
    </row>
    <row r="1190" spans="5:7" x14ac:dyDescent="0.35">
      <c r="E1190" s="156"/>
      <c r="F1190" s="156"/>
      <c r="G1190" s="156"/>
    </row>
    <row r="1191" spans="5:7" x14ac:dyDescent="0.35">
      <c r="E1191" s="156"/>
      <c r="F1191" s="156"/>
      <c r="G1191" s="156"/>
    </row>
    <row r="1192" spans="5:7" x14ac:dyDescent="0.35">
      <c r="E1192" s="156"/>
      <c r="F1192" s="156"/>
      <c r="G1192" s="156"/>
    </row>
    <row r="1193" spans="5:7" x14ac:dyDescent="0.35">
      <c r="E1193" s="156"/>
      <c r="F1193" s="156"/>
      <c r="G1193" s="156"/>
    </row>
    <row r="1194" spans="5:7" x14ac:dyDescent="0.35">
      <c r="E1194" s="156"/>
      <c r="F1194" s="156"/>
      <c r="G1194" s="156"/>
    </row>
    <row r="1195" spans="5:7" x14ac:dyDescent="0.35">
      <c r="E1195" s="156"/>
      <c r="F1195" s="156"/>
      <c r="G1195" s="156"/>
    </row>
    <row r="1196" spans="5:7" x14ac:dyDescent="0.35">
      <c r="E1196" s="156"/>
      <c r="F1196" s="156"/>
      <c r="G1196" s="156"/>
    </row>
    <row r="1197" spans="5:7" x14ac:dyDescent="0.35">
      <c r="E1197" s="156"/>
      <c r="F1197" s="156"/>
      <c r="G1197" s="156"/>
    </row>
    <row r="1198" spans="5:7" x14ac:dyDescent="0.35">
      <c r="E1198" s="156"/>
      <c r="F1198" s="156"/>
      <c r="G1198" s="156"/>
    </row>
    <row r="1199" spans="5:7" x14ac:dyDescent="0.35">
      <c r="E1199" s="156"/>
      <c r="F1199" s="156"/>
      <c r="G1199" s="156"/>
    </row>
    <row r="1200" spans="5:7" x14ac:dyDescent="0.35">
      <c r="E1200" s="156"/>
      <c r="F1200" s="156"/>
      <c r="G1200" s="156"/>
    </row>
    <row r="1201" spans="5:7" x14ac:dyDescent="0.35">
      <c r="E1201" s="156"/>
      <c r="F1201" s="156"/>
      <c r="G1201" s="156"/>
    </row>
    <row r="1202" spans="5:7" x14ac:dyDescent="0.35">
      <c r="E1202" s="156"/>
      <c r="F1202" s="156"/>
      <c r="G1202" s="156"/>
    </row>
    <row r="1203" spans="5:7" x14ac:dyDescent="0.35">
      <c r="E1203" s="156"/>
      <c r="F1203" s="156"/>
      <c r="G1203" s="156"/>
    </row>
    <row r="1204" spans="5:7" x14ac:dyDescent="0.35">
      <c r="E1204" s="156"/>
      <c r="F1204" s="156"/>
      <c r="G1204" s="156"/>
    </row>
    <row r="1205" spans="5:7" x14ac:dyDescent="0.35">
      <c r="E1205" s="156"/>
      <c r="F1205" s="156"/>
      <c r="G1205" s="156"/>
    </row>
    <row r="1206" spans="5:7" x14ac:dyDescent="0.35">
      <c r="E1206" s="156"/>
      <c r="F1206" s="156"/>
      <c r="G1206" s="156"/>
    </row>
    <row r="1207" spans="5:7" x14ac:dyDescent="0.35">
      <c r="E1207" s="156"/>
      <c r="F1207" s="156"/>
      <c r="G1207" s="156"/>
    </row>
    <row r="1208" spans="5:7" x14ac:dyDescent="0.35">
      <c r="E1208" s="156"/>
      <c r="F1208" s="156"/>
      <c r="G1208" s="156"/>
    </row>
    <row r="1209" spans="5:7" x14ac:dyDescent="0.35">
      <c r="E1209" s="156"/>
      <c r="F1209" s="156"/>
      <c r="G1209" s="156"/>
    </row>
    <row r="1210" spans="5:7" x14ac:dyDescent="0.35">
      <c r="E1210" s="156"/>
      <c r="F1210" s="156"/>
      <c r="G1210" s="156"/>
    </row>
    <row r="1211" spans="5:7" x14ac:dyDescent="0.35">
      <c r="E1211" s="156"/>
      <c r="F1211" s="156"/>
      <c r="G1211" s="156"/>
    </row>
    <row r="1212" spans="5:7" x14ac:dyDescent="0.35">
      <c r="E1212" s="156"/>
      <c r="F1212" s="156"/>
      <c r="G1212" s="156"/>
    </row>
    <row r="1213" spans="5:7" x14ac:dyDescent="0.35">
      <c r="E1213" s="156"/>
      <c r="F1213" s="156"/>
      <c r="G1213" s="156"/>
    </row>
    <row r="1214" spans="5:7" x14ac:dyDescent="0.35">
      <c r="E1214" s="156"/>
      <c r="F1214" s="156"/>
      <c r="G1214" s="156"/>
    </row>
    <row r="1215" spans="5:7" x14ac:dyDescent="0.35">
      <c r="E1215" s="156"/>
      <c r="F1215" s="156"/>
      <c r="G1215" s="156"/>
    </row>
    <row r="1216" spans="5:7" x14ac:dyDescent="0.35">
      <c r="E1216" s="156"/>
      <c r="F1216" s="156"/>
      <c r="G1216" s="156"/>
    </row>
    <row r="1217" spans="5:7" x14ac:dyDescent="0.35">
      <c r="E1217" s="156"/>
      <c r="F1217" s="156"/>
      <c r="G1217" s="156"/>
    </row>
    <row r="1218" spans="5:7" x14ac:dyDescent="0.35">
      <c r="E1218" s="156"/>
      <c r="F1218" s="156"/>
      <c r="G1218" s="156"/>
    </row>
    <row r="1219" spans="5:7" x14ac:dyDescent="0.35">
      <c r="E1219" s="156"/>
      <c r="F1219" s="156"/>
      <c r="G1219" s="156"/>
    </row>
    <row r="1220" spans="5:7" x14ac:dyDescent="0.35">
      <c r="E1220" s="156"/>
      <c r="F1220" s="156"/>
      <c r="G1220" s="156"/>
    </row>
    <row r="1221" spans="5:7" x14ac:dyDescent="0.35">
      <c r="E1221" s="156"/>
      <c r="F1221" s="156"/>
      <c r="G1221" s="156"/>
    </row>
    <row r="1222" spans="5:7" x14ac:dyDescent="0.35">
      <c r="E1222" s="156"/>
      <c r="F1222" s="156"/>
      <c r="G1222" s="156"/>
    </row>
    <row r="1223" spans="5:7" x14ac:dyDescent="0.35">
      <c r="E1223" s="156"/>
      <c r="F1223" s="156"/>
      <c r="G1223" s="156"/>
    </row>
    <row r="1224" spans="5:7" x14ac:dyDescent="0.35">
      <c r="E1224" s="156"/>
      <c r="F1224" s="156"/>
      <c r="G1224" s="156"/>
    </row>
    <row r="1225" spans="5:7" x14ac:dyDescent="0.35">
      <c r="E1225" s="156"/>
      <c r="F1225" s="156"/>
      <c r="G1225" s="156"/>
    </row>
    <row r="1226" spans="5:7" x14ac:dyDescent="0.35">
      <c r="E1226" s="156"/>
      <c r="F1226" s="156"/>
      <c r="G1226" s="156"/>
    </row>
    <row r="1227" spans="5:7" x14ac:dyDescent="0.35">
      <c r="E1227" s="156"/>
      <c r="F1227" s="156"/>
      <c r="G1227" s="156"/>
    </row>
    <row r="1228" spans="5:7" x14ac:dyDescent="0.35">
      <c r="E1228" s="156"/>
      <c r="F1228" s="156"/>
      <c r="G1228" s="156"/>
    </row>
    <row r="1229" spans="5:7" x14ac:dyDescent="0.35">
      <c r="E1229" s="156"/>
      <c r="F1229" s="156"/>
      <c r="G1229" s="156"/>
    </row>
    <row r="1230" spans="5:7" x14ac:dyDescent="0.35">
      <c r="E1230" s="156"/>
      <c r="F1230" s="156"/>
      <c r="G1230" s="156"/>
    </row>
    <row r="1231" spans="5:7" x14ac:dyDescent="0.35">
      <c r="E1231" s="156"/>
      <c r="F1231" s="156"/>
      <c r="G1231" s="156"/>
    </row>
    <row r="1232" spans="5:7" x14ac:dyDescent="0.35">
      <c r="E1232" s="156"/>
      <c r="F1232" s="156"/>
      <c r="G1232" s="156"/>
    </row>
    <row r="1233" spans="5:7" x14ac:dyDescent="0.35">
      <c r="E1233" s="156"/>
      <c r="F1233" s="156"/>
      <c r="G1233" s="156"/>
    </row>
    <row r="1234" spans="5:7" x14ac:dyDescent="0.35">
      <c r="E1234" s="156"/>
      <c r="F1234" s="156"/>
      <c r="G1234" s="156"/>
    </row>
    <row r="1235" spans="5:7" x14ac:dyDescent="0.35">
      <c r="E1235" s="156"/>
      <c r="F1235" s="156"/>
      <c r="G1235" s="156"/>
    </row>
    <row r="1236" spans="5:7" x14ac:dyDescent="0.35">
      <c r="E1236" s="156"/>
      <c r="F1236" s="156"/>
      <c r="G1236" s="156"/>
    </row>
    <row r="1237" spans="5:7" x14ac:dyDescent="0.35">
      <c r="E1237" s="156"/>
      <c r="F1237" s="156"/>
      <c r="G1237" s="156"/>
    </row>
    <row r="1238" spans="5:7" x14ac:dyDescent="0.35">
      <c r="E1238" s="156"/>
      <c r="F1238" s="156"/>
      <c r="G1238" s="156"/>
    </row>
    <row r="1239" spans="5:7" x14ac:dyDescent="0.35">
      <c r="E1239" s="156"/>
      <c r="F1239" s="156"/>
      <c r="G1239" s="156"/>
    </row>
    <row r="1240" spans="5:7" x14ac:dyDescent="0.35">
      <c r="E1240" s="156"/>
      <c r="F1240" s="156"/>
      <c r="G1240" s="156"/>
    </row>
    <row r="1241" spans="5:7" x14ac:dyDescent="0.35">
      <c r="E1241" s="156"/>
      <c r="F1241" s="156"/>
      <c r="G1241" s="156"/>
    </row>
    <row r="1242" spans="5:7" x14ac:dyDescent="0.35">
      <c r="E1242" s="156"/>
      <c r="F1242" s="156"/>
      <c r="G1242" s="156"/>
    </row>
    <row r="1243" spans="5:7" x14ac:dyDescent="0.35">
      <c r="E1243" s="156"/>
      <c r="F1243" s="156"/>
      <c r="G1243" s="156"/>
    </row>
    <row r="1244" spans="5:7" x14ac:dyDescent="0.35">
      <c r="E1244" s="156"/>
      <c r="F1244" s="156"/>
      <c r="G1244" s="156"/>
    </row>
    <row r="1245" spans="5:7" x14ac:dyDescent="0.35">
      <c r="E1245" s="156"/>
      <c r="F1245" s="156"/>
      <c r="G1245" s="156"/>
    </row>
    <row r="1246" spans="5:7" x14ac:dyDescent="0.35">
      <c r="E1246" s="156"/>
      <c r="F1246" s="156"/>
      <c r="G1246" s="156"/>
    </row>
    <row r="1247" spans="5:7" x14ac:dyDescent="0.35">
      <c r="E1247" s="156"/>
      <c r="F1247" s="156"/>
      <c r="G1247" s="156"/>
    </row>
    <row r="1248" spans="5:7" x14ac:dyDescent="0.35">
      <c r="E1248" s="156"/>
      <c r="F1248" s="156"/>
      <c r="G1248" s="156"/>
    </row>
    <row r="1249" spans="5:7" x14ac:dyDescent="0.35">
      <c r="E1249" s="156"/>
      <c r="F1249" s="156"/>
      <c r="G1249" s="156"/>
    </row>
    <row r="1250" spans="5:7" x14ac:dyDescent="0.35">
      <c r="E1250" s="156"/>
      <c r="F1250" s="156"/>
      <c r="G1250" s="156"/>
    </row>
    <row r="1251" spans="5:7" x14ac:dyDescent="0.35">
      <c r="E1251" s="156"/>
      <c r="F1251" s="156"/>
      <c r="G1251" s="156"/>
    </row>
    <row r="1252" spans="5:7" x14ac:dyDescent="0.35">
      <c r="E1252" s="156"/>
      <c r="F1252" s="156"/>
      <c r="G1252" s="156"/>
    </row>
    <row r="1253" spans="5:7" x14ac:dyDescent="0.35">
      <c r="E1253" s="156"/>
      <c r="F1253" s="156"/>
      <c r="G1253" s="156"/>
    </row>
    <row r="1254" spans="5:7" x14ac:dyDescent="0.35">
      <c r="E1254" s="156"/>
      <c r="F1254" s="156"/>
      <c r="G1254" s="156"/>
    </row>
    <row r="1255" spans="5:7" x14ac:dyDescent="0.35">
      <c r="E1255" s="156"/>
      <c r="F1255" s="156"/>
      <c r="G1255" s="156"/>
    </row>
    <row r="1256" spans="5:7" x14ac:dyDescent="0.35">
      <c r="E1256" s="156"/>
      <c r="F1256" s="156"/>
      <c r="G1256" s="156"/>
    </row>
    <row r="1257" spans="5:7" x14ac:dyDescent="0.35">
      <c r="E1257" s="156"/>
      <c r="F1257" s="156"/>
      <c r="G1257" s="156"/>
    </row>
    <row r="1258" spans="5:7" x14ac:dyDescent="0.35">
      <c r="E1258" s="156"/>
      <c r="F1258" s="156"/>
      <c r="G1258" s="156"/>
    </row>
    <row r="1259" spans="5:7" x14ac:dyDescent="0.35">
      <c r="E1259" s="156"/>
      <c r="F1259" s="156"/>
      <c r="G1259" s="156"/>
    </row>
    <row r="1260" spans="5:7" x14ac:dyDescent="0.35">
      <c r="E1260" s="156"/>
      <c r="F1260" s="156"/>
      <c r="G1260" s="156"/>
    </row>
    <row r="1261" spans="5:7" x14ac:dyDescent="0.35">
      <c r="E1261" s="156"/>
      <c r="F1261" s="156"/>
      <c r="G1261" s="156"/>
    </row>
    <row r="1262" spans="5:7" x14ac:dyDescent="0.35">
      <c r="E1262" s="156"/>
      <c r="F1262" s="156"/>
      <c r="G1262" s="156"/>
    </row>
    <row r="1263" spans="5:7" x14ac:dyDescent="0.35">
      <c r="E1263" s="156"/>
      <c r="F1263" s="156"/>
      <c r="G1263" s="156"/>
    </row>
    <row r="1264" spans="5:7" x14ac:dyDescent="0.35">
      <c r="E1264" s="156"/>
      <c r="F1264" s="156"/>
      <c r="G1264" s="156"/>
    </row>
    <row r="1265" spans="5:7" x14ac:dyDescent="0.35">
      <c r="E1265" s="156"/>
      <c r="F1265" s="156"/>
      <c r="G1265" s="156"/>
    </row>
    <row r="1266" spans="5:7" x14ac:dyDescent="0.35">
      <c r="E1266" s="156"/>
      <c r="F1266" s="156"/>
      <c r="G1266" s="156"/>
    </row>
    <row r="1267" spans="5:7" x14ac:dyDescent="0.35">
      <c r="E1267" s="156"/>
      <c r="F1267" s="156"/>
      <c r="G1267" s="156"/>
    </row>
    <row r="1268" spans="5:7" x14ac:dyDescent="0.35">
      <c r="E1268" s="156"/>
      <c r="F1268" s="156"/>
      <c r="G1268" s="156"/>
    </row>
    <row r="1269" spans="5:7" x14ac:dyDescent="0.35">
      <c r="E1269" s="156"/>
      <c r="F1269" s="156"/>
      <c r="G1269" s="156"/>
    </row>
    <row r="1270" spans="5:7" x14ac:dyDescent="0.35">
      <c r="E1270" s="156"/>
      <c r="F1270" s="156"/>
      <c r="G1270" s="156"/>
    </row>
    <row r="1271" spans="5:7" x14ac:dyDescent="0.35">
      <c r="E1271" s="156"/>
      <c r="F1271" s="156"/>
      <c r="G1271" s="156"/>
    </row>
    <row r="1272" spans="5:7" x14ac:dyDescent="0.35">
      <c r="E1272" s="156"/>
      <c r="F1272" s="156"/>
      <c r="G1272" s="156"/>
    </row>
    <row r="1273" spans="5:7" x14ac:dyDescent="0.35">
      <c r="E1273" s="156"/>
      <c r="F1273" s="156"/>
      <c r="G1273" s="156"/>
    </row>
    <row r="1274" spans="5:7" x14ac:dyDescent="0.35">
      <c r="E1274" s="156"/>
      <c r="F1274" s="156"/>
      <c r="G1274" s="156"/>
    </row>
    <row r="1275" spans="5:7" x14ac:dyDescent="0.35">
      <c r="E1275" s="156"/>
      <c r="F1275" s="156"/>
      <c r="G1275" s="156"/>
    </row>
    <row r="1276" spans="5:7" x14ac:dyDescent="0.35">
      <c r="E1276" s="156"/>
      <c r="F1276" s="156"/>
      <c r="G1276" s="156"/>
    </row>
    <row r="1277" spans="5:7" x14ac:dyDescent="0.35">
      <c r="E1277" s="156"/>
      <c r="F1277" s="156"/>
      <c r="G1277" s="156"/>
    </row>
    <row r="1278" spans="5:7" x14ac:dyDescent="0.35">
      <c r="E1278" s="156"/>
      <c r="F1278" s="156"/>
      <c r="G1278" s="156"/>
    </row>
    <row r="1279" spans="5:7" x14ac:dyDescent="0.35">
      <c r="E1279" s="156"/>
      <c r="F1279" s="156"/>
      <c r="G1279" s="156"/>
    </row>
    <row r="1280" spans="5:7" x14ac:dyDescent="0.35">
      <c r="E1280" s="156"/>
      <c r="F1280" s="156"/>
      <c r="G1280" s="156"/>
    </row>
    <row r="1281" spans="5:7" x14ac:dyDescent="0.35">
      <c r="E1281" s="156"/>
      <c r="F1281" s="156"/>
      <c r="G1281" s="156"/>
    </row>
    <row r="1282" spans="5:7" x14ac:dyDescent="0.35">
      <c r="E1282" s="156"/>
      <c r="F1282" s="156"/>
      <c r="G1282" s="156"/>
    </row>
    <row r="1283" spans="5:7" x14ac:dyDescent="0.35">
      <c r="E1283" s="156"/>
      <c r="F1283" s="156"/>
      <c r="G1283" s="156"/>
    </row>
    <row r="1284" spans="5:7" x14ac:dyDescent="0.35">
      <c r="E1284" s="156"/>
      <c r="F1284" s="156"/>
      <c r="G1284" s="156"/>
    </row>
    <row r="1285" spans="5:7" x14ac:dyDescent="0.35">
      <c r="E1285" s="156"/>
      <c r="F1285" s="156"/>
      <c r="G1285" s="156"/>
    </row>
    <row r="1286" spans="5:7" x14ac:dyDescent="0.35">
      <c r="E1286" s="156"/>
      <c r="F1286" s="156"/>
      <c r="G1286" s="156"/>
    </row>
    <row r="1287" spans="5:7" x14ac:dyDescent="0.35">
      <c r="E1287" s="156"/>
      <c r="F1287" s="156"/>
      <c r="G1287" s="156"/>
    </row>
    <row r="1288" spans="5:7" x14ac:dyDescent="0.35">
      <c r="E1288" s="156"/>
      <c r="F1288" s="156"/>
      <c r="G1288" s="156"/>
    </row>
    <row r="1289" spans="5:7" x14ac:dyDescent="0.35">
      <c r="E1289" s="156"/>
      <c r="F1289" s="156"/>
      <c r="G1289" s="156"/>
    </row>
    <row r="1290" spans="5:7" x14ac:dyDescent="0.35">
      <c r="E1290" s="156"/>
      <c r="F1290" s="156"/>
      <c r="G1290" s="156"/>
    </row>
    <row r="1291" spans="5:7" x14ac:dyDescent="0.35">
      <c r="E1291" s="156"/>
      <c r="F1291" s="156"/>
      <c r="G1291" s="156"/>
    </row>
    <row r="1292" spans="5:7" x14ac:dyDescent="0.35">
      <c r="E1292" s="156"/>
      <c r="F1292" s="156"/>
      <c r="G1292" s="156"/>
    </row>
    <row r="1293" spans="5:7" x14ac:dyDescent="0.35">
      <c r="E1293" s="156"/>
      <c r="F1293" s="156"/>
      <c r="G1293" s="156"/>
    </row>
    <row r="1294" spans="5:7" x14ac:dyDescent="0.35">
      <c r="E1294" s="156"/>
      <c r="F1294" s="156"/>
      <c r="G1294" s="156"/>
    </row>
    <row r="1295" spans="5:7" x14ac:dyDescent="0.35">
      <c r="E1295" s="156"/>
      <c r="F1295" s="156"/>
      <c r="G1295" s="156"/>
    </row>
    <row r="1296" spans="5:7" x14ac:dyDescent="0.35">
      <c r="E1296" s="156"/>
      <c r="F1296" s="156"/>
      <c r="G1296" s="156"/>
    </row>
    <row r="1297" spans="5:7" x14ac:dyDescent="0.35">
      <c r="E1297" s="156"/>
      <c r="F1297" s="156"/>
      <c r="G1297" s="156"/>
    </row>
    <row r="1298" spans="5:7" x14ac:dyDescent="0.35">
      <c r="E1298" s="156"/>
      <c r="F1298" s="156"/>
      <c r="G1298" s="156"/>
    </row>
    <row r="1299" spans="5:7" x14ac:dyDescent="0.35">
      <c r="E1299" s="156"/>
      <c r="F1299" s="156"/>
      <c r="G1299" s="156"/>
    </row>
    <row r="1300" spans="5:7" x14ac:dyDescent="0.35">
      <c r="E1300" s="156"/>
      <c r="F1300" s="156"/>
      <c r="G1300" s="156"/>
    </row>
    <row r="1301" spans="5:7" x14ac:dyDescent="0.35">
      <c r="E1301" s="156"/>
      <c r="F1301" s="156"/>
      <c r="G1301" s="156"/>
    </row>
    <row r="1302" spans="5:7" x14ac:dyDescent="0.35">
      <c r="E1302" s="156"/>
      <c r="F1302" s="156"/>
      <c r="G1302" s="156"/>
    </row>
    <row r="1303" spans="5:7" x14ac:dyDescent="0.35">
      <c r="E1303" s="156"/>
      <c r="F1303" s="156"/>
      <c r="G1303" s="156"/>
    </row>
    <row r="1304" spans="5:7" x14ac:dyDescent="0.35">
      <c r="E1304" s="156"/>
      <c r="F1304" s="156"/>
      <c r="G1304" s="156"/>
    </row>
    <row r="1305" spans="5:7" x14ac:dyDescent="0.35">
      <c r="E1305" s="156"/>
      <c r="F1305" s="156"/>
      <c r="G1305" s="156"/>
    </row>
    <row r="1306" spans="5:7" x14ac:dyDescent="0.35">
      <c r="E1306" s="156"/>
      <c r="F1306" s="156"/>
      <c r="G1306" s="156"/>
    </row>
    <row r="1307" spans="5:7" x14ac:dyDescent="0.35">
      <c r="E1307" s="156"/>
      <c r="F1307" s="156"/>
      <c r="G1307" s="156"/>
    </row>
    <row r="1308" spans="5:7" x14ac:dyDescent="0.35">
      <c r="E1308" s="156"/>
      <c r="F1308" s="156"/>
      <c r="G1308" s="156"/>
    </row>
    <row r="1309" spans="5:7" x14ac:dyDescent="0.35">
      <c r="E1309" s="156"/>
      <c r="F1309" s="156"/>
      <c r="G1309" s="156"/>
    </row>
    <row r="1310" spans="5:7" x14ac:dyDescent="0.35">
      <c r="E1310" s="156"/>
      <c r="F1310" s="156"/>
      <c r="G1310" s="156"/>
    </row>
    <row r="1311" spans="5:7" x14ac:dyDescent="0.35">
      <c r="E1311" s="156"/>
      <c r="F1311" s="156"/>
      <c r="G1311" s="156"/>
    </row>
    <row r="1312" spans="5:7" x14ac:dyDescent="0.35">
      <c r="E1312" s="156"/>
      <c r="F1312" s="156"/>
      <c r="G1312" s="156"/>
    </row>
    <row r="1313" spans="5:7" x14ac:dyDescent="0.35">
      <c r="E1313" s="156"/>
      <c r="F1313" s="156"/>
      <c r="G1313" s="156"/>
    </row>
    <row r="1314" spans="5:7" x14ac:dyDescent="0.35">
      <c r="E1314" s="156"/>
      <c r="F1314" s="156"/>
      <c r="G1314" s="156"/>
    </row>
    <row r="1315" spans="5:7" x14ac:dyDescent="0.35">
      <c r="E1315" s="156"/>
      <c r="F1315" s="156"/>
      <c r="G1315" s="156"/>
    </row>
    <row r="1316" spans="5:7" x14ac:dyDescent="0.35">
      <c r="E1316" s="156"/>
      <c r="F1316" s="156"/>
      <c r="G1316" s="156"/>
    </row>
    <row r="1317" spans="5:7" x14ac:dyDescent="0.35">
      <c r="E1317" s="156"/>
      <c r="F1317" s="156"/>
      <c r="G1317" s="156"/>
    </row>
    <row r="1318" spans="5:7" x14ac:dyDescent="0.35">
      <c r="E1318" s="156"/>
      <c r="F1318" s="156"/>
      <c r="G1318" s="156"/>
    </row>
    <row r="1319" spans="5:7" x14ac:dyDescent="0.35">
      <c r="E1319" s="156"/>
      <c r="F1319" s="156"/>
      <c r="G1319" s="156"/>
    </row>
    <row r="1320" spans="5:7" x14ac:dyDescent="0.35">
      <c r="E1320" s="156"/>
      <c r="F1320" s="156"/>
      <c r="G1320" s="156"/>
    </row>
    <row r="1321" spans="5:7" x14ac:dyDescent="0.35">
      <c r="E1321" s="156"/>
      <c r="F1321" s="156"/>
      <c r="G1321" s="156"/>
    </row>
    <row r="1322" spans="5:7" x14ac:dyDescent="0.35">
      <c r="E1322" s="156"/>
      <c r="F1322" s="156"/>
      <c r="G1322" s="156"/>
    </row>
    <row r="1323" spans="5:7" x14ac:dyDescent="0.35">
      <c r="E1323" s="156"/>
      <c r="F1323" s="156"/>
      <c r="G1323" s="156"/>
    </row>
    <row r="1324" spans="5:7" x14ac:dyDescent="0.35">
      <c r="E1324" s="156"/>
      <c r="F1324" s="156"/>
      <c r="G1324" s="156"/>
    </row>
    <row r="1325" spans="5:7" x14ac:dyDescent="0.35">
      <c r="E1325" s="156"/>
      <c r="F1325" s="156"/>
      <c r="G1325" s="156"/>
    </row>
    <row r="1326" spans="5:7" x14ac:dyDescent="0.35">
      <c r="E1326" s="156"/>
      <c r="F1326" s="156"/>
      <c r="G1326" s="156"/>
    </row>
    <row r="1327" spans="5:7" x14ac:dyDescent="0.35">
      <c r="E1327" s="156"/>
      <c r="F1327" s="156"/>
      <c r="G1327" s="156"/>
    </row>
    <row r="1328" spans="5:7" x14ac:dyDescent="0.35">
      <c r="E1328" s="156"/>
      <c r="F1328" s="156"/>
      <c r="G1328" s="156"/>
    </row>
    <row r="1329" spans="5:7" x14ac:dyDescent="0.35">
      <c r="E1329" s="156"/>
      <c r="F1329" s="156"/>
      <c r="G1329" s="156"/>
    </row>
    <row r="1330" spans="5:7" x14ac:dyDescent="0.35">
      <c r="E1330" s="156"/>
      <c r="F1330" s="156"/>
      <c r="G1330" s="156"/>
    </row>
    <row r="1331" spans="5:7" x14ac:dyDescent="0.35">
      <c r="E1331" s="156"/>
      <c r="F1331" s="156"/>
      <c r="G1331" s="156"/>
    </row>
    <row r="1332" spans="5:7" x14ac:dyDescent="0.35">
      <c r="E1332" s="156"/>
      <c r="F1332" s="156"/>
      <c r="G1332" s="156"/>
    </row>
    <row r="1333" spans="5:7" x14ac:dyDescent="0.35">
      <c r="E1333" s="156"/>
      <c r="F1333" s="156"/>
      <c r="G1333" s="156"/>
    </row>
    <row r="1334" spans="5:7" x14ac:dyDescent="0.35">
      <c r="E1334" s="156"/>
      <c r="F1334" s="156"/>
      <c r="G1334" s="156"/>
    </row>
    <row r="1335" spans="5:7" x14ac:dyDescent="0.35">
      <c r="E1335" s="156"/>
      <c r="F1335" s="156"/>
      <c r="G1335" s="156"/>
    </row>
    <row r="1336" spans="5:7" x14ac:dyDescent="0.35">
      <c r="E1336" s="156"/>
      <c r="F1336" s="156"/>
      <c r="G1336" s="156"/>
    </row>
    <row r="1337" spans="5:7" x14ac:dyDescent="0.35">
      <c r="E1337" s="156"/>
      <c r="F1337" s="156"/>
      <c r="G1337" s="156"/>
    </row>
    <row r="1338" spans="5:7" x14ac:dyDescent="0.35">
      <c r="E1338" s="156"/>
      <c r="F1338" s="156"/>
      <c r="G1338" s="156"/>
    </row>
    <row r="1339" spans="5:7" x14ac:dyDescent="0.35">
      <c r="E1339" s="156"/>
      <c r="F1339" s="156"/>
      <c r="G1339" s="156"/>
    </row>
    <row r="1340" spans="5:7" x14ac:dyDescent="0.35">
      <c r="E1340" s="156"/>
      <c r="F1340" s="156"/>
      <c r="G1340" s="156"/>
    </row>
    <row r="1341" spans="5:7" x14ac:dyDescent="0.35">
      <c r="E1341" s="156"/>
      <c r="F1341" s="156"/>
      <c r="G1341" s="156"/>
    </row>
    <row r="1342" spans="5:7" x14ac:dyDescent="0.35">
      <c r="E1342" s="156"/>
      <c r="F1342" s="156"/>
      <c r="G1342" s="156"/>
    </row>
    <row r="1343" spans="5:7" x14ac:dyDescent="0.35">
      <c r="E1343" s="156"/>
      <c r="F1343" s="156"/>
      <c r="G1343" s="156"/>
    </row>
    <row r="1344" spans="5:7" x14ac:dyDescent="0.35">
      <c r="E1344" s="156"/>
      <c r="F1344" s="156"/>
      <c r="G1344" s="156"/>
    </row>
    <row r="1345" spans="5:7" x14ac:dyDescent="0.35">
      <c r="E1345" s="156"/>
      <c r="F1345" s="156"/>
      <c r="G1345" s="156"/>
    </row>
    <row r="1346" spans="5:7" x14ac:dyDescent="0.35">
      <c r="E1346" s="156"/>
      <c r="F1346" s="156"/>
      <c r="G1346" s="156"/>
    </row>
    <row r="1347" spans="5:7" x14ac:dyDescent="0.35">
      <c r="E1347" s="156"/>
      <c r="F1347" s="156"/>
      <c r="G1347" s="156"/>
    </row>
    <row r="1348" spans="5:7" x14ac:dyDescent="0.35">
      <c r="E1348" s="156"/>
      <c r="F1348" s="156"/>
      <c r="G1348" s="156"/>
    </row>
    <row r="1349" spans="5:7" x14ac:dyDescent="0.35">
      <c r="E1349" s="156"/>
      <c r="F1349" s="156"/>
      <c r="G1349" s="156"/>
    </row>
    <row r="1350" spans="5:7" x14ac:dyDescent="0.35">
      <c r="E1350" s="156"/>
      <c r="F1350" s="156"/>
      <c r="G1350" s="156"/>
    </row>
    <row r="1351" spans="5:7" x14ac:dyDescent="0.35">
      <c r="E1351" s="156"/>
      <c r="F1351" s="156"/>
      <c r="G1351" s="156"/>
    </row>
    <row r="1352" spans="5:7" x14ac:dyDescent="0.35">
      <c r="E1352" s="156"/>
      <c r="F1352" s="156"/>
      <c r="G1352" s="156"/>
    </row>
    <row r="1353" spans="5:7" x14ac:dyDescent="0.35">
      <c r="E1353" s="156"/>
      <c r="F1353" s="156"/>
      <c r="G1353" s="156"/>
    </row>
    <row r="1354" spans="5:7" x14ac:dyDescent="0.35">
      <c r="E1354" s="156"/>
      <c r="F1354" s="156"/>
      <c r="G1354" s="156"/>
    </row>
    <row r="1355" spans="5:7" x14ac:dyDescent="0.35">
      <c r="E1355" s="156"/>
      <c r="F1355" s="156"/>
      <c r="G1355" s="156"/>
    </row>
    <row r="1356" spans="5:7" x14ac:dyDescent="0.35">
      <c r="E1356" s="156"/>
      <c r="F1356" s="156"/>
      <c r="G1356" s="156"/>
    </row>
    <row r="1357" spans="5:7" x14ac:dyDescent="0.35">
      <c r="E1357" s="156"/>
      <c r="F1357" s="156"/>
      <c r="G1357" s="156"/>
    </row>
    <row r="1358" spans="5:7" x14ac:dyDescent="0.35">
      <c r="E1358" s="156"/>
      <c r="F1358" s="156"/>
      <c r="G1358" s="156"/>
    </row>
    <row r="1359" spans="5:7" x14ac:dyDescent="0.35">
      <c r="E1359" s="156"/>
      <c r="F1359" s="156"/>
      <c r="G1359" s="156"/>
    </row>
    <row r="1360" spans="5:7" x14ac:dyDescent="0.35">
      <c r="E1360" s="156"/>
      <c r="F1360" s="156"/>
      <c r="G1360" s="156"/>
    </row>
    <row r="1361" spans="5:7" x14ac:dyDescent="0.35">
      <c r="E1361" s="156"/>
      <c r="F1361" s="156"/>
      <c r="G1361" s="156"/>
    </row>
    <row r="1362" spans="5:7" x14ac:dyDescent="0.35">
      <c r="E1362" s="156"/>
      <c r="F1362" s="156"/>
      <c r="G1362" s="156"/>
    </row>
    <row r="1363" spans="5:7" x14ac:dyDescent="0.35">
      <c r="E1363" s="156"/>
      <c r="F1363" s="156"/>
      <c r="G1363" s="156"/>
    </row>
    <row r="1364" spans="5:7" x14ac:dyDescent="0.35">
      <c r="E1364" s="156"/>
      <c r="F1364" s="156"/>
      <c r="G1364" s="156"/>
    </row>
    <row r="1365" spans="5:7" x14ac:dyDescent="0.35">
      <c r="E1365" s="156"/>
      <c r="F1365" s="156"/>
      <c r="G1365" s="156"/>
    </row>
    <row r="1366" spans="5:7" x14ac:dyDescent="0.35">
      <c r="E1366" s="156"/>
      <c r="F1366" s="156"/>
      <c r="G1366" s="156"/>
    </row>
    <row r="1367" spans="5:7" x14ac:dyDescent="0.35">
      <c r="E1367" s="156"/>
      <c r="F1367" s="156"/>
      <c r="G1367" s="156"/>
    </row>
    <row r="1368" spans="5:7" x14ac:dyDescent="0.35">
      <c r="E1368" s="156"/>
      <c r="F1368" s="156"/>
      <c r="G1368" s="156"/>
    </row>
    <row r="1369" spans="5:7" x14ac:dyDescent="0.35">
      <c r="E1369" s="156"/>
      <c r="F1369" s="156"/>
      <c r="G1369" s="156"/>
    </row>
    <row r="1370" spans="5:7" x14ac:dyDescent="0.35">
      <c r="E1370" s="156"/>
      <c r="F1370" s="156"/>
      <c r="G1370" s="156"/>
    </row>
    <row r="1371" spans="5:7" x14ac:dyDescent="0.35">
      <c r="E1371" s="156"/>
      <c r="F1371" s="156"/>
      <c r="G1371" s="156"/>
    </row>
    <row r="1372" spans="5:7" x14ac:dyDescent="0.35">
      <c r="E1372" s="156"/>
      <c r="F1372" s="156"/>
      <c r="G1372" s="156"/>
    </row>
    <row r="1373" spans="5:7" x14ac:dyDescent="0.35">
      <c r="E1373" s="156"/>
      <c r="F1373" s="156"/>
      <c r="G1373" s="156"/>
    </row>
    <row r="1374" spans="5:7" x14ac:dyDescent="0.35">
      <c r="E1374" s="156"/>
      <c r="F1374" s="156"/>
      <c r="G1374" s="156"/>
    </row>
    <row r="1375" spans="5:7" x14ac:dyDescent="0.35">
      <c r="E1375" s="156"/>
      <c r="F1375" s="156"/>
      <c r="G1375" s="156"/>
    </row>
    <row r="1376" spans="5:7" x14ac:dyDescent="0.35">
      <c r="E1376" s="156"/>
      <c r="F1376" s="156"/>
      <c r="G1376" s="156"/>
    </row>
    <row r="1377" spans="5:7" x14ac:dyDescent="0.35">
      <c r="E1377" s="156"/>
      <c r="F1377" s="156"/>
      <c r="G1377" s="156"/>
    </row>
    <row r="1378" spans="5:7" x14ac:dyDescent="0.35">
      <c r="E1378" s="156"/>
      <c r="F1378" s="156"/>
      <c r="G1378" s="156"/>
    </row>
    <row r="1379" spans="5:7" x14ac:dyDescent="0.35">
      <c r="E1379" s="156"/>
      <c r="F1379" s="156"/>
      <c r="G1379" s="156"/>
    </row>
    <row r="1380" spans="5:7" x14ac:dyDescent="0.35">
      <c r="E1380" s="156"/>
      <c r="F1380" s="156"/>
      <c r="G1380" s="156"/>
    </row>
    <row r="1381" spans="5:7" x14ac:dyDescent="0.35">
      <c r="E1381" s="156"/>
      <c r="F1381" s="156"/>
      <c r="G1381" s="156"/>
    </row>
    <row r="1382" spans="5:7" x14ac:dyDescent="0.35">
      <c r="E1382" s="156"/>
      <c r="F1382" s="156"/>
      <c r="G1382" s="156"/>
    </row>
    <row r="1383" spans="5:7" x14ac:dyDescent="0.35">
      <c r="E1383" s="156"/>
      <c r="F1383" s="156"/>
      <c r="G1383" s="156"/>
    </row>
    <row r="1384" spans="5:7" x14ac:dyDescent="0.35">
      <c r="E1384" s="156"/>
      <c r="F1384" s="156"/>
      <c r="G1384" s="156"/>
    </row>
    <row r="1385" spans="5:7" x14ac:dyDescent="0.35">
      <c r="E1385" s="156"/>
      <c r="F1385" s="156"/>
      <c r="G1385" s="156"/>
    </row>
    <row r="1386" spans="5:7" x14ac:dyDescent="0.35">
      <c r="E1386" s="156"/>
      <c r="F1386" s="156"/>
      <c r="G1386" s="156"/>
    </row>
    <row r="1387" spans="5:7" x14ac:dyDescent="0.35">
      <c r="E1387" s="156"/>
      <c r="F1387" s="156"/>
      <c r="G1387" s="156"/>
    </row>
    <row r="1388" spans="5:7" x14ac:dyDescent="0.35">
      <c r="E1388" s="156"/>
      <c r="F1388" s="156"/>
      <c r="G1388" s="156"/>
    </row>
    <row r="1389" spans="5:7" x14ac:dyDescent="0.35">
      <c r="E1389" s="156"/>
      <c r="F1389" s="156"/>
      <c r="G1389" s="156"/>
    </row>
    <row r="1390" spans="5:7" x14ac:dyDescent="0.35">
      <c r="E1390" s="156"/>
      <c r="F1390" s="156"/>
      <c r="G1390" s="156"/>
    </row>
    <row r="1391" spans="5:7" x14ac:dyDescent="0.35">
      <c r="E1391" s="156"/>
      <c r="F1391" s="156"/>
      <c r="G1391" s="156"/>
    </row>
    <row r="1392" spans="5:7" x14ac:dyDescent="0.35">
      <c r="E1392" s="156"/>
      <c r="F1392" s="156"/>
      <c r="G1392" s="156"/>
    </row>
    <row r="1393" spans="5:7" x14ac:dyDescent="0.35">
      <c r="E1393" s="156"/>
      <c r="F1393" s="156"/>
      <c r="G1393" s="156"/>
    </row>
    <row r="1394" spans="5:7" x14ac:dyDescent="0.35">
      <c r="E1394" s="156"/>
      <c r="F1394" s="156"/>
      <c r="G1394" s="156"/>
    </row>
    <row r="1395" spans="5:7" x14ac:dyDescent="0.35">
      <c r="E1395" s="156"/>
      <c r="F1395" s="156"/>
      <c r="G1395" s="156"/>
    </row>
    <row r="1396" spans="5:7" x14ac:dyDescent="0.35">
      <c r="E1396" s="156"/>
      <c r="F1396" s="156"/>
      <c r="G1396" s="156"/>
    </row>
    <row r="1397" spans="5:7" x14ac:dyDescent="0.35">
      <c r="E1397" s="156"/>
      <c r="F1397" s="156"/>
      <c r="G1397" s="156"/>
    </row>
    <row r="1398" spans="5:7" x14ac:dyDescent="0.35">
      <c r="E1398" s="156"/>
      <c r="F1398" s="156"/>
      <c r="G1398" s="156"/>
    </row>
    <row r="1399" spans="5:7" x14ac:dyDescent="0.35">
      <c r="E1399" s="156"/>
      <c r="F1399" s="156"/>
      <c r="G1399" s="156"/>
    </row>
    <row r="1400" spans="5:7" x14ac:dyDescent="0.35">
      <c r="E1400" s="156"/>
      <c r="F1400" s="156"/>
      <c r="G1400" s="156"/>
    </row>
    <row r="1401" spans="5:7" x14ac:dyDescent="0.35">
      <c r="E1401" s="156"/>
      <c r="F1401" s="156"/>
      <c r="G1401" s="156"/>
    </row>
    <row r="1402" spans="5:7" x14ac:dyDescent="0.35">
      <c r="E1402" s="156"/>
      <c r="F1402" s="156"/>
      <c r="G1402" s="156"/>
    </row>
    <row r="1403" spans="5:7" x14ac:dyDescent="0.35">
      <c r="E1403" s="156"/>
      <c r="F1403" s="156"/>
      <c r="G1403" s="156"/>
    </row>
    <row r="1404" spans="5:7" x14ac:dyDescent="0.35">
      <c r="E1404" s="156"/>
      <c r="F1404" s="156"/>
      <c r="G1404" s="156"/>
    </row>
    <row r="1405" spans="5:7" x14ac:dyDescent="0.35">
      <c r="E1405" s="156"/>
      <c r="F1405" s="156"/>
      <c r="G1405" s="156"/>
    </row>
    <row r="1406" spans="5:7" x14ac:dyDescent="0.35">
      <c r="E1406" s="156"/>
      <c r="F1406" s="156"/>
      <c r="G1406" s="156"/>
    </row>
    <row r="1407" spans="5:7" x14ac:dyDescent="0.35">
      <c r="E1407" s="156"/>
      <c r="F1407" s="156"/>
      <c r="G1407" s="156"/>
    </row>
    <row r="1408" spans="5:7" x14ac:dyDescent="0.35">
      <c r="E1408" s="156"/>
      <c r="F1408" s="156"/>
      <c r="G1408" s="156"/>
    </row>
    <row r="1409" spans="5:7" x14ac:dyDescent="0.35">
      <c r="E1409" s="156"/>
      <c r="F1409" s="156"/>
      <c r="G1409" s="156"/>
    </row>
    <row r="1410" spans="5:7" x14ac:dyDescent="0.35">
      <c r="E1410" s="156"/>
      <c r="F1410" s="156"/>
      <c r="G1410" s="156"/>
    </row>
    <row r="1411" spans="5:7" x14ac:dyDescent="0.35">
      <c r="E1411" s="156"/>
      <c r="F1411" s="156"/>
      <c r="G1411" s="156"/>
    </row>
    <row r="1412" spans="5:7" x14ac:dyDescent="0.35">
      <c r="E1412" s="156"/>
      <c r="F1412" s="156"/>
      <c r="G1412" s="156"/>
    </row>
    <row r="1413" spans="5:7" x14ac:dyDescent="0.35">
      <c r="E1413" s="156"/>
      <c r="F1413" s="156"/>
      <c r="G1413" s="156"/>
    </row>
    <row r="1414" spans="5:7" x14ac:dyDescent="0.35">
      <c r="E1414" s="156"/>
      <c r="F1414" s="156"/>
      <c r="G1414" s="156"/>
    </row>
    <row r="1415" spans="5:7" x14ac:dyDescent="0.35">
      <c r="E1415" s="156"/>
      <c r="F1415" s="156"/>
      <c r="G1415" s="156"/>
    </row>
    <row r="1416" spans="5:7" x14ac:dyDescent="0.35">
      <c r="E1416" s="156"/>
      <c r="F1416" s="156"/>
      <c r="G1416" s="156"/>
    </row>
    <row r="1417" spans="5:7" x14ac:dyDescent="0.35">
      <c r="E1417" s="156"/>
      <c r="F1417" s="156"/>
      <c r="G1417" s="156"/>
    </row>
    <row r="1418" spans="5:7" x14ac:dyDescent="0.35">
      <c r="E1418" s="156"/>
      <c r="F1418" s="156"/>
      <c r="G1418" s="156"/>
    </row>
    <row r="1419" spans="5:7" x14ac:dyDescent="0.35">
      <c r="E1419" s="156"/>
      <c r="F1419" s="156"/>
      <c r="G1419" s="156"/>
    </row>
    <row r="1420" spans="5:7" x14ac:dyDescent="0.35">
      <c r="E1420" s="156"/>
      <c r="F1420" s="156"/>
      <c r="G1420" s="156"/>
    </row>
    <row r="1421" spans="5:7" x14ac:dyDescent="0.35">
      <c r="E1421" s="156"/>
      <c r="F1421" s="156"/>
      <c r="G1421" s="156"/>
    </row>
    <row r="1422" spans="5:7" x14ac:dyDescent="0.35">
      <c r="E1422" s="156"/>
      <c r="F1422" s="156"/>
      <c r="G1422" s="156"/>
    </row>
    <row r="1423" spans="5:7" x14ac:dyDescent="0.35">
      <c r="E1423" s="156"/>
      <c r="F1423" s="156"/>
      <c r="G1423" s="156"/>
    </row>
    <row r="1424" spans="5:7" x14ac:dyDescent="0.35">
      <c r="E1424" s="156"/>
      <c r="F1424" s="156"/>
      <c r="G1424" s="156"/>
    </row>
    <row r="1425" spans="5:7" x14ac:dyDescent="0.35">
      <c r="E1425" s="156"/>
      <c r="F1425" s="156"/>
      <c r="G1425" s="156"/>
    </row>
    <row r="1426" spans="5:7" x14ac:dyDescent="0.35">
      <c r="E1426" s="156"/>
      <c r="F1426" s="156"/>
      <c r="G1426" s="156"/>
    </row>
    <row r="1427" spans="5:7" x14ac:dyDescent="0.35">
      <c r="E1427" s="156"/>
      <c r="F1427" s="156"/>
      <c r="G1427" s="156"/>
    </row>
    <row r="1428" spans="5:7" x14ac:dyDescent="0.35">
      <c r="E1428" s="156"/>
      <c r="F1428" s="156"/>
      <c r="G1428" s="156"/>
    </row>
    <row r="1429" spans="5:7" x14ac:dyDescent="0.35">
      <c r="E1429" s="156"/>
      <c r="F1429" s="156"/>
      <c r="G1429" s="156"/>
    </row>
    <row r="1430" spans="5:7" x14ac:dyDescent="0.35">
      <c r="E1430" s="156"/>
      <c r="F1430" s="156"/>
      <c r="G1430" s="156"/>
    </row>
    <row r="1431" spans="5:7" x14ac:dyDescent="0.35">
      <c r="E1431" s="156"/>
      <c r="F1431" s="156"/>
      <c r="G1431" s="156"/>
    </row>
    <row r="1432" spans="5:7" x14ac:dyDescent="0.35">
      <c r="E1432" s="156"/>
      <c r="F1432" s="156"/>
      <c r="G1432" s="156"/>
    </row>
    <row r="1433" spans="5:7" x14ac:dyDescent="0.35">
      <c r="E1433" s="156"/>
      <c r="F1433" s="156"/>
      <c r="G1433" s="156"/>
    </row>
    <row r="1434" spans="5:7" x14ac:dyDescent="0.35">
      <c r="E1434" s="156"/>
      <c r="F1434" s="156"/>
      <c r="G1434" s="156"/>
    </row>
    <row r="1435" spans="5:7" x14ac:dyDescent="0.35">
      <c r="E1435" s="156"/>
      <c r="F1435" s="156"/>
      <c r="G1435" s="156"/>
    </row>
    <row r="1436" spans="5:7" x14ac:dyDescent="0.35">
      <c r="E1436" s="156"/>
      <c r="F1436" s="156"/>
      <c r="G1436" s="156"/>
    </row>
    <row r="1437" spans="5:7" x14ac:dyDescent="0.35">
      <c r="E1437" s="156"/>
      <c r="F1437" s="156"/>
      <c r="G1437" s="156"/>
    </row>
    <row r="1438" spans="5:7" x14ac:dyDescent="0.35">
      <c r="E1438" s="156"/>
      <c r="F1438" s="156"/>
      <c r="G1438" s="156"/>
    </row>
    <row r="1439" spans="5:7" x14ac:dyDescent="0.35">
      <c r="E1439" s="156"/>
      <c r="F1439" s="156"/>
      <c r="G1439" s="156"/>
    </row>
    <row r="1440" spans="5:7" x14ac:dyDescent="0.35">
      <c r="E1440" s="156"/>
      <c r="F1440" s="156"/>
      <c r="G1440" s="156"/>
    </row>
    <row r="1441" spans="5:7" x14ac:dyDescent="0.35">
      <c r="E1441" s="156"/>
      <c r="F1441" s="156"/>
      <c r="G1441" s="156"/>
    </row>
    <row r="1442" spans="5:7" x14ac:dyDescent="0.35">
      <c r="E1442" s="156"/>
      <c r="F1442" s="156"/>
      <c r="G1442" s="156"/>
    </row>
    <row r="1443" spans="5:7" x14ac:dyDescent="0.35">
      <c r="E1443" s="156"/>
      <c r="F1443" s="156"/>
      <c r="G1443" s="156"/>
    </row>
    <row r="1444" spans="5:7" x14ac:dyDescent="0.35">
      <c r="E1444" s="156"/>
      <c r="F1444" s="156"/>
      <c r="G1444" s="156"/>
    </row>
    <row r="1445" spans="5:7" x14ac:dyDescent="0.35">
      <c r="E1445" s="156"/>
      <c r="F1445" s="156"/>
      <c r="G1445" s="156"/>
    </row>
    <row r="1446" spans="5:7" x14ac:dyDescent="0.35">
      <c r="E1446" s="156"/>
      <c r="F1446" s="156"/>
      <c r="G1446" s="156"/>
    </row>
    <row r="1447" spans="5:7" x14ac:dyDescent="0.35">
      <c r="E1447" s="156"/>
      <c r="F1447" s="156"/>
      <c r="G1447" s="156"/>
    </row>
    <row r="1448" spans="5:7" x14ac:dyDescent="0.35">
      <c r="E1448" s="156"/>
      <c r="F1448" s="156"/>
      <c r="G1448" s="156"/>
    </row>
    <row r="1449" spans="5:7" x14ac:dyDescent="0.35">
      <c r="E1449" s="156"/>
      <c r="F1449" s="156"/>
      <c r="G1449" s="156"/>
    </row>
    <row r="1450" spans="5:7" x14ac:dyDescent="0.35">
      <c r="E1450" s="156"/>
      <c r="F1450" s="156"/>
      <c r="G1450" s="156"/>
    </row>
    <row r="1451" spans="5:7" x14ac:dyDescent="0.35">
      <c r="E1451" s="156"/>
      <c r="F1451" s="156"/>
      <c r="G1451" s="156"/>
    </row>
    <row r="1452" spans="5:7" x14ac:dyDescent="0.35">
      <c r="E1452" s="156"/>
      <c r="F1452" s="156"/>
      <c r="G1452" s="156"/>
    </row>
    <row r="1453" spans="5:7" x14ac:dyDescent="0.35">
      <c r="E1453" s="156"/>
      <c r="F1453" s="156"/>
      <c r="G1453" s="156"/>
    </row>
    <row r="1454" spans="5:7" x14ac:dyDescent="0.35">
      <c r="E1454" s="156"/>
      <c r="F1454" s="156"/>
      <c r="G1454" s="156"/>
    </row>
    <row r="1455" spans="5:7" x14ac:dyDescent="0.35">
      <c r="E1455" s="156"/>
      <c r="F1455" s="156"/>
      <c r="G1455" s="156"/>
    </row>
    <row r="1456" spans="5:7" x14ac:dyDescent="0.35">
      <c r="E1456" s="156"/>
      <c r="F1456" s="156"/>
      <c r="G1456" s="156"/>
    </row>
    <row r="1457" spans="5:7" x14ac:dyDescent="0.35">
      <c r="E1457" s="156"/>
      <c r="F1457" s="156"/>
      <c r="G1457" s="156"/>
    </row>
    <row r="1458" spans="5:7" x14ac:dyDescent="0.35">
      <c r="E1458" s="156"/>
      <c r="F1458" s="156"/>
      <c r="G1458" s="156"/>
    </row>
    <row r="1459" spans="5:7" x14ac:dyDescent="0.35">
      <c r="E1459" s="156"/>
      <c r="F1459" s="156"/>
      <c r="G1459" s="156"/>
    </row>
    <row r="1460" spans="5:7" x14ac:dyDescent="0.35">
      <c r="E1460" s="156"/>
      <c r="F1460" s="156"/>
      <c r="G1460" s="156"/>
    </row>
    <row r="1461" spans="5:7" x14ac:dyDescent="0.35">
      <c r="E1461" s="156"/>
      <c r="F1461" s="156"/>
      <c r="G1461" s="156"/>
    </row>
    <row r="1462" spans="5:7" x14ac:dyDescent="0.35">
      <c r="E1462" s="156"/>
      <c r="F1462" s="156"/>
      <c r="G1462" s="156"/>
    </row>
    <row r="1463" spans="5:7" x14ac:dyDescent="0.35">
      <c r="E1463" s="156"/>
      <c r="F1463" s="156"/>
      <c r="G1463" s="156"/>
    </row>
    <row r="1464" spans="5:7" x14ac:dyDescent="0.35">
      <c r="E1464" s="156"/>
      <c r="F1464" s="156"/>
      <c r="G1464" s="156"/>
    </row>
    <row r="1465" spans="5:7" x14ac:dyDescent="0.35">
      <c r="E1465" s="156"/>
      <c r="F1465" s="156"/>
      <c r="G1465" s="156"/>
    </row>
    <row r="1466" spans="5:7" x14ac:dyDescent="0.35">
      <c r="E1466" s="156"/>
      <c r="F1466" s="156"/>
      <c r="G1466" s="156"/>
    </row>
    <row r="1467" spans="5:7" x14ac:dyDescent="0.35">
      <c r="E1467" s="156"/>
      <c r="F1467" s="156"/>
      <c r="G1467" s="156"/>
    </row>
    <row r="1468" spans="5:7" x14ac:dyDescent="0.35">
      <c r="E1468" s="156"/>
      <c r="F1468" s="156"/>
      <c r="G1468" s="156"/>
    </row>
    <row r="1469" spans="5:7" x14ac:dyDescent="0.35">
      <c r="E1469" s="156"/>
      <c r="F1469" s="156"/>
      <c r="G1469" s="156"/>
    </row>
    <row r="1470" spans="5:7" x14ac:dyDescent="0.35">
      <c r="E1470" s="156"/>
      <c r="F1470" s="156"/>
      <c r="G1470" s="156"/>
    </row>
    <row r="1471" spans="5:7" x14ac:dyDescent="0.35">
      <c r="E1471" s="156"/>
      <c r="F1471" s="156"/>
      <c r="G1471" s="156"/>
    </row>
    <row r="1472" spans="5:7" x14ac:dyDescent="0.35">
      <c r="E1472" s="156"/>
      <c r="F1472" s="156"/>
      <c r="G1472" s="156"/>
    </row>
    <row r="1473" spans="5:7" x14ac:dyDescent="0.35">
      <c r="E1473" s="156"/>
      <c r="F1473" s="156"/>
      <c r="G1473" s="156"/>
    </row>
    <row r="1474" spans="5:7" x14ac:dyDescent="0.35">
      <c r="E1474" s="156"/>
      <c r="F1474" s="156"/>
      <c r="G1474" s="156"/>
    </row>
    <row r="1475" spans="5:7" x14ac:dyDescent="0.35">
      <c r="E1475" s="156"/>
      <c r="F1475" s="156"/>
      <c r="G1475" s="156"/>
    </row>
    <row r="1476" spans="5:7" x14ac:dyDescent="0.35">
      <c r="E1476" s="156"/>
      <c r="F1476" s="156"/>
      <c r="G1476" s="156"/>
    </row>
    <row r="1477" spans="5:7" x14ac:dyDescent="0.35">
      <c r="E1477" s="156"/>
      <c r="F1477" s="156"/>
      <c r="G1477" s="156"/>
    </row>
    <row r="1478" spans="5:7" x14ac:dyDescent="0.35">
      <c r="E1478" s="156"/>
      <c r="F1478" s="156"/>
      <c r="G1478" s="156"/>
    </row>
    <row r="1479" spans="5:7" x14ac:dyDescent="0.35">
      <c r="E1479" s="156"/>
      <c r="F1479" s="156"/>
      <c r="G1479" s="156"/>
    </row>
    <row r="1480" spans="5:7" x14ac:dyDescent="0.35">
      <c r="E1480" s="156"/>
      <c r="F1480" s="156"/>
      <c r="G1480" s="156"/>
    </row>
    <row r="1481" spans="5:7" x14ac:dyDescent="0.35">
      <c r="E1481" s="156"/>
      <c r="F1481" s="156"/>
      <c r="G1481" s="156"/>
    </row>
    <row r="1482" spans="5:7" x14ac:dyDescent="0.35">
      <c r="E1482" s="156"/>
      <c r="F1482" s="156"/>
      <c r="G1482" s="156"/>
    </row>
    <row r="1483" spans="5:7" x14ac:dyDescent="0.35">
      <c r="E1483" s="156"/>
      <c r="F1483" s="156"/>
      <c r="G1483" s="156"/>
    </row>
    <row r="1484" spans="5:7" x14ac:dyDescent="0.35">
      <c r="E1484" s="156"/>
      <c r="F1484" s="156"/>
      <c r="G1484" s="156"/>
    </row>
    <row r="1485" spans="5:7" x14ac:dyDescent="0.35">
      <c r="E1485" s="156"/>
      <c r="F1485" s="156"/>
      <c r="G1485" s="156"/>
    </row>
    <row r="1486" spans="5:7" x14ac:dyDescent="0.35">
      <c r="E1486" s="156"/>
      <c r="F1486" s="156"/>
      <c r="G1486" s="156"/>
    </row>
    <row r="1487" spans="5:7" x14ac:dyDescent="0.35">
      <c r="E1487" s="156"/>
      <c r="F1487" s="156"/>
      <c r="G1487" s="156"/>
    </row>
    <row r="1488" spans="5:7" x14ac:dyDescent="0.35">
      <c r="E1488" s="156"/>
      <c r="F1488" s="156"/>
      <c r="G1488" s="156"/>
    </row>
    <row r="1489" spans="5:7" x14ac:dyDescent="0.35">
      <c r="E1489" s="156"/>
      <c r="F1489" s="156"/>
      <c r="G1489" s="156"/>
    </row>
    <row r="1490" spans="5:7" x14ac:dyDescent="0.35">
      <c r="E1490" s="156"/>
      <c r="F1490" s="156"/>
      <c r="G1490" s="156"/>
    </row>
    <row r="1491" spans="5:7" x14ac:dyDescent="0.35">
      <c r="E1491" s="156"/>
      <c r="F1491" s="156"/>
      <c r="G1491" s="156"/>
    </row>
    <row r="1492" spans="5:7" x14ac:dyDescent="0.35">
      <c r="E1492" s="156"/>
      <c r="F1492" s="156"/>
      <c r="G1492" s="156"/>
    </row>
    <row r="1493" spans="5:7" x14ac:dyDescent="0.35">
      <c r="E1493" s="156"/>
      <c r="F1493" s="156"/>
      <c r="G1493" s="156"/>
    </row>
    <row r="1494" spans="5:7" x14ac:dyDescent="0.35">
      <c r="E1494" s="156"/>
      <c r="F1494" s="156"/>
      <c r="G1494" s="156"/>
    </row>
    <row r="1495" spans="5:7" x14ac:dyDescent="0.35">
      <c r="E1495" s="156"/>
      <c r="F1495" s="156"/>
      <c r="G1495" s="156"/>
    </row>
    <row r="1496" spans="5:7" x14ac:dyDescent="0.35">
      <c r="E1496" s="156"/>
      <c r="F1496" s="156"/>
      <c r="G1496" s="156"/>
    </row>
    <row r="1497" spans="5:7" x14ac:dyDescent="0.35">
      <c r="E1497" s="156"/>
      <c r="F1497" s="156"/>
      <c r="G1497" s="156"/>
    </row>
    <row r="1498" spans="5:7" x14ac:dyDescent="0.35">
      <c r="E1498" s="156"/>
      <c r="F1498" s="156"/>
      <c r="G1498" s="156"/>
    </row>
    <row r="1499" spans="5:7" x14ac:dyDescent="0.35">
      <c r="E1499" s="156"/>
      <c r="F1499" s="156"/>
      <c r="G1499" s="156"/>
    </row>
    <row r="1500" spans="5:7" x14ac:dyDescent="0.35">
      <c r="E1500" s="156"/>
      <c r="F1500" s="156"/>
      <c r="G1500" s="156"/>
    </row>
    <row r="1501" spans="5:7" x14ac:dyDescent="0.35">
      <c r="E1501" s="156"/>
      <c r="F1501" s="156"/>
      <c r="G1501" s="156"/>
    </row>
    <row r="1502" spans="5:7" x14ac:dyDescent="0.35">
      <c r="E1502" s="156"/>
      <c r="F1502" s="156"/>
      <c r="G1502" s="156"/>
    </row>
    <row r="1503" spans="5:7" x14ac:dyDescent="0.35">
      <c r="E1503" s="156"/>
      <c r="F1503" s="156"/>
      <c r="G1503" s="156"/>
    </row>
    <row r="1504" spans="5:7" x14ac:dyDescent="0.35">
      <c r="E1504" s="156"/>
      <c r="F1504" s="156"/>
      <c r="G1504" s="156"/>
    </row>
    <row r="1505" spans="5:7" x14ac:dyDescent="0.35">
      <c r="E1505" s="156"/>
      <c r="F1505" s="156"/>
      <c r="G1505" s="156"/>
    </row>
    <row r="1506" spans="5:7" x14ac:dyDescent="0.35">
      <c r="E1506" s="156"/>
      <c r="F1506" s="156"/>
      <c r="G1506" s="156"/>
    </row>
    <row r="1507" spans="5:7" x14ac:dyDescent="0.35">
      <c r="E1507" s="156"/>
      <c r="F1507" s="156"/>
      <c r="G1507" s="156"/>
    </row>
    <row r="1508" spans="5:7" x14ac:dyDescent="0.35">
      <c r="E1508" s="156"/>
      <c r="F1508" s="156"/>
      <c r="G1508" s="156"/>
    </row>
    <row r="1509" spans="5:7" x14ac:dyDescent="0.35">
      <c r="E1509" s="156"/>
      <c r="F1509" s="156"/>
      <c r="G1509" s="156"/>
    </row>
    <row r="1510" spans="5:7" x14ac:dyDescent="0.35">
      <c r="E1510" s="156"/>
      <c r="F1510" s="156"/>
      <c r="G1510" s="156"/>
    </row>
    <row r="1511" spans="5:7" x14ac:dyDescent="0.35">
      <c r="E1511" s="156"/>
      <c r="F1511" s="156"/>
      <c r="G1511" s="156"/>
    </row>
    <row r="1512" spans="5:7" x14ac:dyDescent="0.35">
      <c r="E1512" s="156"/>
      <c r="F1512" s="156"/>
      <c r="G1512" s="156"/>
    </row>
    <row r="1513" spans="5:7" x14ac:dyDescent="0.35">
      <c r="E1513" s="156"/>
      <c r="F1513" s="156"/>
      <c r="G1513" s="156"/>
    </row>
    <row r="1514" spans="5:7" x14ac:dyDescent="0.35">
      <c r="E1514" s="156"/>
      <c r="F1514" s="156"/>
      <c r="G1514" s="156"/>
    </row>
    <row r="1515" spans="5:7" x14ac:dyDescent="0.35">
      <c r="E1515" s="156"/>
      <c r="F1515" s="156"/>
      <c r="G1515" s="156"/>
    </row>
    <row r="1516" spans="5:7" x14ac:dyDescent="0.35">
      <c r="E1516" s="156"/>
      <c r="F1516" s="156"/>
      <c r="G1516" s="156"/>
    </row>
    <row r="1517" spans="5:7" x14ac:dyDescent="0.35">
      <c r="E1517" s="156"/>
      <c r="F1517" s="156"/>
      <c r="G1517" s="156"/>
    </row>
    <row r="1518" spans="5:7" x14ac:dyDescent="0.35">
      <c r="E1518" s="156"/>
      <c r="F1518" s="156"/>
      <c r="G1518" s="156"/>
    </row>
    <row r="1519" spans="5:7" x14ac:dyDescent="0.35">
      <c r="E1519" s="156"/>
      <c r="F1519" s="156"/>
      <c r="G1519" s="156"/>
    </row>
    <row r="1520" spans="5:7" x14ac:dyDescent="0.35">
      <c r="E1520" s="156"/>
      <c r="F1520" s="156"/>
      <c r="G1520" s="156"/>
    </row>
    <row r="1521" spans="5:7" x14ac:dyDescent="0.35">
      <c r="E1521" s="156"/>
      <c r="F1521" s="156"/>
      <c r="G1521" s="156"/>
    </row>
    <row r="1522" spans="5:7" x14ac:dyDescent="0.35">
      <c r="E1522" s="156"/>
      <c r="F1522" s="156"/>
      <c r="G1522" s="156"/>
    </row>
    <row r="1523" spans="5:7" x14ac:dyDescent="0.35">
      <c r="E1523" s="156"/>
      <c r="F1523" s="156"/>
      <c r="G1523" s="156"/>
    </row>
    <row r="1524" spans="5:7" x14ac:dyDescent="0.35">
      <c r="E1524" s="156"/>
      <c r="F1524" s="156"/>
      <c r="G1524" s="156"/>
    </row>
    <row r="1525" spans="5:7" x14ac:dyDescent="0.35">
      <c r="E1525" s="156"/>
      <c r="F1525" s="156"/>
      <c r="G1525" s="156"/>
    </row>
    <row r="1526" spans="5:7" x14ac:dyDescent="0.35">
      <c r="E1526" s="156"/>
      <c r="F1526" s="156"/>
      <c r="G1526" s="156"/>
    </row>
    <row r="1527" spans="5:7" x14ac:dyDescent="0.35">
      <c r="E1527" s="156"/>
      <c r="F1527" s="156"/>
      <c r="G1527" s="156"/>
    </row>
    <row r="1528" spans="5:7" x14ac:dyDescent="0.35">
      <c r="E1528" s="156"/>
      <c r="F1528" s="156"/>
      <c r="G1528" s="156"/>
    </row>
    <row r="1529" spans="5:7" x14ac:dyDescent="0.35">
      <c r="E1529" s="156"/>
      <c r="F1529" s="156"/>
      <c r="G1529" s="156"/>
    </row>
    <row r="1530" spans="5:7" x14ac:dyDescent="0.35">
      <c r="E1530" s="156"/>
      <c r="F1530" s="156"/>
      <c r="G1530" s="156"/>
    </row>
    <row r="1531" spans="5:7" x14ac:dyDescent="0.35">
      <c r="E1531" s="156"/>
      <c r="F1531" s="156"/>
      <c r="G1531" s="156"/>
    </row>
    <row r="1532" spans="5:7" x14ac:dyDescent="0.35">
      <c r="E1532" s="156"/>
      <c r="F1532" s="156"/>
      <c r="G1532" s="156"/>
    </row>
    <row r="1533" spans="5:7" x14ac:dyDescent="0.35">
      <c r="E1533" s="156"/>
      <c r="F1533" s="156"/>
      <c r="G1533" s="156"/>
    </row>
    <row r="1534" spans="5:7" x14ac:dyDescent="0.35">
      <c r="E1534" s="156"/>
      <c r="F1534" s="156"/>
      <c r="G1534" s="156"/>
    </row>
    <row r="1535" spans="5:7" x14ac:dyDescent="0.35">
      <c r="E1535" s="156"/>
      <c r="F1535" s="156"/>
      <c r="G1535" s="156"/>
    </row>
    <row r="1536" spans="5:7" x14ac:dyDescent="0.35">
      <c r="E1536" s="156"/>
      <c r="F1536" s="156"/>
      <c r="G1536" s="156"/>
    </row>
    <row r="1537" spans="5:7" x14ac:dyDescent="0.35">
      <c r="E1537" s="156"/>
      <c r="F1537" s="156"/>
      <c r="G1537" s="156"/>
    </row>
    <row r="1538" spans="5:7" x14ac:dyDescent="0.35">
      <c r="E1538" s="156"/>
      <c r="F1538" s="156"/>
      <c r="G1538" s="156"/>
    </row>
    <row r="1539" spans="5:7" x14ac:dyDescent="0.35">
      <c r="E1539" s="156"/>
      <c r="F1539" s="156"/>
      <c r="G1539" s="156"/>
    </row>
    <row r="1540" spans="5:7" x14ac:dyDescent="0.35">
      <c r="E1540" s="156"/>
      <c r="F1540" s="156"/>
      <c r="G1540" s="156"/>
    </row>
    <row r="1541" spans="5:7" x14ac:dyDescent="0.35">
      <c r="E1541" s="156"/>
      <c r="F1541" s="156"/>
      <c r="G1541" s="156"/>
    </row>
    <row r="1542" spans="5:7" x14ac:dyDescent="0.35">
      <c r="E1542" s="156"/>
      <c r="F1542" s="156"/>
      <c r="G1542" s="156"/>
    </row>
    <row r="1543" spans="5:7" x14ac:dyDescent="0.35">
      <c r="E1543" s="156"/>
      <c r="F1543" s="156"/>
      <c r="G1543" s="156"/>
    </row>
    <row r="1544" spans="5:7" x14ac:dyDescent="0.35">
      <c r="E1544" s="156"/>
      <c r="F1544" s="156"/>
      <c r="G1544" s="156"/>
    </row>
    <row r="1545" spans="5:7" x14ac:dyDescent="0.35">
      <c r="E1545" s="156"/>
      <c r="F1545" s="156"/>
      <c r="G1545" s="156"/>
    </row>
    <row r="1546" spans="5:7" x14ac:dyDescent="0.35">
      <c r="E1546" s="156"/>
      <c r="F1546" s="156"/>
      <c r="G1546" s="156"/>
    </row>
    <row r="1547" spans="5:7" x14ac:dyDescent="0.35">
      <c r="E1547" s="156"/>
      <c r="F1547" s="156"/>
      <c r="G1547" s="156"/>
    </row>
    <row r="1548" spans="5:7" x14ac:dyDescent="0.35">
      <c r="E1548" s="156"/>
      <c r="F1548" s="156"/>
      <c r="G1548" s="156"/>
    </row>
    <row r="1549" spans="5:7" x14ac:dyDescent="0.35">
      <c r="E1549" s="156"/>
      <c r="F1549" s="156"/>
      <c r="G1549" s="156"/>
    </row>
    <row r="1550" spans="5:7" x14ac:dyDescent="0.35">
      <c r="E1550" s="156"/>
      <c r="F1550" s="156"/>
      <c r="G1550" s="156"/>
    </row>
    <row r="1551" spans="5:7" x14ac:dyDescent="0.35">
      <c r="E1551" s="156"/>
      <c r="F1551" s="156"/>
      <c r="G1551" s="156"/>
    </row>
    <row r="1552" spans="5:7" x14ac:dyDescent="0.35">
      <c r="E1552" s="156"/>
      <c r="F1552" s="156"/>
      <c r="G1552" s="156"/>
    </row>
    <row r="1553" spans="5:7" x14ac:dyDescent="0.35">
      <c r="E1553" s="156"/>
      <c r="F1553" s="156"/>
      <c r="G1553" s="156"/>
    </row>
    <row r="1554" spans="5:7" x14ac:dyDescent="0.35">
      <c r="E1554" s="156"/>
      <c r="F1554" s="156"/>
      <c r="G1554" s="156"/>
    </row>
    <row r="1555" spans="5:7" x14ac:dyDescent="0.35">
      <c r="E1555" s="156"/>
      <c r="F1555" s="156"/>
      <c r="G1555" s="156"/>
    </row>
    <row r="1556" spans="5:7" x14ac:dyDescent="0.35">
      <c r="E1556" s="156"/>
      <c r="F1556" s="156"/>
      <c r="G1556" s="156"/>
    </row>
    <row r="1557" spans="5:7" x14ac:dyDescent="0.35">
      <c r="E1557" s="156"/>
      <c r="F1557" s="156"/>
      <c r="G1557" s="156"/>
    </row>
    <row r="1558" spans="5:7" x14ac:dyDescent="0.35">
      <c r="E1558" s="156"/>
      <c r="F1558" s="156"/>
      <c r="G1558" s="156"/>
    </row>
    <row r="1559" spans="5:7" x14ac:dyDescent="0.35">
      <c r="E1559" s="156"/>
      <c r="F1559" s="156"/>
      <c r="G1559" s="156"/>
    </row>
    <row r="1560" spans="5:7" x14ac:dyDescent="0.35">
      <c r="E1560" s="156"/>
      <c r="F1560" s="156"/>
      <c r="G1560" s="156"/>
    </row>
    <row r="1561" spans="5:7" x14ac:dyDescent="0.35">
      <c r="E1561" s="156"/>
      <c r="F1561" s="156"/>
      <c r="G1561" s="156"/>
    </row>
    <row r="1562" spans="5:7" x14ac:dyDescent="0.35">
      <c r="E1562" s="156"/>
      <c r="F1562" s="156"/>
      <c r="G1562" s="156"/>
    </row>
    <row r="1563" spans="5:7" x14ac:dyDescent="0.35">
      <c r="E1563" s="156"/>
      <c r="F1563" s="156"/>
      <c r="G1563" s="156"/>
    </row>
    <row r="1564" spans="5:7" x14ac:dyDescent="0.35">
      <c r="E1564" s="156"/>
      <c r="F1564" s="156"/>
      <c r="G1564" s="156"/>
    </row>
    <row r="1565" spans="5:7" x14ac:dyDescent="0.35">
      <c r="E1565" s="156"/>
      <c r="F1565" s="156"/>
      <c r="G1565" s="156"/>
    </row>
    <row r="1566" spans="5:7" x14ac:dyDescent="0.35">
      <c r="E1566" s="156"/>
      <c r="F1566" s="156"/>
      <c r="G1566" s="156"/>
    </row>
    <row r="1567" spans="5:7" x14ac:dyDescent="0.35">
      <c r="E1567" s="156"/>
      <c r="F1567" s="156"/>
      <c r="G1567" s="156"/>
    </row>
    <row r="1568" spans="5:7" x14ac:dyDescent="0.35">
      <c r="E1568" s="156"/>
      <c r="F1568" s="156"/>
      <c r="G1568" s="156"/>
    </row>
    <row r="1569" spans="5:7" x14ac:dyDescent="0.35">
      <c r="E1569" s="156"/>
      <c r="F1569" s="156"/>
      <c r="G1569" s="156"/>
    </row>
    <row r="1570" spans="5:7" x14ac:dyDescent="0.35">
      <c r="E1570" s="156"/>
      <c r="F1570" s="156"/>
      <c r="G1570" s="156"/>
    </row>
    <row r="1571" spans="5:7" x14ac:dyDescent="0.35">
      <c r="E1571" s="156"/>
      <c r="F1571" s="156"/>
      <c r="G1571" s="156"/>
    </row>
    <row r="1572" spans="5:7" x14ac:dyDescent="0.35">
      <c r="E1572" s="156"/>
      <c r="F1572" s="156"/>
      <c r="G1572" s="156"/>
    </row>
    <row r="1573" spans="5:7" x14ac:dyDescent="0.35">
      <c r="E1573" s="156"/>
      <c r="F1573" s="156"/>
      <c r="G1573" s="156"/>
    </row>
    <row r="1574" spans="5:7" x14ac:dyDescent="0.35">
      <c r="E1574" s="156"/>
      <c r="F1574" s="156"/>
      <c r="G1574" s="156"/>
    </row>
    <row r="1575" spans="5:7" x14ac:dyDescent="0.35">
      <c r="E1575" s="156"/>
      <c r="F1575" s="156"/>
      <c r="G1575" s="156"/>
    </row>
    <row r="1576" spans="5:7" x14ac:dyDescent="0.35">
      <c r="E1576" s="156"/>
      <c r="F1576" s="156"/>
      <c r="G1576" s="156"/>
    </row>
    <row r="1577" spans="5:7" x14ac:dyDescent="0.35">
      <c r="E1577" s="156"/>
      <c r="F1577" s="156"/>
      <c r="G1577" s="156"/>
    </row>
    <row r="1578" spans="5:7" x14ac:dyDescent="0.35">
      <c r="E1578" s="156"/>
      <c r="F1578" s="156"/>
      <c r="G1578" s="156"/>
    </row>
    <row r="1579" spans="5:7" x14ac:dyDescent="0.35">
      <c r="E1579" s="156"/>
      <c r="F1579" s="156"/>
      <c r="G1579" s="156"/>
    </row>
    <row r="1580" spans="5:7" x14ac:dyDescent="0.35">
      <c r="E1580" s="156"/>
      <c r="F1580" s="156"/>
      <c r="G1580" s="156"/>
    </row>
    <row r="1581" spans="5:7" x14ac:dyDescent="0.35">
      <c r="E1581" s="156"/>
      <c r="F1581" s="156"/>
      <c r="G1581" s="156"/>
    </row>
    <row r="1582" spans="5:7" x14ac:dyDescent="0.35">
      <c r="E1582" s="156"/>
      <c r="F1582" s="156"/>
      <c r="G1582" s="156"/>
    </row>
    <row r="1583" spans="5:7" x14ac:dyDescent="0.35">
      <c r="E1583" s="156"/>
      <c r="F1583" s="156"/>
      <c r="G1583" s="156"/>
    </row>
    <row r="1584" spans="5:7" x14ac:dyDescent="0.35">
      <c r="E1584" s="156"/>
      <c r="F1584" s="156"/>
      <c r="G1584" s="156"/>
    </row>
    <row r="1585" spans="5:7" x14ac:dyDescent="0.35">
      <c r="E1585" s="156"/>
      <c r="F1585" s="156"/>
      <c r="G1585" s="156"/>
    </row>
    <row r="1586" spans="5:7" x14ac:dyDescent="0.35">
      <c r="E1586" s="156"/>
      <c r="F1586" s="156"/>
      <c r="G1586" s="156"/>
    </row>
    <row r="1587" spans="5:7" x14ac:dyDescent="0.35">
      <c r="E1587" s="156"/>
      <c r="F1587" s="156"/>
      <c r="G1587" s="156"/>
    </row>
    <row r="1588" spans="5:7" x14ac:dyDescent="0.35">
      <c r="E1588" s="156"/>
      <c r="F1588" s="156"/>
      <c r="G1588" s="156"/>
    </row>
    <row r="1589" spans="5:7" x14ac:dyDescent="0.35">
      <c r="E1589" s="156"/>
      <c r="F1589" s="156"/>
      <c r="G1589" s="156"/>
    </row>
    <row r="1590" spans="5:7" x14ac:dyDescent="0.35">
      <c r="E1590" s="156"/>
      <c r="F1590" s="156"/>
      <c r="G1590" s="156"/>
    </row>
    <row r="1591" spans="5:7" x14ac:dyDescent="0.35">
      <c r="E1591" s="156"/>
      <c r="F1591" s="156"/>
      <c r="G1591" s="156"/>
    </row>
    <row r="1592" spans="5:7" x14ac:dyDescent="0.35">
      <c r="E1592" s="156"/>
      <c r="F1592" s="156"/>
      <c r="G1592" s="156"/>
    </row>
    <row r="1593" spans="5:7" x14ac:dyDescent="0.35">
      <c r="E1593" s="156"/>
      <c r="F1593" s="156"/>
      <c r="G1593" s="156"/>
    </row>
    <row r="1594" spans="5:7" x14ac:dyDescent="0.35">
      <c r="E1594" s="156"/>
      <c r="F1594" s="156"/>
      <c r="G1594" s="156"/>
    </row>
    <row r="1595" spans="5:7" x14ac:dyDescent="0.35">
      <c r="E1595" s="156"/>
      <c r="F1595" s="156"/>
      <c r="G1595" s="156"/>
    </row>
    <row r="1596" spans="5:7" x14ac:dyDescent="0.35">
      <c r="E1596" s="156"/>
      <c r="F1596" s="156"/>
      <c r="G1596" s="156"/>
    </row>
    <row r="1597" spans="5:7" x14ac:dyDescent="0.35">
      <c r="E1597" s="156"/>
      <c r="F1597" s="156"/>
      <c r="G1597" s="156"/>
    </row>
    <row r="1598" spans="5:7" x14ac:dyDescent="0.35">
      <c r="E1598" s="156"/>
      <c r="F1598" s="156"/>
      <c r="G1598" s="156"/>
    </row>
    <row r="1599" spans="5:7" x14ac:dyDescent="0.35">
      <c r="E1599" s="156"/>
      <c r="F1599" s="156"/>
      <c r="G1599" s="156"/>
    </row>
    <row r="1600" spans="5:7" x14ac:dyDescent="0.35">
      <c r="E1600" s="156"/>
      <c r="F1600" s="156"/>
      <c r="G1600" s="156"/>
    </row>
    <row r="1601" spans="5:7" x14ac:dyDescent="0.35">
      <c r="E1601" s="156"/>
      <c r="F1601" s="156"/>
      <c r="G1601" s="156"/>
    </row>
    <row r="1602" spans="5:7" x14ac:dyDescent="0.35">
      <c r="E1602" s="156"/>
      <c r="F1602" s="156"/>
      <c r="G1602" s="156"/>
    </row>
    <row r="1603" spans="5:7" x14ac:dyDescent="0.35">
      <c r="E1603" s="156"/>
      <c r="F1603" s="156"/>
      <c r="G1603" s="156"/>
    </row>
    <row r="1604" spans="5:7" x14ac:dyDescent="0.35">
      <c r="E1604" s="156"/>
      <c r="F1604" s="156"/>
      <c r="G1604" s="156"/>
    </row>
    <row r="1605" spans="5:7" x14ac:dyDescent="0.35">
      <c r="E1605" s="156"/>
      <c r="F1605" s="156"/>
      <c r="G1605" s="156"/>
    </row>
    <row r="1606" spans="5:7" x14ac:dyDescent="0.35">
      <c r="E1606" s="156"/>
      <c r="F1606" s="156"/>
      <c r="G1606" s="156"/>
    </row>
    <row r="1607" spans="5:7" x14ac:dyDescent="0.35">
      <c r="E1607" s="156"/>
      <c r="F1607" s="156"/>
      <c r="G1607" s="156"/>
    </row>
    <row r="1608" spans="5:7" x14ac:dyDescent="0.35">
      <c r="E1608" s="156"/>
      <c r="F1608" s="156"/>
      <c r="G1608" s="156"/>
    </row>
    <row r="1609" spans="5:7" x14ac:dyDescent="0.35">
      <c r="E1609" s="156"/>
      <c r="F1609" s="156"/>
      <c r="G1609" s="156"/>
    </row>
    <row r="1610" spans="5:7" x14ac:dyDescent="0.35">
      <c r="E1610" s="156"/>
      <c r="F1610" s="156"/>
      <c r="G1610" s="156"/>
    </row>
    <row r="1611" spans="5:7" x14ac:dyDescent="0.35">
      <c r="E1611" s="156"/>
      <c r="F1611" s="156"/>
      <c r="G1611" s="156"/>
    </row>
    <row r="1612" spans="5:7" x14ac:dyDescent="0.35">
      <c r="E1612" s="156"/>
      <c r="F1612" s="156"/>
      <c r="G1612" s="156"/>
    </row>
    <row r="1613" spans="5:7" x14ac:dyDescent="0.35">
      <c r="E1613" s="156"/>
      <c r="F1613" s="156"/>
      <c r="G1613" s="156"/>
    </row>
    <row r="1614" spans="5:7" x14ac:dyDescent="0.35">
      <c r="E1614" s="156"/>
      <c r="F1614" s="156"/>
      <c r="G1614" s="156"/>
    </row>
    <row r="1615" spans="5:7" x14ac:dyDescent="0.35">
      <c r="E1615" s="156"/>
      <c r="F1615" s="156"/>
      <c r="G1615" s="156"/>
    </row>
    <row r="1616" spans="5:7" x14ac:dyDescent="0.35">
      <c r="E1616" s="156"/>
      <c r="F1616" s="156"/>
      <c r="G1616" s="156"/>
    </row>
    <row r="1617" spans="5:7" x14ac:dyDescent="0.35">
      <c r="E1617" s="156"/>
      <c r="F1617" s="156"/>
      <c r="G1617" s="156"/>
    </row>
    <row r="1618" spans="5:7" x14ac:dyDescent="0.35">
      <c r="E1618" s="156"/>
      <c r="F1618" s="156"/>
      <c r="G1618" s="156"/>
    </row>
    <row r="1619" spans="5:7" x14ac:dyDescent="0.35">
      <c r="E1619" s="156"/>
      <c r="F1619" s="156"/>
      <c r="G1619" s="156"/>
    </row>
    <row r="1620" spans="5:7" x14ac:dyDescent="0.35">
      <c r="E1620" s="156"/>
      <c r="F1620" s="156"/>
      <c r="G1620" s="156"/>
    </row>
    <row r="1621" spans="5:7" x14ac:dyDescent="0.35">
      <c r="E1621" s="156"/>
      <c r="F1621" s="156"/>
      <c r="G1621" s="156"/>
    </row>
    <row r="1622" spans="5:7" x14ac:dyDescent="0.35">
      <c r="E1622" s="156"/>
      <c r="F1622" s="156"/>
      <c r="G1622" s="156"/>
    </row>
    <row r="1623" spans="5:7" x14ac:dyDescent="0.35">
      <c r="E1623" s="156"/>
      <c r="F1623" s="156"/>
      <c r="G1623" s="156"/>
    </row>
    <row r="1624" spans="5:7" x14ac:dyDescent="0.35">
      <c r="E1624" s="156"/>
      <c r="F1624" s="156"/>
      <c r="G1624" s="156"/>
    </row>
    <row r="1625" spans="5:7" x14ac:dyDescent="0.35">
      <c r="E1625" s="156"/>
      <c r="F1625" s="156"/>
      <c r="G1625" s="156"/>
    </row>
    <row r="1626" spans="5:7" x14ac:dyDescent="0.35">
      <c r="E1626" s="156"/>
      <c r="F1626" s="156"/>
      <c r="G1626" s="156"/>
    </row>
    <row r="1627" spans="5:7" x14ac:dyDescent="0.35">
      <c r="E1627" s="156"/>
      <c r="F1627" s="156"/>
      <c r="G1627" s="156"/>
    </row>
    <row r="1628" spans="5:7" x14ac:dyDescent="0.35">
      <c r="E1628" s="156"/>
      <c r="F1628" s="156"/>
      <c r="G1628" s="156"/>
    </row>
    <row r="1629" spans="5:7" x14ac:dyDescent="0.35">
      <c r="E1629" s="156"/>
      <c r="F1629" s="156"/>
      <c r="G1629" s="156"/>
    </row>
    <row r="1630" spans="5:7" x14ac:dyDescent="0.35">
      <c r="E1630" s="156"/>
      <c r="F1630" s="156"/>
      <c r="G1630" s="156"/>
    </row>
    <row r="1631" spans="5:7" x14ac:dyDescent="0.35">
      <c r="E1631" s="156"/>
      <c r="F1631" s="156"/>
      <c r="G1631" s="156"/>
    </row>
    <row r="1632" spans="5:7" x14ac:dyDescent="0.35">
      <c r="E1632" s="156"/>
      <c r="F1632" s="156"/>
      <c r="G1632" s="156"/>
    </row>
    <row r="1633" spans="5:7" x14ac:dyDescent="0.35">
      <c r="E1633" s="156"/>
      <c r="F1633" s="156"/>
      <c r="G1633" s="156"/>
    </row>
    <row r="1634" spans="5:7" x14ac:dyDescent="0.35">
      <c r="E1634" s="156"/>
      <c r="F1634" s="156"/>
      <c r="G1634" s="156"/>
    </row>
    <row r="1635" spans="5:7" x14ac:dyDescent="0.35">
      <c r="E1635" s="156"/>
      <c r="F1635" s="156"/>
      <c r="G1635" s="156"/>
    </row>
    <row r="1636" spans="5:7" x14ac:dyDescent="0.35">
      <c r="E1636" s="156"/>
      <c r="F1636" s="156"/>
      <c r="G1636" s="156"/>
    </row>
    <row r="1637" spans="5:7" x14ac:dyDescent="0.35">
      <c r="E1637" s="156"/>
      <c r="F1637" s="156"/>
      <c r="G1637" s="156"/>
    </row>
    <row r="1638" spans="5:7" x14ac:dyDescent="0.35">
      <c r="E1638" s="156"/>
      <c r="F1638" s="156"/>
      <c r="G1638" s="156"/>
    </row>
    <row r="1639" spans="5:7" x14ac:dyDescent="0.35">
      <c r="E1639" s="156"/>
      <c r="F1639" s="156"/>
      <c r="G1639" s="156"/>
    </row>
    <row r="1640" spans="5:7" x14ac:dyDescent="0.35">
      <c r="E1640" s="156"/>
      <c r="F1640" s="156"/>
      <c r="G1640" s="156"/>
    </row>
    <row r="1641" spans="5:7" x14ac:dyDescent="0.35">
      <c r="E1641" s="156"/>
      <c r="F1641" s="156"/>
      <c r="G1641" s="156"/>
    </row>
    <row r="1642" spans="5:7" x14ac:dyDescent="0.35">
      <c r="E1642" s="156"/>
      <c r="F1642" s="156"/>
      <c r="G1642" s="156"/>
    </row>
    <row r="1643" spans="5:7" x14ac:dyDescent="0.35">
      <c r="E1643" s="156"/>
      <c r="F1643" s="156"/>
      <c r="G1643" s="156"/>
    </row>
    <row r="1644" spans="5:7" x14ac:dyDescent="0.35">
      <c r="E1644" s="156"/>
      <c r="F1644" s="156"/>
      <c r="G1644" s="156"/>
    </row>
    <row r="1645" spans="5:7" x14ac:dyDescent="0.35">
      <c r="E1645" s="156"/>
      <c r="F1645" s="156"/>
      <c r="G1645" s="156"/>
    </row>
    <row r="1646" spans="5:7" x14ac:dyDescent="0.35">
      <c r="E1646" s="156"/>
      <c r="F1646" s="156"/>
      <c r="G1646" s="156"/>
    </row>
    <row r="1647" spans="5:7" x14ac:dyDescent="0.35">
      <c r="E1647" s="156"/>
      <c r="F1647" s="156"/>
      <c r="G1647" s="156"/>
    </row>
    <row r="1648" spans="5:7" x14ac:dyDescent="0.35">
      <c r="E1648" s="156"/>
      <c r="F1648" s="156"/>
      <c r="G1648" s="156"/>
    </row>
    <row r="1649" spans="5:7" x14ac:dyDescent="0.35">
      <c r="E1649" s="156"/>
      <c r="F1649" s="156"/>
      <c r="G1649" s="156"/>
    </row>
    <row r="1650" spans="5:7" x14ac:dyDescent="0.35">
      <c r="E1650" s="156"/>
      <c r="F1650" s="156"/>
      <c r="G1650" s="156"/>
    </row>
    <row r="1651" spans="5:7" x14ac:dyDescent="0.35">
      <c r="E1651" s="156"/>
      <c r="F1651" s="156"/>
      <c r="G1651" s="156"/>
    </row>
    <row r="1652" spans="5:7" x14ac:dyDescent="0.35">
      <c r="E1652" s="156"/>
      <c r="F1652" s="156"/>
      <c r="G1652" s="156"/>
    </row>
    <row r="1653" spans="5:7" x14ac:dyDescent="0.35">
      <c r="E1653" s="156"/>
      <c r="F1653" s="156"/>
      <c r="G1653" s="156"/>
    </row>
    <row r="1654" spans="5:7" x14ac:dyDescent="0.35">
      <c r="E1654" s="156"/>
      <c r="F1654" s="156"/>
      <c r="G1654" s="156"/>
    </row>
    <row r="1655" spans="5:7" x14ac:dyDescent="0.35">
      <c r="E1655" s="156"/>
      <c r="F1655" s="156"/>
      <c r="G1655" s="156"/>
    </row>
    <row r="1656" spans="5:7" x14ac:dyDescent="0.35">
      <c r="E1656" s="156"/>
      <c r="F1656" s="156"/>
      <c r="G1656" s="156"/>
    </row>
    <row r="1657" spans="5:7" x14ac:dyDescent="0.35">
      <c r="E1657" s="156"/>
      <c r="F1657" s="156"/>
      <c r="G1657" s="156"/>
    </row>
    <row r="1658" spans="5:7" x14ac:dyDescent="0.35">
      <c r="E1658" s="156"/>
      <c r="F1658" s="156"/>
      <c r="G1658" s="156"/>
    </row>
    <row r="1659" spans="5:7" x14ac:dyDescent="0.35">
      <c r="E1659" s="156"/>
      <c r="F1659" s="156"/>
      <c r="G1659" s="156"/>
    </row>
    <row r="1660" spans="5:7" x14ac:dyDescent="0.35">
      <c r="E1660" s="156"/>
      <c r="F1660" s="156"/>
      <c r="G1660" s="156"/>
    </row>
    <row r="1661" spans="5:7" x14ac:dyDescent="0.35">
      <c r="E1661" s="156"/>
      <c r="F1661" s="156"/>
      <c r="G1661" s="156"/>
    </row>
    <row r="1662" spans="5:7" x14ac:dyDescent="0.35">
      <c r="E1662" s="156"/>
      <c r="F1662" s="156"/>
      <c r="G1662" s="156"/>
    </row>
    <row r="1663" spans="5:7" x14ac:dyDescent="0.35">
      <c r="E1663" s="156"/>
      <c r="F1663" s="156"/>
      <c r="G1663" s="156"/>
    </row>
    <row r="1664" spans="5:7" x14ac:dyDescent="0.35">
      <c r="E1664" s="156"/>
      <c r="F1664" s="156"/>
      <c r="G1664" s="156"/>
    </row>
    <row r="1665" spans="5:7" x14ac:dyDescent="0.35">
      <c r="E1665" s="156"/>
      <c r="F1665" s="156"/>
      <c r="G1665" s="156"/>
    </row>
    <row r="1666" spans="5:7" x14ac:dyDescent="0.35">
      <c r="E1666" s="156"/>
      <c r="F1666" s="156"/>
      <c r="G1666" s="156"/>
    </row>
    <row r="1667" spans="5:7" x14ac:dyDescent="0.35">
      <c r="E1667" s="156"/>
      <c r="F1667" s="156"/>
      <c r="G1667" s="156"/>
    </row>
    <row r="1668" spans="5:7" x14ac:dyDescent="0.35">
      <c r="E1668" s="156"/>
      <c r="F1668" s="156"/>
      <c r="G1668" s="156"/>
    </row>
    <row r="1669" spans="5:7" x14ac:dyDescent="0.35">
      <c r="E1669" s="156"/>
      <c r="F1669" s="156"/>
      <c r="G1669" s="156"/>
    </row>
    <row r="1670" spans="5:7" x14ac:dyDescent="0.35">
      <c r="E1670" s="156"/>
      <c r="F1670" s="156"/>
      <c r="G1670" s="156"/>
    </row>
    <row r="1671" spans="5:7" x14ac:dyDescent="0.35">
      <c r="E1671" s="156"/>
      <c r="F1671" s="156"/>
      <c r="G1671" s="156"/>
    </row>
    <row r="1672" spans="5:7" x14ac:dyDescent="0.35">
      <c r="E1672" s="156"/>
      <c r="F1672" s="156"/>
      <c r="G1672" s="156"/>
    </row>
    <row r="1673" spans="5:7" x14ac:dyDescent="0.35">
      <c r="E1673" s="156"/>
      <c r="F1673" s="156"/>
      <c r="G1673" s="156"/>
    </row>
    <row r="1674" spans="5:7" x14ac:dyDescent="0.35">
      <c r="E1674" s="156"/>
      <c r="F1674" s="156"/>
      <c r="G1674" s="156"/>
    </row>
    <row r="1675" spans="5:7" x14ac:dyDescent="0.35">
      <c r="E1675" s="156"/>
      <c r="F1675" s="156"/>
      <c r="G1675" s="156"/>
    </row>
    <row r="1676" spans="5:7" x14ac:dyDescent="0.35">
      <c r="E1676" s="156"/>
      <c r="F1676" s="156"/>
      <c r="G1676" s="156"/>
    </row>
    <row r="1677" spans="5:7" x14ac:dyDescent="0.35">
      <c r="E1677" s="156"/>
      <c r="F1677" s="156"/>
      <c r="G1677" s="156"/>
    </row>
    <row r="1678" spans="5:7" x14ac:dyDescent="0.35">
      <c r="E1678" s="156"/>
      <c r="F1678" s="156"/>
      <c r="G1678" s="156"/>
    </row>
    <row r="1679" spans="5:7" x14ac:dyDescent="0.35">
      <c r="E1679" s="156"/>
      <c r="F1679" s="156"/>
      <c r="G1679" s="156"/>
    </row>
    <row r="1680" spans="5:7" x14ac:dyDescent="0.35">
      <c r="E1680" s="156"/>
      <c r="F1680" s="156"/>
      <c r="G1680" s="156"/>
    </row>
    <row r="1681" spans="5:7" x14ac:dyDescent="0.35">
      <c r="E1681" s="156"/>
      <c r="F1681" s="156"/>
      <c r="G1681" s="156"/>
    </row>
    <row r="1682" spans="5:7" x14ac:dyDescent="0.35">
      <c r="E1682" s="156"/>
      <c r="F1682" s="156"/>
      <c r="G1682" s="156"/>
    </row>
    <row r="1683" spans="5:7" x14ac:dyDescent="0.35">
      <c r="E1683" s="156"/>
      <c r="F1683" s="156"/>
      <c r="G1683" s="156"/>
    </row>
    <row r="1684" spans="5:7" x14ac:dyDescent="0.35">
      <c r="E1684" s="156"/>
      <c r="F1684" s="156"/>
      <c r="G1684" s="156"/>
    </row>
    <row r="1685" spans="5:7" x14ac:dyDescent="0.35">
      <c r="E1685" s="156"/>
      <c r="F1685" s="156"/>
      <c r="G1685" s="156"/>
    </row>
    <row r="1686" spans="5:7" x14ac:dyDescent="0.35">
      <c r="E1686" s="156"/>
      <c r="F1686" s="156"/>
      <c r="G1686" s="156"/>
    </row>
    <row r="1687" spans="5:7" x14ac:dyDescent="0.35">
      <c r="E1687" s="156"/>
      <c r="F1687" s="156"/>
      <c r="G1687" s="156"/>
    </row>
    <row r="1688" spans="5:7" x14ac:dyDescent="0.35">
      <c r="E1688" s="156"/>
      <c r="F1688" s="156"/>
      <c r="G1688" s="156"/>
    </row>
    <row r="1689" spans="5:7" x14ac:dyDescent="0.35">
      <c r="E1689" s="156"/>
      <c r="F1689" s="156"/>
      <c r="G1689" s="156"/>
    </row>
    <row r="1690" spans="5:7" x14ac:dyDescent="0.35">
      <c r="E1690" s="156"/>
      <c r="F1690" s="156"/>
      <c r="G1690" s="156"/>
    </row>
    <row r="1691" spans="5:7" x14ac:dyDescent="0.35">
      <c r="E1691" s="156"/>
      <c r="F1691" s="156"/>
      <c r="G1691" s="156"/>
    </row>
    <row r="1692" spans="5:7" x14ac:dyDescent="0.35">
      <c r="E1692" s="156"/>
      <c r="F1692" s="156"/>
      <c r="G1692" s="156"/>
    </row>
    <row r="1693" spans="5:7" x14ac:dyDescent="0.35">
      <c r="E1693" s="156"/>
      <c r="F1693" s="156"/>
      <c r="G1693" s="156"/>
    </row>
    <row r="1694" spans="5:7" x14ac:dyDescent="0.35">
      <c r="E1694" s="156"/>
      <c r="F1694" s="156"/>
      <c r="G1694" s="156"/>
    </row>
    <row r="1695" spans="5:7" x14ac:dyDescent="0.35">
      <c r="E1695" s="156"/>
      <c r="F1695" s="156"/>
      <c r="G1695" s="156"/>
    </row>
    <row r="1696" spans="5:7" x14ac:dyDescent="0.35">
      <c r="E1696" s="156"/>
      <c r="F1696" s="156"/>
      <c r="G1696" s="156"/>
    </row>
    <row r="1697" spans="5:7" x14ac:dyDescent="0.35">
      <c r="E1697" s="156"/>
      <c r="F1697" s="156"/>
      <c r="G1697" s="156"/>
    </row>
    <row r="1698" spans="5:7" x14ac:dyDescent="0.35">
      <c r="E1698" s="156"/>
      <c r="F1698" s="156"/>
      <c r="G1698" s="156"/>
    </row>
    <row r="1699" spans="5:7" x14ac:dyDescent="0.35">
      <c r="E1699" s="156"/>
      <c r="F1699" s="156"/>
      <c r="G1699" s="156"/>
    </row>
    <row r="1700" spans="5:7" x14ac:dyDescent="0.35">
      <c r="E1700" s="156"/>
      <c r="F1700" s="156"/>
      <c r="G1700" s="156"/>
    </row>
    <row r="1701" spans="5:7" x14ac:dyDescent="0.35">
      <c r="E1701" s="156"/>
      <c r="F1701" s="156"/>
      <c r="G1701" s="156"/>
    </row>
    <row r="1702" spans="5:7" x14ac:dyDescent="0.35">
      <c r="E1702" s="156"/>
      <c r="F1702" s="156"/>
      <c r="G1702" s="156"/>
    </row>
    <row r="1703" spans="5:7" x14ac:dyDescent="0.35">
      <c r="E1703" s="156"/>
      <c r="F1703" s="156"/>
      <c r="G1703" s="156"/>
    </row>
    <row r="1704" spans="5:7" x14ac:dyDescent="0.35">
      <c r="E1704" s="156"/>
      <c r="F1704" s="156"/>
      <c r="G1704" s="156"/>
    </row>
    <row r="1705" spans="5:7" x14ac:dyDescent="0.35">
      <c r="E1705" s="156"/>
      <c r="F1705" s="156"/>
      <c r="G1705" s="156"/>
    </row>
    <row r="1706" spans="5:7" x14ac:dyDescent="0.35">
      <c r="E1706" s="156"/>
      <c r="F1706" s="156"/>
      <c r="G1706" s="156"/>
    </row>
    <row r="1707" spans="5:7" x14ac:dyDescent="0.35">
      <c r="E1707" s="156"/>
      <c r="F1707" s="156"/>
      <c r="G1707" s="156"/>
    </row>
    <row r="1708" spans="5:7" x14ac:dyDescent="0.35">
      <c r="E1708" s="156"/>
      <c r="F1708" s="156"/>
      <c r="G1708" s="156"/>
    </row>
    <row r="1709" spans="5:7" x14ac:dyDescent="0.35">
      <c r="E1709" s="156"/>
      <c r="F1709" s="156"/>
      <c r="G1709" s="156"/>
    </row>
    <row r="1710" spans="5:7" x14ac:dyDescent="0.35">
      <c r="E1710" s="156"/>
      <c r="F1710" s="156"/>
      <c r="G1710" s="156"/>
    </row>
    <row r="1711" spans="5:7" x14ac:dyDescent="0.35">
      <c r="E1711" s="156"/>
      <c r="F1711" s="156"/>
      <c r="G1711" s="156"/>
    </row>
    <row r="1712" spans="5:7" x14ac:dyDescent="0.35">
      <c r="E1712" s="156"/>
      <c r="F1712" s="156"/>
      <c r="G1712" s="156"/>
    </row>
    <row r="1713" spans="5:7" x14ac:dyDescent="0.35">
      <c r="E1713" s="156"/>
      <c r="F1713" s="156"/>
      <c r="G1713" s="156"/>
    </row>
    <row r="1714" spans="5:7" x14ac:dyDescent="0.35">
      <c r="E1714" s="156"/>
      <c r="F1714" s="156"/>
      <c r="G1714" s="156"/>
    </row>
    <row r="1715" spans="5:7" x14ac:dyDescent="0.35">
      <c r="E1715" s="156"/>
      <c r="F1715" s="156"/>
      <c r="G1715" s="156"/>
    </row>
    <row r="1716" spans="5:7" x14ac:dyDescent="0.35">
      <c r="E1716" s="156"/>
      <c r="F1716" s="156"/>
      <c r="G1716" s="156"/>
    </row>
    <row r="1717" spans="5:7" x14ac:dyDescent="0.35">
      <c r="E1717" s="156"/>
      <c r="F1717" s="156"/>
      <c r="G1717" s="156"/>
    </row>
    <row r="1718" spans="5:7" x14ac:dyDescent="0.35">
      <c r="E1718" s="156"/>
      <c r="F1718" s="156"/>
      <c r="G1718" s="156"/>
    </row>
    <row r="1719" spans="5:7" x14ac:dyDescent="0.35">
      <c r="E1719" s="156"/>
      <c r="F1719" s="156"/>
      <c r="G1719" s="156"/>
    </row>
    <row r="1720" spans="5:7" x14ac:dyDescent="0.35">
      <c r="E1720" s="156"/>
      <c r="F1720" s="156"/>
      <c r="G1720" s="156"/>
    </row>
    <row r="1721" spans="5:7" x14ac:dyDescent="0.35">
      <c r="E1721" s="156"/>
      <c r="F1721" s="156"/>
      <c r="G1721" s="156"/>
    </row>
    <row r="1722" spans="5:7" x14ac:dyDescent="0.35">
      <c r="E1722" s="156"/>
      <c r="F1722" s="156"/>
      <c r="G1722" s="156"/>
    </row>
    <row r="1723" spans="5:7" x14ac:dyDescent="0.35">
      <c r="E1723" s="156"/>
      <c r="F1723" s="156"/>
      <c r="G1723" s="156"/>
    </row>
    <row r="1724" spans="5:7" x14ac:dyDescent="0.35">
      <c r="E1724" s="156"/>
      <c r="F1724" s="156"/>
      <c r="G1724" s="156"/>
    </row>
    <row r="1725" spans="5:7" x14ac:dyDescent="0.35">
      <c r="E1725" s="156"/>
      <c r="F1725" s="156"/>
      <c r="G1725" s="156"/>
    </row>
    <row r="1726" spans="5:7" x14ac:dyDescent="0.35">
      <c r="E1726" s="156"/>
      <c r="F1726" s="156"/>
      <c r="G1726" s="156"/>
    </row>
    <row r="1727" spans="5:7" x14ac:dyDescent="0.35">
      <c r="E1727" s="156"/>
      <c r="F1727" s="156"/>
      <c r="G1727" s="156"/>
    </row>
    <row r="1728" spans="5:7" x14ac:dyDescent="0.35">
      <c r="E1728" s="156"/>
      <c r="F1728" s="156"/>
      <c r="G1728" s="156"/>
    </row>
    <row r="1729" spans="5:7" x14ac:dyDescent="0.35">
      <c r="E1729" s="156"/>
      <c r="F1729" s="156"/>
      <c r="G1729" s="156"/>
    </row>
    <row r="1730" spans="5:7" x14ac:dyDescent="0.35">
      <c r="E1730" s="156"/>
      <c r="F1730" s="156"/>
      <c r="G1730" s="156"/>
    </row>
    <row r="1731" spans="5:7" x14ac:dyDescent="0.35">
      <c r="E1731" s="156"/>
      <c r="F1731" s="156"/>
      <c r="G1731" s="156"/>
    </row>
    <row r="1732" spans="5:7" x14ac:dyDescent="0.35">
      <c r="E1732" s="156"/>
      <c r="F1732" s="156"/>
      <c r="G1732" s="156"/>
    </row>
    <row r="1733" spans="5:7" x14ac:dyDescent="0.35">
      <c r="E1733" s="156"/>
      <c r="F1733" s="156"/>
      <c r="G1733" s="156"/>
    </row>
    <row r="1734" spans="5:7" x14ac:dyDescent="0.35">
      <c r="E1734" s="156"/>
      <c r="F1734" s="156"/>
      <c r="G1734" s="156"/>
    </row>
    <row r="1735" spans="5:7" x14ac:dyDescent="0.35">
      <c r="E1735" s="156"/>
      <c r="F1735" s="156"/>
      <c r="G1735" s="156"/>
    </row>
    <row r="1736" spans="5:7" x14ac:dyDescent="0.35">
      <c r="E1736" s="156"/>
      <c r="F1736" s="156"/>
      <c r="G1736" s="156"/>
    </row>
    <row r="1737" spans="5:7" x14ac:dyDescent="0.35">
      <c r="E1737" s="156"/>
      <c r="F1737" s="156"/>
      <c r="G1737" s="156"/>
    </row>
    <row r="1738" spans="5:7" x14ac:dyDescent="0.35">
      <c r="E1738" s="156"/>
      <c r="F1738" s="156"/>
      <c r="G1738" s="156"/>
    </row>
    <row r="1739" spans="5:7" x14ac:dyDescent="0.35">
      <c r="E1739" s="156"/>
      <c r="F1739" s="156"/>
      <c r="G1739" s="156"/>
    </row>
    <row r="1740" spans="5:7" x14ac:dyDescent="0.35">
      <c r="E1740" s="156"/>
      <c r="F1740" s="156"/>
      <c r="G1740" s="156"/>
    </row>
    <row r="1741" spans="5:7" x14ac:dyDescent="0.35">
      <c r="E1741" s="156"/>
      <c r="F1741" s="156"/>
      <c r="G1741" s="156"/>
    </row>
    <row r="1742" spans="5:7" x14ac:dyDescent="0.35">
      <c r="E1742" s="156"/>
      <c r="F1742" s="156"/>
      <c r="G1742" s="156"/>
    </row>
    <row r="1743" spans="5:7" x14ac:dyDescent="0.35">
      <c r="E1743" s="156"/>
      <c r="F1743" s="156"/>
      <c r="G1743" s="156"/>
    </row>
    <row r="1744" spans="5:7" x14ac:dyDescent="0.35">
      <c r="E1744" s="156"/>
      <c r="F1744" s="156"/>
      <c r="G1744" s="156"/>
    </row>
    <row r="1745" spans="5:7" x14ac:dyDescent="0.35">
      <c r="E1745" s="156"/>
      <c r="F1745" s="156"/>
      <c r="G1745" s="156"/>
    </row>
    <row r="1746" spans="5:7" x14ac:dyDescent="0.35">
      <c r="E1746" s="156"/>
      <c r="F1746" s="156"/>
      <c r="G1746" s="156"/>
    </row>
    <row r="1747" spans="5:7" x14ac:dyDescent="0.35">
      <c r="E1747" s="156"/>
      <c r="F1747" s="156"/>
      <c r="G1747" s="156"/>
    </row>
    <row r="1748" spans="5:7" x14ac:dyDescent="0.35">
      <c r="E1748" s="156"/>
      <c r="F1748" s="156"/>
      <c r="G1748" s="156"/>
    </row>
    <row r="1749" spans="5:7" x14ac:dyDescent="0.35">
      <c r="E1749" s="156"/>
      <c r="F1749" s="156"/>
      <c r="G1749" s="156"/>
    </row>
    <row r="1750" spans="5:7" x14ac:dyDescent="0.35">
      <c r="E1750" s="156"/>
      <c r="F1750" s="156"/>
      <c r="G1750" s="156"/>
    </row>
    <row r="1751" spans="5:7" x14ac:dyDescent="0.35">
      <c r="E1751" s="156"/>
      <c r="F1751" s="156"/>
      <c r="G1751" s="156"/>
    </row>
    <row r="1752" spans="5:7" x14ac:dyDescent="0.35">
      <c r="E1752" s="156"/>
      <c r="F1752" s="156"/>
      <c r="G1752" s="156"/>
    </row>
    <row r="1753" spans="5:7" x14ac:dyDescent="0.35">
      <c r="E1753" s="156"/>
      <c r="F1753" s="156"/>
      <c r="G1753" s="156"/>
    </row>
    <row r="1754" spans="5:7" x14ac:dyDescent="0.35">
      <c r="E1754" s="156"/>
      <c r="F1754" s="156"/>
      <c r="G1754" s="156"/>
    </row>
    <row r="1755" spans="5:7" x14ac:dyDescent="0.35">
      <c r="E1755" s="156"/>
      <c r="F1755" s="156"/>
      <c r="G1755" s="156"/>
    </row>
    <row r="1756" spans="5:7" x14ac:dyDescent="0.35">
      <c r="E1756" s="156"/>
      <c r="F1756" s="156"/>
      <c r="G1756" s="156"/>
    </row>
    <row r="1757" spans="5:7" x14ac:dyDescent="0.35">
      <c r="E1757" s="156"/>
      <c r="F1757" s="156"/>
      <c r="G1757" s="156"/>
    </row>
    <row r="1758" spans="5:7" x14ac:dyDescent="0.35">
      <c r="E1758" s="156"/>
      <c r="F1758" s="156"/>
      <c r="G1758" s="156"/>
    </row>
    <row r="1759" spans="5:7" x14ac:dyDescent="0.35">
      <c r="E1759" s="156"/>
      <c r="F1759" s="156"/>
      <c r="G1759" s="156"/>
    </row>
    <row r="1760" spans="5:7" x14ac:dyDescent="0.35">
      <c r="E1760" s="156"/>
      <c r="F1760" s="156"/>
      <c r="G1760" s="156"/>
    </row>
    <row r="1761" spans="5:7" x14ac:dyDescent="0.35">
      <c r="E1761" s="156"/>
      <c r="F1761" s="156"/>
      <c r="G1761" s="156"/>
    </row>
    <row r="1762" spans="5:7" x14ac:dyDescent="0.35">
      <c r="E1762" s="156"/>
      <c r="F1762" s="156"/>
      <c r="G1762" s="156"/>
    </row>
    <row r="1763" spans="5:7" x14ac:dyDescent="0.35">
      <c r="E1763" s="156"/>
      <c r="F1763" s="156"/>
      <c r="G1763" s="156"/>
    </row>
    <row r="1764" spans="5:7" x14ac:dyDescent="0.35">
      <c r="E1764" s="156"/>
      <c r="F1764" s="156"/>
      <c r="G1764" s="156"/>
    </row>
    <row r="1765" spans="5:7" x14ac:dyDescent="0.35">
      <c r="E1765" s="156"/>
      <c r="F1765" s="156"/>
      <c r="G1765" s="156"/>
    </row>
    <row r="1766" spans="5:7" x14ac:dyDescent="0.35">
      <c r="E1766" s="156"/>
      <c r="F1766" s="156"/>
      <c r="G1766" s="156"/>
    </row>
    <row r="1767" spans="5:7" x14ac:dyDescent="0.35">
      <c r="E1767" s="156"/>
      <c r="F1767" s="156"/>
      <c r="G1767" s="156"/>
    </row>
    <row r="1768" spans="5:7" x14ac:dyDescent="0.35">
      <c r="E1768" s="156"/>
      <c r="F1768" s="156"/>
      <c r="G1768" s="156"/>
    </row>
    <row r="1769" spans="5:7" x14ac:dyDescent="0.35">
      <c r="E1769" s="156"/>
      <c r="F1769" s="156"/>
      <c r="G1769" s="156"/>
    </row>
    <row r="1770" spans="5:7" x14ac:dyDescent="0.35">
      <c r="E1770" s="156"/>
      <c r="F1770" s="156"/>
      <c r="G1770" s="156"/>
    </row>
    <row r="1771" spans="5:7" x14ac:dyDescent="0.35">
      <c r="E1771" s="156"/>
      <c r="F1771" s="156"/>
      <c r="G1771" s="156"/>
    </row>
    <row r="1772" spans="5:7" x14ac:dyDescent="0.35">
      <c r="E1772" s="156"/>
      <c r="F1772" s="156"/>
      <c r="G1772" s="156"/>
    </row>
    <row r="1773" spans="5:7" x14ac:dyDescent="0.35">
      <c r="E1773" s="156"/>
      <c r="F1773" s="156"/>
      <c r="G1773" s="156"/>
    </row>
    <row r="1774" spans="5:7" x14ac:dyDescent="0.35">
      <c r="E1774" s="156"/>
      <c r="F1774" s="156"/>
      <c r="G1774" s="156"/>
    </row>
    <row r="1775" spans="5:7" x14ac:dyDescent="0.35">
      <c r="E1775" s="156"/>
      <c r="F1775" s="156"/>
      <c r="G1775" s="156"/>
    </row>
    <row r="1776" spans="5:7" x14ac:dyDescent="0.35">
      <c r="E1776" s="156"/>
      <c r="F1776" s="156"/>
      <c r="G1776" s="156"/>
    </row>
    <row r="1777" spans="5:7" x14ac:dyDescent="0.35">
      <c r="E1777" s="156"/>
      <c r="F1777" s="156"/>
      <c r="G1777" s="156"/>
    </row>
    <row r="1778" spans="5:7" x14ac:dyDescent="0.35">
      <c r="E1778" s="156"/>
      <c r="F1778" s="156"/>
      <c r="G1778" s="156"/>
    </row>
    <row r="1779" spans="5:7" x14ac:dyDescent="0.35">
      <c r="E1779" s="156"/>
      <c r="F1779" s="156"/>
      <c r="G1779" s="156"/>
    </row>
    <row r="1780" spans="5:7" x14ac:dyDescent="0.35">
      <c r="E1780" s="156"/>
      <c r="F1780" s="156"/>
      <c r="G1780" s="156"/>
    </row>
    <row r="1781" spans="5:7" x14ac:dyDescent="0.35">
      <c r="E1781" s="156"/>
      <c r="F1781" s="156"/>
      <c r="G1781" s="156"/>
    </row>
    <row r="1782" spans="5:7" x14ac:dyDescent="0.35">
      <c r="E1782" s="156"/>
      <c r="F1782" s="156"/>
      <c r="G1782" s="156"/>
    </row>
    <row r="1783" spans="5:7" x14ac:dyDescent="0.35">
      <c r="E1783" s="156"/>
      <c r="F1783" s="156"/>
      <c r="G1783" s="156"/>
    </row>
    <row r="1784" spans="5:7" x14ac:dyDescent="0.35">
      <c r="E1784" s="156"/>
      <c r="F1784" s="156"/>
      <c r="G1784" s="156"/>
    </row>
    <row r="1785" spans="5:7" x14ac:dyDescent="0.35">
      <c r="E1785" s="156"/>
      <c r="F1785" s="156"/>
      <c r="G1785" s="156"/>
    </row>
    <row r="1786" spans="5:7" x14ac:dyDescent="0.35">
      <c r="E1786" s="156"/>
      <c r="F1786" s="156"/>
      <c r="G1786" s="156"/>
    </row>
    <row r="1787" spans="5:7" x14ac:dyDescent="0.35">
      <c r="E1787" s="156"/>
      <c r="F1787" s="156"/>
      <c r="G1787" s="156"/>
    </row>
    <row r="1788" spans="5:7" x14ac:dyDescent="0.35">
      <c r="E1788" s="156"/>
      <c r="F1788" s="156"/>
      <c r="G1788" s="156"/>
    </row>
    <row r="1789" spans="5:7" x14ac:dyDescent="0.35">
      <c r="E1789" s="156"/>
      <c r="F1789" s="156"/>
      <c r="G1789" s="156"/>
    </row>
    <row r="1790" spans="5:7" x14ac:dyDescent="0.35">
      <c r="E1790" s="156"/>
      <c r="F1790" s="156"/>
      <c r="G1790" s="156"/>
    </row>
    <row r="1791" spans="5:7" x14ac:dyDescent="0.35">
      <c r="E1791" s="156"/>
      <c r="F1791" s="156"/>
      <c r="G1791" s="156"/>
    </row>
    <row r="1792" spans="5:7" x14ac:dyDescent="0.35">
      <c r="E1792" s="156"/>
      <c r="F1792" s="156"/>
      <c r="G1792" s="156"/>
    </row>
    <row r="1793" spans="5:7" x14ac:dyDescent="0.35">
      <c r="E1793" s="156"/>
      <c r="F1793" s="156"/>
      <c r="G1793" s="156"/>
    </row>
    <row r="1794" spans="5:7" x14ac:dyDescent="0.35">
      <c r="E1794" s="156"/>
      <c r="F1794" s="156"/>
      <c r="G1794" s="156"/>
    </row>
    <row r="1795" spans="5:7" x14ac:dyDescent="0.35">
      <c r="E1795" s="156"/>
      <c r="F1795" s="156"/>
      <c r="G1795" s="156"/>
    </row>
    <row r="1796" spans="5:7" x14ac:dyDescent="0.35">
      <c r="E1796" s="156"/>
      <c r="F1796" s="156"/>
      <c r="G1796" s="156"/>
    </row>
    <row r="1797" spans="5:7" x14ac:dyDescent="0.35">
      <c r="E1797" s="156"/>
      <c r="F1797" s="156"/>
      <c r="G1797" s="156"/>
    </row>
    <row r="1798" spans="5:7" x14ac:dyDescent="0.35">
      <c r="E1798" s="156"/>
      <c r="F1798" s="156"/>
      <c r="G1798" s="156"/>
    </row>
    <row r="1799" spans="5:7" x14ac:dyDescent="0.35">
      <c r="E1799" s="156"/>
      <c r="F1799" s="156"/>
      <c r="G1799" s="156"/>
    </row>
    <row r="1800" spans="5:7" x14ac:dyDescent="0.35">
      <c r="E1800" s="156"/>
      <c r="F1800" s="156"/>
      <c r="G1800" s="156"/>
    </row>
    <row r="1801" spans="5:7" x14ac:dyDescent="0.35">
      <c r="E1801" s="156"/>
      <c r="F1801" s="156"/>
      <c r="G1801" s="156"/>
    </row>
    <row r="1802" spans="5:7" x14ac:dyDescent="0.35">
      <c r="E1802" s="156"/>
      <c r="F1802" s="156"/>
      <c r="G1802" s="156"/>
    </row>
    <row r="1803" spans="5:7" x14ac:dyDescent="0.35">
      <c r="E1803" s="156"/>
      <c r="F1803" s="156"/>
      <c r="G1803" s="156"/>
    </row>
    <row r="1804" spans="5:7" x14ac:dyDescent="0.35">
      <c r="E1804" s="156"/>
      <c r="F1804" s="156"/>
      <c r="G1804" s="156"/>
    </row>
    <row r="1805" spans="5:7" x14ac:dyDescent="0.35">
      <c r="E1805" s="156"/>
      <c r="F1805" s="156"/>
      <c r="G1805" s="156"/>
    </row>
    <row r="1806" spans="5:7" x14ac:dyDescent="0.35">
      <c r="E1806" s="156"/>
      <c r="F1806" s="156"/>
      <c r="G1806" s="156"/>
    </row>
    <row r="1807" spans="5:7" x14ac:dyDescent="0.35">
      <c r="E1807" s="156"/>
      <c r="F1807" s="156"/>
      <c r="G1807" s="156"/>
    </row>
    <row r="1808" spans="5:7" x14ac:dyDescent="0.35">
      <c r="E1808" s="156"/>
      <c r="F1808" s="156"/>
      <c r="G1808" s="156"/>
    </row>
    <row r="1809" spans="5:7" x14ac:dyDescent="0.35">
      <c r="E1809" s="156"/>
      <c r="F1809" s="156"/>
      <c r="G1809" s="156"/>
    </row>
    <row r="1810" spans="5:7" x14ac:dyDescent="0.35">
      <c r="E1810" s="156"/>
      <c r="F1810" s="156"/>
      <c r="G1810" s="156"/>
    </row>
    <row r="1811" spans="5:7" x14ac:dyDescent="0.35">
      <c r="E1811" s="156"/>
      <c r="F1811" s="156"/>
      <c r="G1811" s="156"/>
    </row>
    <row r="1812" spans="5:7" x14ac:dyDescent="0.35">
      <c r="E1812" s="156"/>
      <c r="F1812" s="156"/>
      <c r="G1812" s="156"/>
    </row>
    <row r="1813" spans="5:7" x14ac:dyDescent="0.35">
      <c r="E1813" s="156"/>
      <c r="F1813" s="156"/>
      <c r="G1813" s="156"/>
    </row>
    <row r="1814" spans="5:7" x14ac:dyDescent="0.35">
      <c r="E1814" s="156"/>
      <c r="F1814" s="156"/>
      <c r="G1814" s="156"/>
    </row>
    <row r="1815" spans="5:7" x14ac:dyDescent="0.35">
      <c r="E1815" s="156"/>
      <c r="F1815" s="156"/>
      <c r="G1815" s="156"/>
    </row>
    <row r="1816" spans="5:7" x14ac:dyDescent="0.35">
      <c r="E1816" s="156"/>
      <c r="F1816" s="156"/>
      <c r="G1816" s="156"/>
    </row>
    <row r="1817" spans="5:7" x14ac:dyDescent="0.35">
      <c r="E1817" s="156"/>
      <c r="F1817" s="156"/>
      <c r="G1817" s="156"/>
    </row>
    <row r="1818" spans="5:7" x14ac:dyDescent="0.35">
      <c r="E1818" s="156"/>
      <c r="F1818" s="156"/>
      <c r="G1818" s="156"/>
    </row>
    <row r="1819" spans="5:7" x14ac:dyDescent="0.35">
      <c r="E1819" s="156"/>
      <c r="F1819" s="156"/>
      <c r="G1819" s="156"/>
    </row>
    <row r="1820" spans="5:7" x14ac:dyDescent="0.35">
      <c r="E1820" s="156"/>
      <c r="F1820" s="156"/>
      <c r="G1820" s="156"/>
    </row>
    <row r="1821" spans="5:7" x14ac:dyDescent="0.35">
      <c r="E1821" s="156"/>
      <c r="F1821" s="156"/>
      <c r="G1821" s="156"/>
    </row>
    <row r="1822" spans="5:7" x14ac:dyDescent="0.35">
      <c r="E1822" s="156"/>
      <c r="F1822" s="156"/>
      <c r="G1822" s="156"/>
    </row>
    <row r="1823" spans="5:7" x14ac:dyDescent="0.35">
      <c r="E1823" s="156"/>
      <c r="F1823" s="156"/>
      <c r="G1823" s="156"/>
    </row>
    <row r="1824" spans="5:7" x14ac:dyDescent="0.35">
      <c r="E1824" s="156"/>
      <c r="F1824" s="156"/>
      <c r="G1824" s="156"/>
    </row>
    <row r="1825" spans="5:7" x14ac:dyDescent="0.35">
      <c r="E1825" s="156"/>
      <c r="F1825" s="156"/>
      <c r="G1825" s="156"/>
    </row>
    <row r="1826" spans="5:7" x14ac:dyDescent="0.35">
      <c r="E1826" s="156"/>
      <c r="F1826" s="156"/>
      <c r="G1826" s="156"/>
    </row>
    <row r="1827" spans="5:7" x14ac:dyDescent="0.35">
      <c r="E1827" s="156"/>
      <c r="F1827" s="156"/>
      <c r="G1827" s="156"/>
    </row>
    <row r="1828" spans="5:7" x14ac:dyDescent="0.35">
      <c r="E1828" s="156"/>
      <c r="F1828" s="156"/>
      <c r="G1828" s="156"/>
    </row>
    <row r="1829" spans="5:7" x14ac:dyDescent="0.35">
      <c r="E1829" s="156"/>
      <c r="F1829" s="156"/>
      <c r="G1829" s="156"/>
    </row>
    <row r="1830" spans="5:7" x14ac:dyDescent="0.35">
      <c r="E1830" s="156"/>
      <c r="F1830" s="156"/>
      <c r="G1830" s="156"/>
    </row>
    <row r="1831" spans="5:7" x14ac:dyDescent="0.35">
      <c r="E1831" s="156"/>
      <c r="F1831" s="156"/>
      <c r="G1831" s="156"/>
    </row>
    <row r="1832" spans="5:7" x14ac:dyDescent="0.35">
      <c r="E1832" s="156"/>
      <c r="F1832" s="156"/>
      <c r="G1832" s="156"/>
    </row>
    <row r="1833" spans="5:7" x14ac:dyDescent="0.35">
      <c r="E1833" s="156"/>
      <c r="F1833" s="156"/>
      <c r="G1833" s="156"/>
    </row>
    <row r="1834" spans="5:7" x14ac:dyDescent="0.35">
      <c r="E1834" s="156"/>
      <c r="F1834" s="156"/>
      <c r="G1834" s="156"/>
    </row>
    <row r="1835" spans="5:7" x14ac:dyDescent="0.35">
      <c r="E1835" s="156"/>
      <c r="F1835" s="156"/>
      <c r="G1835" s="156"/>
    </row>
    <row r="1836" spans="5:7" x14ac:dyDescent="0.35">
      <c r="E1836" s="156"/>
      <c r="F1836" s="156"/>
      <c r="G1836" s="156"/>
    </row>
    <row r="1837" spans="5:7" x14ac:dyDescent="0.35">
      <c r="E1837" s="156"/>
      <c r="F1837" s="156"/>
      <c r="G1837" s="156"/>
    </row>
    <row r="1838" spans="5:7" x14ac:dyDescent="0.35">
      <c r="E1838" s="156"/>
      <c r="F1838" s="156"/>
      <c r="G1838" s="156"/>
    </row>
    <row r="1839" spans="5:7" x14ac:dyDescent="0.35">
      <c r="E1839" s="156"/>
      <c r="F1839" s="156"/>
      <c r="G1839" s="156"/>
    </row>
    <row r="1840" spans="5:7" x14ac:dyDescent="0.35">
      <c r="E1840" s="156"/>
      <c r="F1840" s="156"/>
      <c r="G1840" s="156"/>
    </row>
    <row r="1841" spans="5:7" x14ac:dyDescent="0.35">
      <c r="E1841" s="156"/>
      <c r="F1841" s="156"/>
      <c r="G1841" s="156"/>
    </row>
    <row r="1842" spans="5:7" x14ac:dyDescent="0.35">
      <c r="E1842" s="156"/>
      <c r="F1842" s="156"/>
      <c r="G1842" s="156"/>
    </row>
    <row r="1843" spans="5:7" x14ac:dyDescent="0.35">
      <c r="E1843" s="156"/>
      <c r="F1843" s="156"/>
      <c r="G1843" s="156"/>
    </row>
    <row r="1844" spans="5:7" x14ac:dyDescent="0.35">
      <c r="E1844" s="156"/>
      <c r="F1844" s="156"/>
      <c r="G1844" s="156"/>
    </row>
    <row r="1845" spans="5:7" x14ac:dyDescent="0.35">
      <c r="E1845" s="156"/>
      <c r="F1845" s="156"/>
      <c r="G1845" s="156"/>
    </row>
    <row r="1846" spans="5:7" x14ac:dyDescent="0.35">
      <c r="E1846" s="156"/>
      <c r="F1846" s="156"/>
      <c r="G1846" s="156"/>
    </row>
    <row r="1847" spans="5:7" x14ac:dyDescent="0.35">
      <c r="E1847" s="156"/>
      <c r="F1847" s="156"/>
      <c r="G1847" s="156"/>
    </row>
    <row r="1848" spans="5:7" x14ac:dyDescent="0.35">
      <c r="E1848" s="156"/>
      <c r="F1848" s="156"/>
      <c r="G1848" s="156"/>
    </row>
    <row r="1849" spans="5:7" x14ac:dyDescent="0.35">
      <c r="E1849" s="156"/>
      <c r="F1849" s="156"/>
      <c r="G1849" s="156"/>
    </row>
    <row r="1850" spans="5:7" x14ac:dyDescent="0.35">
      <c r="E1850" s="156"/>
      <c r="F1850" s="156"/>
      <c r="G1850" s="156"/>
    </row>
    <row r="1851" spans="5:7" x14ac:dyDescent="0.35">
      <c r="E1851" s="156"/>
      <c r="F1851" s="156"/>
      <c r="G1851" s="156"/>
    </row>
    <row r="1852" spans="5:7" x14ac:dyDescent="0.35">
      <c r="E1852" s="156"/>
      <c r="F1852" s="156"/>
      <c r="G1852" s="156"/>
    </row>
  </sheetData>
  <autoFilter ref="A5:G72"/>
  <mergeCells count="1">
    <mergeCell ref="A4:G4"/>
  </mergeCells>
  <pageMargins left="0.23622047244094491" right="0.23622047244094491" top="0.74803149606299213" bottom="0.74803149606299213" header="0.31496062992125984" footer="0.31496062992125984"/>
  <pageSetup paperSize="8" scale="64" fitToHeight="0" orientation="landscape" r:id="rId1"/>
  <headerFooter>
    <oddFooter>&amp;CPage &amp;P of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0070C0"/>
    <pageSetUpPr fitToPage="1"/>
  </sheetPr>
  <dimension ref="B1:F1500"/>
  <sheetViews>
    <sheetView showGridLines="0" zoomScaleNormal="100" zoomScaleSheetLayoutView="100" workbookViewId="0"/>
  </sheetViews>
  <sheetFormatPr defaultColWidth="8.88671875" defaultRowHeight="12.75" x14ac:dyDescent="0.4"/>
  <cols>
    <col min="1" max="1" width="1.71875" style="69" customWidth="1"/>
    <col min="2" max="2" width="20.33203125" style="100" customWidth="1"/>
    <col min="3" max="3" width="49.71875" style="69" customWidth="1"/>
    <col min="4" max="16384" width="8.88671875" style="69"/>
  </cols>
  <sheetData>
    <row r="1" spans="2:3" ht="69" customHeight="1" x14ac:dyDescent="0.4">
      <c r="C1" s="77" t="s">
        <v>235</v>
      </c>
    </row>
    <row r="2" spans="2:3" ht="28.5" customHeight="1" x14ac:dyDescent="0.4">
      <c r="B2" s="316" t="s">
        <v>236</v>
      </c>
      <c r="C2" s="316"/>
    </row>
    <row r="3" spans="2:3" ht="38.25" customHeight="1" x14ac:dyDescent="0.4">
      <c r="B3" s="317" t="s">
        <v>237</v>
      </c>
      <c r="C3" s="317"/>
    </row>
    <row r="4" spans="2:3" s="159" customFormat="1" ht="29.25" customHeight="1" x14ac:dyDescent="0.35">
      <c r="B4" s="317" t="s">
        <v>238</v>
      </c>
      <c r="C4" s="317"/>
    </row>
    <row r="6" spans="2:3" ht="13.15" x14ac:dyDescent="0.4">
      <c r="B6" s="160" t="s">
        <v>239</v>
      </c>
      <c r="C6" s="161" t="s">
        <v>47</v>
      </c>
    </row>
    <row r="7" spans="2:3" x14ac:dyDescent="0.4">
      <c r="B7" s="164" t="s">
        <v>375</v>
      </c>
      <c r="C7" s="162" t="s">
        <v>488</v>
      </c>
    </row>
    <row r="8" spans="2:3" x14ac:dyDescent="0.4">
      <c r="B8" s="164" t="s">
        <v>376</v>
      </c>
      <c r="C8" s="162" t="s">
        <v>489</v>
      </c>
    </row>
    <row r="9" spans="2:3" x14ac:dyDescent="0.4">
      <c r="B9" s="164" t="s">
        <v>377</v>
      </c>
      <c r="C9" s="162" t="s">
        <v>490</v>
      </c>
    </row>
    <row r="10" spans="2:3" x14ac:dyDescent="0.4">
      <c r="B10" s="164" t="s">
        <v>378</v>
      </c>
      <c r="C10" s="162" t="s">
        <v>491</v>
      </c>
    </row>
    <row r="11" spans="2:3" x14ac:dyDescent="0.4">
      <c r="B11" s="164" t="s">
        <v>379</v>
      </c>
      <c r="C11" s="162" t="s">
        <v>492</v>
      </c>
    </row>
    <row r="12" spans="2:3" x14ac:dyDescent="0.4">
      <c r="B12" s="164" t="s">
        <v>380</v>
      </c>
      <c r="C12" s="162" t="s">
        <v>493</v>
      </c>
    </row>
    <row r="13" spans="2:3" x14ac:dyDescent="0.4">
      <c r="B13" s="164" t="s">
        <v>381</v>
      </c>
      <c r="C13" s="162" t="s">
        <v>494</v>
      </c>
    </row>
    <row r="14" spans="2:3" x14ac:dyDescent="0.4">
      <c r="B14" s="164" t="s">
        <v>382</v>
      </c>
      <c r="C14" s="162" t="s">
        <v>495</v>
      </c>
    </row>
    <row r="15" spans="2:3" x14ac:dyDescent="0.4">
      <c r="B15" s="164" t="s">
        <v>383</v>
      </c>
      <c r="C15" s="162" t="s">
        <v>496</v>
      </c>
    </row>
    <row r="16" spans="2:3" x14ac:dyDescent="0.4">
      <c r="B16" s="164" t="s">
        <v>384</v>
      </c>
      <c r="C16" s="162" t="s">
        <v>497</v>
      </c>
    </row>
    <row r="17" spans="2:5" x14ac:dyDescent="0.4">
      <c r="B17" s="164" t="s">
        <v>385</v>
      </c>
      <c r="C17" s="162" t="s">
        <v>498</v>
      </c>
      <c r="E17" s="163"/>
    </row>
    <row r="18" spans="2:5" x14ac:dyDescent="0.4">
      <c r="B18" s="164" t="s">
        <v>386</v>
      </c>
      <c r="C18" s="162" t="s">
        <v>499</v>
      </c>
    </row>
    <row r="19" spans="2:5" x14ac:dyDescent="0.4">
      <c r="B19" s="164" t="s">
        <v>387</v>
      </c>
      <c r="C19" s="162" t="s">
        <v>500</v>
      </c>
    </row>
    <row r="20" spans="2:5" x14ac:dyDescent="0.4">
      <c r="B20" s="164" t="s">
        <v>388</v>
      </c>
      <c r="C20" s="162" t="s">
        <v>501</v>
      </c>
    </row>
    <row r="21" spans="2:5" x14ac:dyDescent="0.4">
      <c r="B21" s="164" t="s">
        <v>389</v>
      </c>
      <c r="C21" s="162" t="s">
        <v>502</v>
      </c>
    </row>
    <row r="22" spans="2:5" x14ac:dyDescent="0.4">
      <c r="B22" s="164" t="s">
        <v>390</v>
      </c>
      <c r="C22" s="162" t="s">
        <v>503</v>
      </c>
    </row>
    <row r="23" spans="2:5" x14ac:dyDescent="0.4">
      <c r="B23" s="164" t="s">
        <v>391</v>
      </c>
      <c r="C23" s="162" t="s">
        <v>504</v>
      </c>
    </row>
    <row r="24" spans="2:5" x14ac:dyDescent="0.4">
      <c r="B24" s="164" t="s">
        <v>392</v>
      </c>
      <c r="C24" s="162" t="s">
        <v>505</v>
      </c>
    </row>
    <row r="25" spans="2:5" x14ac:dyDescent="0.4">
      <c r="B25" s="164" t="s">
        <v>393</v>
      </c>
      <c r="C25" s="162" t="s">
        <v>506</v>
      </c>
    </row>
    <row r="26" spans="2:5" x14ac:dyDescent="0.4">
      <c r="B26" s="164" t="s">
        <v>394</v>
      </c>
      <c r="C26" s="162" t="s">
        <v>507</v>
      </c>
    </row>
    <row r="27" spans="2:5" x14ac:dyDescent="0.4">
      <c r="B27" s="164" t="s">
        <v>395</v>
      </c>
      <c r="C27" s="162" t="s">
        <v>508</v>
      </c>
    </row>
    <row r="28" spans="2:5" x14ac:dyDescent="0.4">
      <c r="B28" s="164" t="s">
        <v>396</v>
      </c>
      <c r="C28" s="162" t="s">
        <v>509</v>
      </c>
    </row>
    <row r="29" spans="2:5" x14ac:dyDescent="0.4">
      <c r="B29" s="164" t="s">
        <v>397</v>
      </c>
      <c r="C29" s="162" t="s">
        <v>510</v>
      </c>
    </row>
    <row r="30" spans="2:5" x14ac:dyDescent="0.4">
      <c r="B30" s="164" t="s">
        <v>398</v>
      </c>
      <c r="C30" s="162" t="s">
        <v>511</v>
      </c>
    </row>
    <row r="31" spans="2:5" x14ac:dyDescent="0.4">
      <c r="B31" s="164" t="s">
        <v>399</v>
      </c>
      <c r="C31" s="162" t="s">
        <v>512</v>
      </c>
    </row>
    <row r="32" spans="2:5" x14ac:dyDescent="0.4">
      <c r="B32" s="164" t="s">
        <v>400</v>
      </c>
      <c r="C32" s="162" t="s">
        <v>513</v>
      </c>
    </row>
    <row r="33" spans="2:6" x14ac:dyDescent="0.4">
      <c r="B33" s="164" t="s">
        <v>401</v>
      </c>
      <c r="C33" s="162" t="s">
        <v>514</v>
      </c>
    </row>
    <row r="34" spans="2:6" x14ac:dyDescent="0.4">
      <c r="B34" s="164" t="s">
        <v>402</v>
      </c>
      <c r="C34" s="162" t="s">
        <v>515</v>
      </c>
      <c r="F34" s="163"/>
    </row>
    <row r="35" spans="2:6" x14ac:dyDescent="0.4">
      <c r="B35" s="164" t="s">
        <v>403</v>
      </c>
      <c r="C35" s="162" t="s">
        <v>516</v>
      </c>
    </row>
    <row r="36" spans="2:6" x14ac:dyDescent="0.4">
      <c r="B36" s="164" t="s">
        <v>404</v>
      </c>
      <c r="C36" s="162" t="s">
        <v>517</v>
      </c>
    </row>
    <row r="37" spans="2:6" x14ac:dyDescent="0.4">
      <c r="B37" s="164" t="s">
        <v>405</v>
      </c>
      <c r="C37" s="162" t="s">
        <v>518</v>
      </c>
    </row>
    <row r="38" spans="2:6" x14ac:dyDescent="0.4">
      <c r="B38" s="164" t="s">
        <v>406</v>
      </c>
      <c r="C38" s="162" t="s">
        <v>519</v>
      </c>
    </row>
    <row r="39" spans="2:6" x14ac:dyDescent="0.4">
      <c r="B39" s="164" t="s">
        <v>407</v>
      </c>
      <c r="C39" s="162" t="s">
        <v>520</v>
      </c>
    </row>
    <row r="40" spans="2:6" x14ac:dyDescent="0.4">
      <c r="B40" s="164" t="s">
        <v>408</v>
      </c>
      <c r="C40" s="162" t="s">
        <v>521</v>
      </c>
    </row>
    <row r="41" spans="2:6" x14ac:dyDescent="0.4">
      <c r="B41" s="164" t="s">
        <v>409</v>
      </c>
      <c r="C41" s="162" t="s">
        <v>522</v>
      </c>
    </row>
    <row r="42" spans="2:6" x14ac:dyDescent="0.4">
      <c r="B42" s="164" t="s">
        <v>410</v>
      </c>
      <c r="C42" s="162" t="s">
        <v>523</v>
      </c>
    </row>
    <row r="43" spans="2:6" x14ac:dyDescent="0.4">
      <c r="B43" s="164" t="s">
        <v>411</v>
      </c>
      <c r="C43" s="162" t="s">
        <v>524</v>
      </c>
    </row>
    <row r="44" spans="2:6" x14ac:dyDescent="0.4">
      <c r="B44" s="164" t="s">
        <v>412</v>
      </c>
      <c r="C44" s="162" t="s">
        <v>525</v>
      </c>
    </row>
    <row r="45" spans="2:6" x14ac:dyDescent="0.4">
      <c r="B45" s="164" t="s">
        <v>413</v>
      </c>
      <c r="C45" s="162" t="s">
        <v>526</v>
      </c>
    </row>
    <row r="46" spans="2:6" x14ac:dyDescent="0.4">
      <c r="B46" s="164" t="s">
        <v>414</v>
      </c>
      <c r="C46" s="162" t="s">
        <v>527</v>
      </c>
    </row>
    <row r="47" spans="2:6" x14ac:dyDescent="0.4">
      <c r="B47" s="164" t="s">
        <v>415</v>
      </c>
      <c r="C47" s="162" t="s">
        <v>528</v>
      </c>
    </row>
    <row r="48" spans="2:6" x14ac:dyDescent="0.4">
      <c r="B48" s="164" t="s">
        <v>416</v>
      </c>
      <c r="C48" s="162" t="s">
        <v>529</v>
      </c>
    </row>
    <row r="49" spans="2:3" x14ac:dyDescent="0.4">
      <c r="B49" s="164" t="s">
        <v>417</v>
      </c>
      <c r="C49" s="162" t="s">
        <v>530</v>
      </c>
    </row>
    <row r="50" spans="2:3" x14ac:dyDescent="0.4">
      <c r="B50" s="164" t="s">
        <v>418</v>
      </c>
      <c r="C50" s="162" t="s">
        <v>531</v>
      </c>
    </row>
    <row r="51" spans="2:3" x14ac:dyDescent="0.4">
      <c r="B51" s="164" t="s">
        <v>419</v>
      </c>
      <c r="C51" s="162" t="s">
        <v>532</v>
      </c>
    </row>
    <row r="52" spans="2:3" x14ac:dyDescent="0.4">
      <c r="B52" s="164" t="s">
        <v>420</v>
      </c>
      <c r="C52" s="162" t="s">
        <v>533</v>
      </c>
    </row>
    <row r="53" spans="2:3" x14ac:dyDescent="0.4">
      <c r="B53" s="164" t="s">
        <v>421</v>
      </c>
      <c r="C53" s="162" t="s">
        <v>534</v>
      </c>
    </row>
    <row r="54" spans="2:3" x14ac:dyDescent="0.4">
      <c r="B54" s="164" t="s">
        <v>422</v>
      </c>
      <c r="C54" s="162" t="s">
        <v>535</v>
      </c>
    </row>
    <row r="55" spans="2:3" x14ac:dyDescent="0.4">
      <c r="B55" s="164" t="s">
        <v>423</v>
      </c>
      <c r="C55" s="162" t="s">
        <v>536</v>
      </c>
    </row>
    <row r="56" spans="2:3" x14ac:dyDescent="0.4">
      <c r="B56" s="164" t="s">
        <v>424</v>
      </c>
      <c r="C56" s="162" t="s">
        <v>537</v>
      </c>
    </row>
    <row r="57" spans="2:3" x14ac:dyDescent="0.4">
      <c r="B57" s="164" t="s">
        <v>425</v>
      </c>
      <c r="C57" s="162" t="s">
        <v>538</v>
      </c>
    </row>
    <row r="58" spans="2:3" x14ac:dyDescent="0.4">
      <c r="B58" s="164" t="s">
        <v>426</v>
      </c>
      <c r="C58" s="162" t="s">
        <v>539</v>
      </c>
    </row>
    <row r="59" spans="2:3" x14ac:dyDescent="0.4">
      <c r="B59" s="164" t="s">
        <v>427</v>
      </c>
      <c r="C59" s="162" t="s">
        <v>540</v>
      </c>
    </row>
    <row r="60" spans="2:3" x14ac:dyDescent="0.4">
      <c r="B60" s="164" t="s">
        <v>428</v>
      </c>
      <c r="C60" s="162" t="s">
        <v>541</v>
      </c>
    </row>
    <row r="61" spans="2:3" x14ac:dyDescent="0.4">
      <c r="B61" s="164" t="s">
        <v>429</v>
      </c>
      <c r="C61" s="162" t="s">
        <v>542</v>
      </c>
    </row>
    <row r="62" spans="2:3" x14ac:dyDescent="0.4">
      <c r="B62" s="164" t="s">
        <v>430</v>
      </c>
      <c r="C62" s="162" t="s">
        <v>543</v>
      </c>
    </row>
    <row r="63" spans="2:3" x14ac:dyDescent="0.4">
      <c r="B63" s="164" t="s">
        <v>431</v>
      </c>
      <c r="C63" s="162" t="s">
        <v>544</v>
      </c>
    </row>
    <row r="64" spans="2:3" x14ac:dyDescent="0.4">
      <c r="B64" s="164" t="s">
        <v>432</v>
      </c>
      <c r="C64" s="162" t="s">
        <v>545</v>
      </c>
    </row>
    <row r="65" spans="2:3" x14ac:dyDescent="0.4">
      <c r="B65" s="164" t="s">
        <v>433</v>
      </c>
      <c r="C65" s="162" t="s">
        <v>546</v>
      </c>
    </row>
    <row r="66" spans="2:3" x14ac:dyDescent="0.4">
      <c r="B66" s="164" t="s">
        <v>434</v>
      </c>
      <c r="C66" s="162" t="s">
        <v>547</v>
      </c>
    </row>
    <row r="67" spans="2:3" x14ac:dyDescent="0.4">
      <c r="B67" s="164" t="s">
        <v>435</v>
      </c>
      <c r="C67" s="162" t="s">
        <v>548</v>
      </c>
    </row>
    <row r="68" spans="2:3" x14ac:dyDescent="0.4">
      <c r="B68" s="164" t="s">
        <v>436</v>
      </c>
      <c r="C68" s="162" t="s">
        <v>549</v>
      </c>
    </row>
    <row r="69" spans="2:3" x14ac:dyDescent="0.4">
      <c r="B69" s="164" t="s">
        <v>437</v>
      </c>
      <c r="C69" s="162" t="s">
        <v>550</v>
      </c>
    </row>
    <row r="70" spans="2:3" x14ac:dyDescent="0.4">
      <c r="B70" s="164" t="s">
        <v>438</v>
      </c>
      <c r="C70" s="162" t="s">
        <v>551</v>
      </c>
    </row>
    <row r="71" spans="2:3" x14ac:dyDescent="0.4">
      <c r="B71" s="164" t="s">
        <v>439</v>
      </c>
      <c r="C71" s="162" t="s">
        <v>552</v>
      </c>
    </row>
    <row r="72" spans="2:3" x14ac:dyDescent="0.4">
      <c r="B72" s="164" t="s">
        <v>440</v>
      </c>
      <c r="C72" s="162" t="s">
        <v>553</v>
      </c>
    </row>
    <row r="73" spans="2:3" x14ac:dyDescent="0.4">
      <c r="B73" s="164" t="s">
        <v>441</v>
      </c>
      <c r="C73" s="162" t="s">
        <v>554</v>
      </c>
    </row>
    <row r="74" spans="2:3" x14ac:dyDescent="0.4">
      <c r="B74" s="164" t="s">
        <v>442</v>
      </c>
      <c r="C74" s="162" t="s">
        <v>555</v>
      </c>
    </row>
    <row r="75" spans="2:3" x14ac:dyDescent="0.4">
      <c r="B75" s="164" t="s">
        <v>443</v>
      </c>
      <c r="C75" s="162" t="s">
        <v>556</v>
      </c>
    </row>
    <row r="76" spans="2:3" x14ac:dyDescent="0.4">
      <c r="B76" s="164" t="s">
        <v>444</v>
      </c>
      <c r="C76" s="162" t="s">
        <v>557</v>
      </c>
    </row>
    <row r="77" spans="2:3" x14ac:dyDescent="0.4">
      <c r="B77" s="164" t="s">
        <v>445</v>
      </c>
      <c r="C77" s="162" t="s">
        <v>558</v>
      </c>
    </row>
    <row r="78" spans="2:3" x14ac:dyDescent="0.4">
      <c r="B78" s="164" t="s">
        <v>446</v>
      </c>
      <c r="C78" s="162" t="s">
        <v>559</v>
      </c>
    </row>
    <row r="79" spans="2:3" x14ac:dyDescent="0.4">
      <c r="B79" s="164" t="s">
        <v>447</v>
      </c>
      <c r="C79" s="162" t="s">
        <v>560</v>
      </c>
    </row>
    <row r="80" spans="2:3" x14ac:dyDescent="0.4">
      <c r="B80" s="164" t="s">
        <v>448</v>
      </c>
      <c r="C80" s="162" t="s">
        <v>561</v>
      </c>
    </row>
    <row r="81" spans="2:3" x14ac:dyDescent="0.4">
      <c r="B81" s="164" t="s">
        <v>449</v>
      </c>
      <c r="C81" s="162" t="s">
        <v>562</v>
      </c>
    </row>
    <row r="82" spans="2:3" x14ac:dyDescent="0.4">
      <c r="B82" s="164" t="s">
        <v>450</v>
      </c>
      <c r="C82" s="162" t="s">
        <v>563</v>
      </c>
    </row>
    <row r="83" spans="2:3" x14ac:dyDescent="0.4">
      <c r="B83" s="164" t="s">
        <v>451</v>
      </c>
      <c r="C83" s="162" t="s">
        <v>564</v>
      </c>
    </row>
    <row r="84" spans="2:3" x14ac:dyDescent="0.4">
      <c r="B84" s="164" t="s">
        <v>452</v>
      </c>
      <c r="C84" s="162" t="s">
        <v>565</v>
      </c>
    </row>
    <row r="85" spans="2:3" x14ac:dyDescent="0.4">
      <c r="B85" s="164" t="s">
        <v>453</v>
      </c>
      <c r="C85" s="162" t="s">
        <v>566</v>
      </c>
    </row>
    <row r="86" spans="2:3" x14ac:dyDescent="0.4">
      <c r="B86" s="164" t="s">
        <v>454</v>
      </c>
      <c r="C86" s="162" t="s">
        <v>567</v>
      </c>
    </row>
    <row r="87" spans="2:3" x14ac:dyDescent="0.4">
      <c r="B87" s="164" t="s">
        <v>455</v>
      </c>
      <c r="C87" s="162" t="s">
        <v>568</v>
      </c>
    </row>
    <row r="88" spans="2:3" x14ac:dyDescent="0.4">
      <c r="B88" s="164" t="s">
        <v>456</v>
      </c>
      <c r="C88" s="162" t="s">
        <v>569</v>
      </c>
    </row>
    <row r="89" spans="2:3" x14ac:dyDescent="0.4">
      <c r="B89" s="164" t="s">
        <v>457</v>
      </c>
      <c r="C89" s="162" t="s">
        <v>570</v>
      </c>
    </row>
    <row r="90" spans="2:3" x14ac:dyDescent="0.4">
      <c r="B90" s="164" t="s">
        <v>458</v>
      </c>
      <c r="C90" s="162" t="s">
        <v>571</v>
      </c>
    </row>
    <row r="91" spans="2:3" x14ac:dyDescent="0.4">
      <c r="B91" s="164" t="s">
        <v>459</v>
      </c>
      <c r="C91" s="162" t="s">
        <v>572</v>
      </c>
    </row>
    <row r="92" spans="2:3" x14ac:dyDescent="0.4">
      <c r="B92" s="164" t="s">
        <v>460</v>
      </c>
      <c r="C92" s="162" t="s">
        <v>573</v>
      </c>
    </row>
    <row r="93" spans="2:3" x14ac:dyDescent="0.4">
      <c r="B93" s="164" t="s">
        <v>461</v>
      </c>
      <c r="C93" s="162" t="s">
        <v>574</v>
      </c>
    </row>
    <row r="94" spans="2:3" x14ac:dyDescent="0.4">
      <c r="B94" s="164" t="s">
        <v>462</v>
      </c>
      <c r="C94" s="162" t="s">
        <v>575</v>
      </c>
    </row>
    <row r="95" spans="2:3" x14ac:dyDescent="0.4">
      <c r="B95" s="164" t="s">
        <v>463</v>
      </c>
      <c r="C95" s="162" t="s">
        <v>576</v>
      </c>
    </row>
    <row r="96" spans="2:3" x14ac:dyDescent="0.4">
      <c r="B96" s="164" t="s">
        <v>464</v>
      </c>
      <c r="C96" s="162" t="s">
        <v>577</v>
      </c>
    </row>
    <row r="97" spans="2:3" x14ac:dyDescent="0.4">
      <c r="B97" s="164" t="s">
        <v>465</v>
      </c>
      <c r="C97" s="162" t="s">
        <v>578</v>
      </c>
    </row>
    <row r="98" spans="2:3" x14ac:dyDescent="0.4">
      <c r="B98" s="164" t="s">
        <v>466</v>
      </c>
      <c r="C98" s="162" t="s">
        <v>579</v>
      </c>
    </row>
    <row r="99" spans="2:3" x14ac:dyDescent="0.4">
      <c r="B99" s="164" t="s">
        <v>467</v>
      </c>
      <c r="C99" s="162" t="s">
        <v>580</v>
      </c>
    </row>
    <row r="100" spans="2:3" x14ac:dyDescent="0.4">
      <c r="B100" s="164" t="s">
        <v>468</v>
      </c>
      <c r="C100" s="162" t="s">
        <v>581</v>
      </c>
    </row>
    <row r="101" spans="2:3" x14ac:dyDescent="0.4">
      <c r="B101" s="164" t="s">
        <v>469</v>
      </c>
      <c r="C101" s="162" t="s">
        <v>582</v>
      </c>
    </row>
    <row r="102" spans="2:3" x14ac:dyDescent="0.4">
      <c r="B102" s="164"/>
      <c r="C102" s="162"/>
    </row>
    <row r="103" spans="2:3" x14ac:dyDescent="0.4">
      <c r="B103" s="164"/>
      <c r="C103" s="162"/>
    </row>
    <row r="104" spans="2:3" x14ac:dyDescent="0.4">
      <c r="B104" s="164"/>
      <c r="C104" s="162"/>
    </row>
    <row r="105" spans="2:3" x14ac:dyDescent="0.4">
      <c r="B105" s="164"/>
      <c r="C105" s="162"/>
    </row>
    <row r="106" spans="2:3" x14ac:dyDescent="0.4">
      <c r="B106" s="164"/>
      <c r="C106" s="162"/>
    </row>
    <row r="107" spans="2:3" x14ac:dyDescent="0.4">
      <c r="B107" s="164"/>
      <c r="C107" s="162"/>
    </row>
    <row r="108" spans="2:3" x14ac:dyDescent="0.4">
      <c r="B108" s="164"/>
      <c r="C108" s="162"/>
    </row>
    <row r="109" spans="2:3" x14ac:dyDescent="0.4">
      <c r="B109" s="164"/>
      <c r="C109" s="162"/>
    </row>
    <row r="110" spans="2:3" x14ac:dyDescent="0.4">
      <c r="B110" s="164"/>
      <c r="C110" s="162"/>
    </row>
    <row r="111" spans="2:3" x14ac:dyDescent="0.4">
      <c r="B111" s="164"/>
      <c r="C111" s="162"/>
    </row>
    <row r="112" spans="2:3" x14ac:dyDescent="0.4">
      <c r="B112" s="164"/>
      <c r="C112" s="162"/>
    </row>
    <row r="113" spans="2:3" x14ac:dyDescent="0.4">
      <c r="B113" s="164"/>
      <c r="C113" s="162"/>
    </row>
    <row r="114" spans="2:3" x14ac:dyDescent="0.4">
      <c r="B114" s="164"/>
      <c r="C114" s="162"/>
    </row>
    <row r="115" spans="2:3" x14ac:dyDescent="0.4">
      <c r="B115" s="164"/>
      <c r="C115" s="162"/>
    </row>
    <row r="116" spans="2:3" x14ac:dyDescent="0.4">
      <c r="B116" s="164"/>
      <c r="C116" s="162"/>
    </row>
    <row r="117" spans="2:3" x14ac:dyDescent="0.4">
      <c r="B117" s="164"/>
      <c r="C117" s="162"/>
    </row>
    <row r="118" spans="2:3" x14ac:dyDescent="0.4">
      <c r="B118" s="164"/>
      <c r="C118" s="162"/>
    </row>
    <row r="119" spans="2:3" x14ac:dyDescent="0.4">
      <c r="B119" s="164"/>
      <c r="C119" s="162"/>
    </row>
    <row r="120" spans="2:3" x14ac:dyDescent="0.4">
      <c r="B120" s="164"/>
      <c r="C120" s="162"/>
    </row>
    <row r="121" spans="2:3" x14ac:dyDescent="0.4">
      <c r="B121" s="164"/>
      <c r="C121" s="162"/>
    </row>
    <row r="122" spans="2:3" x14ac:dyDescent="0.4">
      <c r="B122" s="164"/>
      <c r="C122" s="162"/>
    </row>
    <row r="123" spans="2:3" x14ac:dyDescent="0.4">
      <c r="B123" s="164"/>
      <c r="C123" s="162"/>
    </row>
    <row r="124" spans="2:3" x14ac:dyDescent="0.4">
      <c r="B124" s="162"/>
      <c r="C124" s="162"/>
    </row>
    <row r="125" spans="2:3" x14ac:dyDescent="0.4">
      <c r="B125" s="162"/>
      <c r="C125" s="162"/>
    </row>
    <row r="126" spans="2:3" x14ac:dyDescent="0.4">
      <c r="B126" s="162"/>
      <c r="C126" s="162"/>
    </row>
    <row r="127" spans="2:3" x14ac:dyDescent="0.4">
      <c r="B127" s="162"/>
      <c r="C127" s="162"/>
    </row>
    <row r="128" spans="2:3" x14ac:dyDescent="0.4">
      <c r="B128" s="162"/>
      <c r="C128" s="162"/>
    </row>
    <row r="129" spans="2:3" x14ac:dyDescent="0.4">
      <c r="B129" s="162"/>
      <c r="C129" s="162"/>
    </row>
    <row r="130" spans="2:3" x14ac:dyDescent="0.4">
      <c r="B130" s="162"/>
      <c r="C130" s="162"/>
    </row>
    <row r="131" spans="2:3" x14ac:dyDescent="0.4">
      <c r="B131" s="162"/>
      <c r="C131" s="162"/>
    </row>
    <row r="132" spans="2:3" x14ac:dyDescent="0.4">
      <c r="B132" s="162"/>
      <c r="C132" s="162"/>
    </row>
    <row r="133" spans="2:3" x14ac:dyDescent="0.4">
      <c r="B133" s="162"/>
      <c r="C133" s="162"/>
    </row>
    <row r="134" spans="2:3" x14ac:dyDescent="0.4">
      <c r="B134" s="162"/>
      <c r="C134" s="162"/>
    </row>
    <row r="135" spans="2:3" x14ac:dyDescent="0.4">
      <c r="B135" s="162"/>
      <c r="C135" s="162"/>
    </row>
    <row r="136" spans="2:3" x14ac:dyDescent="0.4">
      <c r="B136" s="162"/>
      <c r="C136" s="162"/>
    </row>
    <row r="137" spans="2:3" x14ac:dyDescent="0.4">
      <c r="B137" s="162"/>
      <c r="C137" s="162"/>
    </row>
    <row r="138" spans="2:3" x14ac:dyDescent="0.4">
      <c r="B138" s="162"/>
      <c r="C138" s="162"/>
    </row>
    <row r="139" spans="2:3" x14ac:dyDescent="0.4">
      <c r="B139" s="162"/>
      <c r="C139" s="162"/>
    </row>
    <row r="140" spans="2:3" x14ac:dyDescent="0.4">
      <c r="B140" s="162"/>
      <c r="C140" s="162"/>
    </row>
    <row r="141" spans="2:3" x14ac:dyDescent="0.4">
      <c r="B141" s="162"/>
      <c r="C141" s="162"/>
    </row>
    <row r="142" spans="2:3" x14ac:dyDescent="0.4">
      <c r="B142" s="162"/>
      <c r="C142" s="162"/>
    </row>
    <row r="143" spans="2:3" x14ac:dyDescent="0.4">
      <c r="B143" s="162"/>
      <c r="C143" s="162"/>
    </row>
    <row r="144" spans="2:3" x14ac:dyDescent="0.4">
      <c r="B144" s="162"/>
      <c r="C144" s="162"/>
    </row>
    <row r="145" spans="2:3" x14ac:dyDescent="0.4">
      <c r="B145" s="162"/>
      <c r="C145" s="162"/>
    </row>
    <row r="146" spans="2:3" x14ac:dyDescent="0.4">
      <c r="B146" s="162"/>
      <c r="C146" s="162"/>
    </row>
    <row r="147" spans="2:3" x14ac:dyDescent="0.4">
      <c r="B147" s="162"/>
      <c r="C147" s="162"/>
    </row>
    <row r="148" spans="2:3" x14ac:dyDescent="0.4">
      <c r="B148" s="162"/>
      <c r="C148" s="162"/>
    </row>
    <row r="149" spans="2:3" x14ac:dyDescent="0.4">
      <c r="B149" s="162"/>
      <c r="C149" s="162"/>
    </row>
    <row r="150" spans="2:3" x14ac:dyDescent="0.4">
      <c r="B150" s="162"/>
      <c r="C150" s="162"/>
    </row>
    <row r="151" spans="2:3" x14ac:dyDescent="0.4">
      <c r="B151" s="162"/>
      <c r="C151" s="162"/>
    </row>
    <row r="152" spans="2:3" x14ac:dyDescent="0.4">
      <c r="B152" s="162"/>
      <c r="C152" s="162"/>
    </row>
    <row r="153" spans="2:3" x14ac:dyDescent="0.4">
      <c r="B153" s="162"/>
      <c r="C153" s="162"/>
    </row>
    <row r="154" spans="2:3" x14ac:dyDescent="0.4">
      <c r="B154" s="162"/>
      <c r="C154" s="162"/>
    </row>
    <row r="155" spans="2:3" x14ac:dyDescent="0.4">
      <c r="B155" s="162"/>
      <c r="C155" s="162"/>
    </row>
    <row r="156" spans="2:3" x14ac:dyDescent="0.4">
      <c r="B156" s="162"/>
      <c r="C156" s="162"/>
    </row>
    <row r="157" spans="2:3" x14ac:dyDescent="0.4">
      <c r="B157" s="162"/>
      <c r="C157" s="162"/>
    </row>
    <row r="158" spans="2:3" x14ac:dyDescent="0.4">
      <c r="B158" s="162"/>
      <c r="C158" s="162"/>
    </row>
    <row r="159" spans="2:3" x14ac:dyDescent="0.4">
      <c r="B159" s="162"/>
      <c r="C159" s="162"/>
    </row>
    <row r="160" spans="2:3" x14ac:dyDescent="0.4">
      <c r="B160" s="162"/>
      <c r="C160" s="162"/>
    </row>
    <row r="161" spans="2:3" x14ac:dyDescent="0.4">
      <c r="B161" s="162"/>
      <c r="C161" s="162"/>
    </row>
    <row r="162" spans="2:3" x14ac:dyDescent="0.4">
      <c r="B162" s="162"/>
      <c r="C162" s="162"/>
    </row>
    <row r="163" spans="2:3" x14ac:dyDescent="0.4">
      <c r="B163" s="162"/>
      <c r="C163" s="162"/>
    </row>
    <row r="164" spans="2:3" x14ac:dyDescent="0.4">
      <c r="B164" s="162"/>
      <c r="C164" s="162"/>
    </row>
    <row r="165" spans="2:3" x14ac:dyDescent="0.4">
      <c r="B165" s="162"/>
      <c r="C165" s="162"/>
    </row>
    <row r="166" spans="2:3" x14ac:dyDescent="0.4">
      <c r="B166" s="162"/>
      <c r="C166" s="162"/>
    </row>
    <row r="167" spans="2:3" x14ac:dyDescent="0.4">
      <c r="B167" s="162"/>
      <c r="C167" s="162"/>
    </row>
    <row r="168" spans="2:3" x14ac:dyDescent="0.4">
      <c r="B168" s="162"/>
      <c r="C168" s="162"/>
    </row>
    <row r="169" spans="2:3" x14ac:dyDescent="0.4">
      <c r="B169" s="162"/>
      <c r="C169" s="162"/>
    </row>
    <row r="170" spans="2:3" x14ac:dyDescent="0.4">
      <c r="B170" s="162"/>
      <c r="C170" s="162"/>
    </row>
    <row r="171" spans="2:3" x14ac:dyDescent="0.4">
      <c r="B171" s="162"/>
      <c r="C171" s="162"/>
    </row>
    <row r="172" spans="2:3" x14ac:dyDescent="0.4">
      <c r="B172" s="162"/>
      <c r="C172" s="162"/>
    </row>
    <row r="173" spans="2:3" x14ac:dyDescent="0.4">
      <c r="B173" s="162"/>
      <c r="C173" s="162"/>
    </row>
    <row r="174" spans="2:3" x14ac:dyDescent="0.4">
      <c r="B174" s="162"/>
      <c r="C174" s="162"/>
    </row>
    <row r="175" spans="2:3" x14ac:dyDescent="0.4">
      <c r="B175" s="162"/>
      <c r="C175" s="162"/>
    </row>
    <row r="176" spans="2:3" x14ac:dyDescent="0.4">
      <c r="B176" s="162"/>
      <c r="C176" s="162"/>
    </row>
    <row r="177" spans="2:3" x14ac:dyDescent="0.4">
      <c r="B177" s="162"/>
      <c r="C177" s="162"/>
    </row>
    <row r="178" spans="2:3" x14ac:dyDescent="0.4">
      <c r="B178" s="162"/>
      <c r="C178" s="162"/>
    </row>
    <row r="179" spans="2:3" x14ac:dyDescent="0.4">
      <c r="B179" s="162"/>
      <c r="C179" s="162"/>
    </row>
    <row r="180" spans="2:3" x14ac:dyDescent="0.4">
      <c r="B180" s="162"/>
      <c r="C180" s="162"/>
    </row>
    <row r="181" spans="2:3" x14ac:dyDescent="0.4">
      <c r="B181" s="162"/>
      <c r="C181" s="162"/>
    </row>
    <row r="182" spans="2:3" x14ac:dyDescent="0.4">
      <c r="B182" s="162"/>
      <c r="C182" s="162"/>
    </row>
    <row r="183" spans="2:3" x14ac:dyDescent="0.4">
      <c r="B183" s="162"/>
      <c r="C183" s="162"/>
    </row>
    <row r="184" spans="2:3" x14ac:dyDescent="0.4">
      <c r="B184" s="162"/>
      <c r="C184" s="162"/>
    </row>
    <row r="185" spans="2:3" x14ac:dyDescent="0.4">
      <c r="B185" s="162"/>
      <c r="C185" s="162"/>
    </row>
    <row r="186" spans="2:3" x14ac:dyDescent="0.4">
      <c r="B186" s="162"/>
      <c r="C186" s="162"/>
    </row>
    <row r="187" spans="2:3" x14ac:dyDescent="0.4">
      <c r="B187" s="162"/>
      <c r="C187" s="162"/>
    </row>
    <row r="188" spans="2:3" x14ac:dyDescent="0.4">
      <c r="B188" s="162"/>
      <c r="C188" s="162"/>
    </row>
    <row r="189" spans="2:3" x14ac:dyDescent="0.4">
      <c r="B189" s="162"/>
      <c r="C189" s="162"/>
    </row>
    <row r="190" spans="2:3" x14ac:dyDescent="0.4">
      <c r="B190" s="162"/>
      <c r="C190" s="162"/>
    </row>
    <row r="191" spans="2:3" x14ac:dyDescent="0.4">
      <c r="B191" s="162"/>
      <c r="C191" s="162"/>
    </row>
    <row r="192" spans="2:3" x14ac:dyDescent="0.4">
      <c r="B192" s="162"/>
      <c r="C192" s="162"/>
    </row>
    <row r="193" spans="2:3" x14ac:dyDescent="0.4">
      <c r="B193" s="162"/>
      <c r="C193" s="162"/>
    </row>
    <row r="194" spans="2:3" x14ac:dyDescent="0.4">
      <c r="B194" s="162"/>
      <c r="C194" s="162"/>
    </row>
    <row r="195" spans="2:3" x14ac:dyDescent="0.4">
      <c r="B195" s="162"/>
      <c r="C195" s="162"/>
    </row>
    <row r="196" spans="2:3" x14ac:dyDescent="0.4">
      <c r="B196" s="162"/>
      <c r="C196" s="162"/>
    </row>
    <row r="197" spans="2:3" x14ac:dyDescent="0.4">
      <c r="B197" s="162"/>
      <c r="C197" s="162"/>
    </row>
    <row r="198" spans="2:3" x14ac:dyDescent="0.4">
      <c r="B198" s="162"/>
      <c r="C198" s="162"/>
    </row>
    <row r="199" spans="2:3" x14ac:dyDescent="0.4">
      <c r="B199" s="162"/>
      <c r="C199" s="162"/>
    </row>
    <row r="200" spans="2:3" x14ac:dyDescent="0.4">
      <c r="B200" s="162"/>
      <c r="C200" s="162"/>
    </row>
    <row r="201" spans="2:3" x14ac:dyDescent="0.4">
      <c r="B201" s="162"/>
      <c r="C201" s="162"/>
    </row>
    <row r="202" spans="2:3" x14ac:dyDescent="0.4">
      <c r="B202" s="162"/>
      <c r="C202" s="162"/>
    </row>
    <row r="203" spans="2:3" x14ac:dyDescent="0.4">
      <c r="B203" s="162"/>
      <c r="C203" s="162"/>
    </row>
    <row r="204" spans="2:3" x14ac:dyDescent="0.4">
      <c r="B204" s="162"/>
      <c r="C204" s="162"/>
    </row>
    <row r="205" spans="2:3" x14ac:dyDescent="0.4">
      <c r="B205" s="162"/>
      <c r="C205" s="162"/>
    </row>
    <row r="206" spans="2:3" x14ac:dyDescent="0.4">
      <c r="B206" s="162"/>
      <c r="C206" s="162"/>
    </row>
    <row r="207" spans="2:3" x14ac:dyDescent="0.4">
      <c r="B207" s="162"/>
      <c r="C207" s="162"/>
    </row>
    <row r="208" spans="2:3" x14ac:dyDescent="0.4">
      <c r="B208" s="162"/>
      <c r="C208" s="162"/>
    </row>
    <row r="209" spans="2:3" x14ac:dyDescent="0.4">
      <c r="B209" s="162"/>
      <c r="C209" s="162"/>
    </row>
    <row r="210" spans="2:3" x14ac:dyDescent="0.4">
      <c r="B210" s="162"/>
      <c r="C210" s="162"/>
    </row>
    <row r="211" spans="2:3" x14ac:dyDescent="0.4">
      <c r="B211" s="162"/>
      <c r="C211" s="162"/>
    </row>
    <row r="212" spans="2:3" x14ac:dyDescent="0.4">
      <c r="B212" s="162"/>
      <c r="C212" s="162"/>
    </row>
    <row r="213" spans="2:3" x14ac:dyDescent="0.4">
      <c r="B213" s="162"/>
      <c r="C213" s="162"/>
    </row>
    <row r="214" spans="2:3" x14ac:dyDescent="0.4">
      <c r="B214" s="162"/>
      <c r="C214" s="162"/>
    </row>
    <row r="215" spans="2:3" x14ac:dyDescent="0.4">
      <c r="B215" s="162"/>
      <c r="C215" s="162"/>
    </row>
    <row r="216" spans="2:3" x14ac:dyDescent="0.4">
      <c r="B216" s="162"/>
      <c r="C216" s="162"/>
    </row>
    <row r="217" spans="2:3" x14ac:dyDescent="0.4">
      <c r="B217" s="162"/>
      <c r="C217" s="162"/>
    </row>
    <row r="218" spans="2:3" x14ac:dyDescent="0.4">
      <c r="B218" s="162"/>
      <c r="C218" s="162"/>
    </row>
    <row r="219" spans="2:3" x14ac:dyDescent="0.4">
      <c r="B219" s="162"/>
      <c r="C219" s="162"/>
    </row>
    <row r="220" spans="2:3" x14ac:dyDescent="0.4">
      <c r="B220" s="162"/>
      <c r="C220" s="162"/>
    </row>
    <row r="221" spans="2:3" x14ac:dyDescent="0.4">
      <c r="B221" s="162"/>
      <c r="C221" s="162"/>
    </row>
    <row r="222" spans="2:3" x14ac:dyDescent="0.4">
      <c r="B222" s="162"/>
      <c r="C222" s="162"/>
    </row>
    <row r="223" spans="2:3" x14ac:dyDescent="0.4">
      <c r="B223" s="162"/>
      <c r="C223" s="162"/>
    </row>
    <row r="224" spans="2:3" x14ac:dyDescent="0.4">
      <c r="B224" s="162"/>
      <c r="C224" s="162"/>
    </row>
    <row r="225" spans="2:3" x14ac:dyDescent="0.4">
      <c r="B225" s="162"/>
      <c r="C225" s="162"/>
    </row>
    <row r="226" spans="2:3" x14ac:dyDescent="0.4">
      <c r="B226" s="162"/>
      <c r="C226" s="162"/>
    </row>
    <row r="227" spans="2:3" x14ac:dyDescent="0.4">
      <c r="B227" s="162"/>
      <c r="C227" s="162"/>
    </row>
    <row r="228" spans="2:3" x14ac:dyDescent="0.4">
      <c r="B228" s="162"/>
      <c r="C228" s="162"/>
    </row>
    <row r="229" spans="2:3" x14ac:dyDescent="0.4">
      <c r="B229" s="162"/>
      <c r="C229" s="162"/>
    </row>
    <row r="230" spans="2:3" x14ac:dyDescent="0.4">
      <c r="B230" s="162"/>
      <c r="C230" s="162"/>
    </row>
    <row r="231" spans="2:3" x14ac:dyDescent="0.4">
      <c r="B231" s="162"/>
      <c r="C231" s="162"/>
    </row>
    <row r="232" spans="2:3" x14ac:dyDescent="0.4">
      <c r="B232" s="162"/>
      <c r="C232" s="162"/>
    </row>
    <row r="233" spans="2:3" x14ac:dyDescent="0.4">
      <c r="B233" s="162"/>
      <c r="C233" s="162"/>
    </row>
    <row r="234" spans="2:3" x14ac:dyDescent="0.4">
      <c r="B234" s="162"/>
      <c r="C234" s="162"/>
    </row>
    <row r="235" spans="2:3" x14ac:dyDescent="0.4">
      <c r="B235" s="162"/>
      <c r="C235" s="162"/>
    </row>
    <row r="236" spans="2:3" x14ac:dyDescent="0.4">
      <c r="B236" s="162"/>
      <c r="C236" s="162"/>
    </row>
    <row r="237" spans="2:3" x14ac:dyDescent="0.4">
      <c r="B237" s="162"/>
      <c r="C237" s="162"/>
    </row>
    <row r="238" spans="2:3" x14ac:dyDescent="0.4">
      <c r="B238" s="162"/>
      <c r="C238" s="162"/>
    </row>
    <row r="239" spans="2:3" x14ac:dyDescent="0.4">
      <c r="B239" s="162"/>
      <c r="C239" s="162"/>
    </row>
    <row r="240" spans="2:3" x14ac:dyDescent="0.4">
      <c r="B240" s="162"/>
      <c r="C240" s="162"/>
    </row>
    <row r="241" spans="2:3" x14ac:dyDescent="0.4">
      <c r="B241" s="162"/>
      <c r="C241" s="162"/>
    </row>
    <row r="242" spans="2:3" x14ac:dyDescent="0.4">
      <c r="B242" s="162"/>
      <c r="C242" s="162"/>
    </row>
    <row r="243" spans="2:3" x14ac:dyDescent="0.4">
      <c r="B243" s="162"/>
      <c r="C243" s="162"/>
    </row>
    <row r="244" spans="2:3" x14ac:dyDescent="0.4">
      <c r="B244" s="162"/>
      <c r="C244" s="162"/>
    </row>
    <row r="245" spans="2:3" x14ac:dyDescent="0.4">
      <c r="B245" s="162"/>
      <c r="C245" s="162"/>
    </row>
    <row r="246" spans="2:3" x14ac:dyDescent="0.4">
      <c r="B246" s="162"/>
      <c r="C246" s="162"/>
    </row>
    <row r="247" spans="2:3" x14ac:dyDescent="0.4">
      <c r="B247" s="162"/>
      <c r="C247" s="162"/>
    </row>
    <row r="248" spans="2:3" x14ac:dyDescent="0.4">
      <c r="B248" s="162"/>
      <c r="C248" s="162"/>
    </row>
    <row r="249" spans="2:3" x14ac:dyDescent="0.4">
      <c r="B249" s="162"/>
      <c r="C249" s="162"/>
    </row>
    <row r="250" spans="2:3" x14ac:dyDescent="0.4">
      <c r="B250" s="162"/>
      <c r="C250" s="162"/>
    </row>
    <row r="251" spans="2:3" x14ac:dyDescent="0.4">
      <c r="B251" s="162"/>
      <c r="C251" s="162"/>
    </row>
    <row r="252" spans="2:3" x14ac:dyDescent="0.4">
      <c r="B252" s="162"/>
      <c r="C252" s="162"/>
    </row>
    <row r="253" spans="2:3" x14ac:dyDescent="0.4">
      <c r="B253" s="162"/>
      <c r="C253" s="162"/>
    </row>
    <row r="254" spans="2:3" x14ac:dyDescent="0.4">
      <c r="B254" s="162"/>
      <c r="C254" s="162"/>
    </row>
    <row r="255" spans="2:3" x14ac:dyDescent="0.4">
      <c r="B255" s="162"/>
      <c r="C255" s="162"/>
    </row>
    <row r="256" spans="2:3" x14ac:dyDescent="0.4">
      <c r="B256" s="162"/>
      <c r="C256" s="162"/>
    </row>
    <row r="257" spans="2:3" x14ac:dyDescent="0.4">
      <c r="B257" s="162"/>
      <c r="C257" s="162"/>
    </row>
    <row r="258" spans="2:3" x14ac:dyDescent="0.4">
      <c r="B258" s="162"/>
      <c r="C258" s="162"/>
    </row>
    <row r="259" spans="2:3" x14ac:dyDescent="0.4">
      <c r="B259" s="162"/>
      <c r="C259" s="162"/>
    </row>
    <row r="260" spans="2:3" x14ac:dyDescent="0.4">
      <c r="B260" s="162"/>
      <c r="C260" s="162"/>
    </row>
    <row r="261" spans="2:3" x14ac:dyDescent="0.4">
      <c r="B261" s="162"/>
      <c r="C261" s="162"/>
    </row>
    <row r="262" spans="2:3" x14ac:dyDescent="0.4">
      <c r="B262" s="162"/>
      <c r="C262" s="162"/>
    </row>
    <row r="263" spans="2:3" x14ac:dyDescent="0.4">
      <c r="B263" s="162"/>
      <c r="C263" s="162"/>
    </row>
    <row r="264" spans="2:3" x14ac:dyDescent="0.4">
      <c r="B264" s="162"/>
      <c r="C264" s="162"/>
    </row>
    <row r="265" spans="2:3" x14ac:dyDescent="0.4">
      <c r="B265" s="162"/>
      <c r="C265" s="162"/>
    </row>
    <row r="266" spans="2:3" x14ac:dyDescent="0.4">
      <c r="B266" s="162"/>
      <c r="C266" s="162"/>
    </row>
    <row r="267" spans="2:3" x14ac:dyDescent="0.4">
      <c r="B267" s="162"/>
      <c r="C267" s="162"/>
    </row>
    <row r="268" spans="2:3" x14ac:dyDescent="0.4">
      <c r="B268" s="162"/>
      <c r="C268" s="162"/>
    </row>
    <row r="269" spans="2:3" x14ac:dyDescent="0.4">
      <c r="B269" s="162"/>
      <c r="C269" s="162"/>
    </row>
    <row r="270" spans="2:3" x14ac:dyDescent="0.4">
      <c r="B270" s="162"/>
      <c r="C270" s="162"/>
    </row>
    <row r="271" spans="2:3" x14ac:dyDescent="0.4">
      <c r="B271" s="162"/>
      <c r="C271" s="162"/>
    </row>
    <row r="272" spans="2:3" x14ac:dyDescent="0.4">
      <c r="B272" s="162"/>
      <c r="C272" s="162"/>
    </row>
    <row r="273" spans="2:3" x14ac:dyDescent="0.4">
      <c r="B273" s="162"/>
      <c r="C273" s="162"/>
    </row>
    <row r="274" spans="2:3" x14ac:dyDescent="0.4">
      <c r="B274" s="162"/>
      <c r="C274" s="162"/>
    </row>
    <row r="275" spans="2:3" x14ac:dyDescent="0.4">
      <c r="B275" s="162"/>
      <c r="C275" s="162"/>
    </row>
    <row r="276" spans="2:3" x14ac:dyDescent="0.4">
      <c r="B276" s="162"/>
      <c r="C276" s="162"/>
    </row>
    <row r="277" spans="2:3" x14ac:dyDescent="0.4">
      <c r="B277" s="162"/>
      <c r="C277" s="162"/>
    </row>
    <row r="278" spans="2:3" x14ac:dyDescent="0.4">
      <c r="B278" s="162"/>
      <c r="C278" s="162"/>
    </row>
    <row r="279" spans="2:3" x14ac:dyDescent="0.4">
      <c r="B279" s="162"/>
      <c r="C279" s="162"/>
    </row>
    <row r="280" spans="2:3" x14ac:dyDescent="0.4">
      <c r="B280" s="162"/>
      <c r="C280" s="162"/>
    </row>
    <row r="281" spans="2:3" x14ac:dyDescent="0.4">
      <c r="B281" s="162"/>
      <c r="C281" s="162"/>
    </row>
    <row r="282" spans="2:3" x14ac:dyDescent="0.4">
      <c r="B282" s="162"/>
      <c r="C282" s="162"/>
    </row>
    <row r="283" spans="2:3" x14ac:dyDescent="0.4">
      <c r="B283" s="162"/>
      <c r="C283" s="162"/>
    </row>
    <row r="284" spans="2:3" x14ac:dyDescent="0.4">
      <c r="B284" s="162"/>
      <c r="C284" s="162"/>
    </row>
    <row r="285" spans="2:3" x14ac:dyDescent="0.4">
      <c r="B285" s="162"/>
      <c r="C285" s="162"/>
    </row>
    <row r="286" spans="2:3" x14ac:dyDescent="0.4">
      <c r="B286" s="162"/>
      <c r="C286" s="162"/>
    </row>
    <row r="287" spans="2:3" x14ac:dyDescent="0.4">
      <c r="B287" s="162"/>
      <c r="C287" s="162"/>
    </row>
    <row r="288" spans="2:3" x14ac:dyDescent="0.4">
      <c r="B288" s="162"/>
      <c r="C288" s="162"/>
    </row>
    <row r="289" spans="2:3" x14ac:dyDescent="0.4">
      <c r="B289" s="162"/>
      <c r="C289" s="162"/>
    </row>
    <row r="290" spans="2:3" x14ac:dyDescent="0.4">
      <c r="B290" s="162"/>
      <c r="C290" s="162"/>
    </row>
    <row r="291" spans="2:3" x14ac:dyDescent="0.4">
      <c r="B291" s="162"/>
      <c r="C291" s="162"/>
    </row>
    <row r="292" spans="2:3" x14ac:dyDescent="0.4">
      <c r="B292" s="162"/>
      <c r="C292" s="162"/>
    </row>
    <row r="293" spans="2:3" x14ac:dyDescent="0.4">
      <c r="B293" s="162"/>
      <c r="C293" s="162"/>
    </row>
    <row r="294" spans="2:3" x14ac:dyDescent="0.4">
      <c r="B294" s="162"/>
      <c r="C294" s="162"/>
    </row>
    <row r="295" spans="2:3" x14ac:dyDescent="0.4">
      <c r="B295" s="162"/>
      <c r="C295" s="162"/>
    </row>
    <row r="296" spans="2:3" x14ac:dyDescent="0.4">
      <c r="B296" s="162"/>
      <c r="C296" s="162"/>
    </row>
    <row r="297" spans="2:3" x14ac:dyDescent="0.4">
      <c r="B297" s="162"/>
      <c r="C297" s="162"/>
    </row>
    <row r="298" spans="2:3" x14ac:dyDescent="0.4">
      <c r="B298" s="162"/>
      <c r="C298" s="162"/>
    </row>
    <row r="299" spans="2:3" x14ac:dyDescent="0.4">
      <c r="B299" s="162"/>
      <c r="C299" s="162"/>
    </row>
    <row r="300" spans="2:3" x14ac:dyDescent="0.4">
      <c r="B300" s="162"/>
      <c r="C300" s="162"/>
    </row>
    <row r="301" spans="2:3" x14ac:dyDescent="0.4">
      <c r="B301" s="162"/>
      <c r="C301" s="162"/>
    </row>
    <row r="302" spans="2:3" x14ac:dyDescent="0.4">
      <c r="B302" s="162"/>
      <c r="C302" s="162"/>
    </row>
    <row r="303" spans="2:3" x14ac:dyDescent="0.4">
      <c r="B303" s="162"/>
      <c r="C303" s="162"/>
    </row>
    <row r="304" spans="2:3" x14ac:dyDescent="0.4">
      <c r="B304" s="162"/>
      <c r="C304" s="162"/>
    </row>
    <row r="305" spans="2:3" x14ac:dyDescent="0.4">
      <c r="B305" s="162"/>
      <c r="C305" s="162"/>
    </row>
    <row r="306" spans="2:3" x14ac:dyDescent="0.4">
      <c r="B306" s="162"/>
      <c r="C306" s="162"/>
    </row>
    <row r="307" spans="2:3" x14ac:dyDescent="0.4">
      <c r="B307" s="162"/>
      <c r="C307" s="162"/>
    </row>
    <row r="308" spans="2:3" x14ac:dyDescent="0.4">
      <c r="B308" s="162"/>
      <c r="C308" s="162"/>
    </row>
    <row r="309" spans="2:3" x14ac:dyDescent="0.4">
      <c r="B309" s="162"/>
      <c r="C309" s="162"/>
    </row>
    <row r="310" spans="2:3" x14ac:dyDescent="0.4">
      <c r="B310" s="162"/>
      <c r="C310" s="162"/>
    </row>
    <row r="311" spans="2:3" x14ac:dyDescent="0.4">
      <c r="B311" s="162"/>
      <c r="C311" s="162"/>
    </row>
    <row r="312" spans="2:3" x14ac:dyDescent="0.4">
      <c r="B312" s="162"/>
      <c r="C312" s="162"/>
    </row>
    <row r="313" spans="2:3" x14ac:dyDescent="0.4">
      <c r="B313" s="162"/>
      <c r="C313" s="162"/>
    </row>
    <row r="314" spans="2:3" x14ac:dyDescent="0.4">
      <c r="B314" s="162"/>
      <c r="C314" s="162"/>
    </row>
    <row r="315" spans="2:3" x14ac:dyDescent="0.4">
      <c r="B315" s="162"/>
      <c r="C315" s="162"/>
    </row>
    <row r="316" spans="2:3" x14ac:dyDescent="0.4">
      <c r="B316" s="162"/>
      <c r="C316" s="162"/>
    </row>
    <row r="317" spans="2:3" x14ac:dyDescent="0.4">
      <c r="B317" s="162"/>
      <c r="C317" s="162"/>
    </row>
    <row r="318" spans="2:3" x14ac:dyDescent="0.4">
      <c r="B318" s="162"/>
      <c r="C318" s="162"/>
    </row>
    <row r="319" spans="2:3" x14ac:dyDescent="0.4">
      <c r="B319" s="162"/>
      <c r="C319" s="162"/>
    </row>
    <row r="320" spans="2:3" x14ac:dyDescent="0.4">
      <c r="B320" s="162"/>
      <c r="C320" s="162"/>
    </row>
    <row r="321" spans="2:3" x14ac:dyDescent="0.4">
      <c r="B321" s="162"/>
      <c r="C321" s="162"/>
    </row>
    <row r="322" spans="2:3" x14ac:dyDescent="0.4">
      <c r="B322" s="162"/>
      <c r="C322" s="162"/>
    </row>
    <row r="323" spans="2:3" x14ac:dyDescent="0.4">
      <c r="B323" s="162"/>
      <c r="C323" s="162"/>
    </row>
    <row r="324" spans="2:3" x14ac:dyDescent="0.4">
      <c r="B324" s="162"/>
      <c r="C324" s="162"/>
    </row>
    <row r="325" spans="2:3" x14ac:dyDescent="0.4">
      <c r="B325" s="162"/>
      <c r="C325" s="162"/>
    </row>
    <row r="326" spans="2:3" x14ac:dyDescent="0.4">
      <c r="B326" s="162"/>
      <c r="C326" s="162"/>
    </row>
    <row r="327" spans="2:3" x14ac:dyDescent="0.4">
      <c r="B327" s="162"/>
      <c r="C327" s="162"/>
    </row>
    <row r="328" spans="2:3" x14ac:dyDescent="0.4">
      <c r="B328" s="162"/>
      <c r="C328" s="162"/>
    </row>
    <row r="329" spans="2:3" x14ac:dyDescent="0.4">
      <c r="B329" s="162"/>
      <c r="C329" s="162"/>
    </row>
    <row r="330" spans="2:3" x14ac:dyDescent="0.4">
      <c r="B330" s="162"/>
      <c r="C330" s="162"/>
    </row>
    <row r="331" spans="2:3" x14ac:dyDescent="0.4">
      <c r="B331" s="162"/>
      <c r="C331" s="162"/>
    </row>
    <row r="332" spans="2:3" x14ac:dyDescent="0.4">
      <c r="B332" s="162"/>
      <c r="C332" s="162"/>
    </row>
    <row r="333" spans="2:3" x14ac:dyDescent="0.4">
      <c r="B333" s="162"/>
      <c r="C333" s="162"/>
    </row>
    <row r="334" spans="2:3" x14ac:dyDescent="0.4">
      <c r="B334" s="162"/>
      <c r="C334" s="162"/>
    </row>
    <row r="335" spans="2:3" x14ac:dyDescent="0.4">
      <c r="B335" s="162"/>
      <c r="C335" s="162"/>
    </row>
    <row r="336" spans="2:3" x14ac:dyDescent="0.4">
      <c r="B336" s="162"/>
      <c r="C336" s="162"/>
    </row>
    <row r="337" spans="2:3" x14ac:dyDescent="0.4">
      <c r="B337" s="162"/>
      <c r="C337" s="162"/>
    </row>
    <row r="338" spans="2:3" x14ac:dyDescent="0.4">
      <c r="B338" s="162"/>
      <c r="C338" s="162"/>
    </row>
    <row r="339" spans="2:3" x14ac:dyDescent="0.4">
      <c r="B339" s="162"/>
      <c r="C339" s="162"/>
    </row>
    <row r="340" spans="2:3" x14ac:dyDescent="0.4">
      <c r="B340" s="162"/>
      <c r="C340" s="162"/>
    </row>
    <row r="341" spans="2:3" x14ac:dyDescent="0.4">
      <c r="B341" s="162"/>
      <c r="C341" s="162"/>
    </row>
    <row r="342" spans="2:3" x14ac:dyDescent="0.4">
      <c r="B342" s="162"/>
      <c r="C342" s="162"/>
    </row>
    <row r="343" spans="2:3" x14ac:dyDescent="0.4">
      <c r="B343" s="162"/>
      <c r="C343" s="162"/>
    </row>
    <row r="344" spans="2:3" x14ac:dyDescent="0.4">
      <c r="B344" s="162"/>
      <c r="C344" s="162"/>
    </row>
    <row r="345" spans="2:3" x14ac:dyDescent="0.4">
      <c r="B345" s="162"/>
      <c r="C345" s="162"/>
    </row>
    <row r="346" spans="2:3" x14ac:dyDescent="0.4">
      <c r="B346" s="162"/>
      <c r="C346" s="162"/>
    </row>
    <row r="347" spans="2:3" x14ac:dyDescent="0.4">
      <c r="B347" s="162"/>
      <c r="C347" s="162"/>
    </row>
    <row r="348" spans="2:3" x14ac:dyDescent="0.4">
      <c r="B348" s="162"/>
      <c r="C348" s="162"/>
    </row>
    <row r="349" spans="2:3" x14ac:dyDescent="0.4">
      <c r="B349" s="162"/>
      <c r="C349" s="162"/>
    </row>
    <row r="350" spans="2:3" x14ac:dyDescent="0.4">
      <c r="B350" s="162"/>
      <c r="C350" s="162"/>
    </row>
    <row r="351" spans="2:3" x14ac:dyDescent="0.4">
      <c r="B351" s="162"/>
      <c r="C351" s="162"/>
    </row>
    <row r="352" spans="2:3" x14ac:dyDescent="0.4">
      <c r="B352" s="162"/>
      <c r="C352" s="162"/>
    </row>
    <row r="353" spans="2:3" x14ac:dyDescent="0.4">
      <c r="B353" s="162"/>
      <c r="C353" s="162"/>
    </row>
    <row r="354" spans="2:3" x14ac:dyDescent="0.4">
      <c r="B354" s="162"/>
      <c r="C354" s="162"/>
    </row>
    <row r="355" spans="2:3" x14ac:dyDescent="0.4">
      <c r="B355" s="162"/>
      <c r="C355" s="162"/>
    </row>
    <row r="356" spans="2:3" x14ac:dyDescent="0.4">
      <c r="B356" s="162"/>
      <c r="C356" s="162"/>
    </row>
    <row r="357" spans="2:3" x14ac:dyDescent="0.4">
      <c r="B357" s="162"/>
      <c r="C357" s="162"/>
    </row>
    <row r="358" spans="2:3" x14ac:dyDescent="0.4">
      <c r="B358" s="162"/>
      <c r="C358" s="162"/>
    </row>
    <row r="359" spans="2:3" x14ac:dyDescent="0.4">
      <c r="B359" s="162"/>
      <c r="C359" s="162"/>
    </row>
    <row r="360" spans="2:3" x14ac:dyDescent="0.4">
      <c r="B360" s="162"/>
      <c r="C360" s="162"/>
    </row>
    <row r="361" spans="2:3" x14ac:dyDescent="0.4">
      <c r="B361" s="162"/>
      <c r="C361" s="162"/>
    </row>
    <row r="362" spans="2:3" x14ac:dyDescent="0.4">
      <c r="B362" s="162"/>
      <c r="C362" s="162"/>
    </row>
    <row r="363" spans="2:3" x14ac:dyDescent="0.4">
      <c r="B363" s="162"/>
      <c r="C363" s="162"/>
    </row>
    <row r="364" spans="2:3" x14ac:dyDescent="0.4">
      <c r="B364" s="162"/>
      <c r="C364" s="162"/>
    </row>
    <row r="365" spans="2:3" x14ac:dyDescent="0.4">
      <c r="B365" s="162"/>
      <c r="C365" s="162"/>
    </row>
    <row r="366" spans="2:3" x14ac:dyDescent="0.4">
      <c r="B366" s="162"/>
      <c r="C366" s="162"/>
    </row>
    <row r="367" spans="2:3" x14ac:dyDescent="0.4">
      <c r="B367" s="162"/>
      <c r="C367" s="162"/>
    </row>
    <row r="368" spans="2:3" x14ac:dyDescent="0.4">
      <c r="B368" s="162"/>
      <c r="C368" s="162"/>
    </row>
    <row r="369" spans="2:3" x14ac:dyDescent="0.4">
      <c r="B369" s="162"/>
      <c r="C369" s="162"/>
    </row>
    <row r="370" spans="2:3" x14ac:dyDescent="0.4">
      <c r="B370" s="162"/>
      <c r="C370" s="162"/>
    </row>
    <row r="371" spans="2:3" x14ac:dyDescent="0.4">
      <c r="B371" s="162"/>
      <c r="C371" s="162"/>
    </row>
    <row r="372" spans="2:3" x14ac:dyDescent="0.4">
      <c r="B372" s="162"/>
      <c r="C372" s="162"/>
    </row>
    <row r="373" spans="2:3" x14ac:dyDescent="0.4">
      <c r="B373" s="162"/>
      <c r="C373" s="162"/>
    </row>
    <row r="374" spans="2:3" x14ac:dyDescent="0.4">
      <c r="B374" s="162"/>
      <c r="C374" s="162"/>
    </row>
    <row r="375" spans="2:3" x14ac:dyDescent="0.4">
      <c r="B375" s="162"/>
      <c r="C375" s="162"/>
    </row>
    <row r="376" spans="2:3" x14ac:dyDescent="0.4">
      <c r="B376" s="162"/>
      <c r="C376" s="162"/>
    </row>
    <row r="377" spans="2:3" x14ac:dyDescent="0.4">
      <c r="B377" s="162"/>
      <c r="C377" s="162"/>
    </row>
    <row r="378" spans="2:3" x14ac:dyDescent="0.4">
      <c r="B378" s="162"/>
      <c r="C378" s="162"/>
    </row>
    <row r="379" spans="2:3" x14ac:dyDescent="0.4">
      <c r="B379" s="162"/>
      <c r="C379" s="162"/>
    </row>
    <row r="380" spans="2:3" x14ac:dyDescent="0.4">
      <c r="B380" s="162"/>
      <c r="C380" s="162"/>
    </row>
    <row r="381" spans="2:3" x14ac:dyDescent="0.4">
      <c r="B381" s="162"/>
      <c r="C381" s="162"/>
    </row>
    <row r="382" spans="2:3" x14ac:dyDescent="0.4">
      <c r="B382" s="162"/>
      <c r="C382" s="162"/>
    </row>
    <row r="383" spans="2:3" x14ac:dyDescent="0.4">
      <c r="B383" s="162"/>
      <c r="C383" s="162"/>
    </row>
    <row r="384" spans="2:3" x14ac:dyDescent="0.4">
      <c r="B384" s="162"/>
      <c r="C384" s="162"/>
    </row>
    <row r="385" spans="2:3" x14ac:dyDescent="0.4">
      <c r="B385" s="162"/>
      <c r="C385" s="162"/>
    </row>
    <row r="386" spans="2:3" x14ac:dyDescent="0.4">
      <c r="B386" s="162"/>
      <c r="C386" s="162"/>
    </row>
    <row r="387" spans="2:3" x14ac:dyDescent="0.4">
      <c r="B387" s="162"/>
      <c r="C387" s="162"/>
    </row>
    <row r="388" spans="2:3" x14ac:dyDescent="0.4">
      <c r="B388" s="162"/>
      <c r="C388" s="162"/>
    </row>
    <row r="389" spans="2:3" x14ac:dyDescent="0.4">
      <c r="B389" s="162"/>
      <c r="C389" s="162"/>
    </row>
    <row r="390" spans="2:3" x14ac:dyDescent="0.4">
      <c r="B390" s="162"/>
      <c r="C390" s="162"/>
    </row>
    <row r="391" spans="2:3" x14ac:dyDescent="0.4">
      <c r="B391" s="162"/>
      <c r="C391" s="162"/>
    </row>
    <row r="392" spans="2:3" x14ac:dyDescent="0.4">
      <c r="B392" s="162"/>
      <c r="C392" s="162"/>
    </row>
    <row r="393" spans="2:3" x14ac:dyDescent="0.4">
      <c r="B393" s="162"/>
      <c r="C393" s="162"/>
    </row>
    <row r="394" spans="2:3" x14ac:dyDescent="0.4">
      <c r="B394" s="162"/>
      <c r="C394" s="162"/>
    </row>
    <row r="395" spans="2:3" x14ac:dyDescent="0.4">
      <c r="B395" s="162"/>
      <c r="C395" s="162"/>
    </row>
    <row r="396" spans="2:3" x14ac:dyDescent="0.4">
      <c r="B396" s="162"/>
      <c r="C396" s="162"/>
    </row>
    <row r="397" spans="2:3" x14ac:dyDescent="0.4">
      <c r="B397" s="162"/>
      <c r="C397" s="162"/>
    </row>
    <row r="398" spans="2:3" x14ac:dyDescent="0.4">
      <c r="B398" s="162"/>
      <c r="C398" s="162"/>
    </row>
    <row r="399" spans="2:3" x14ac:dyDescent="0.4">
      <c r="B399" s="162"/>
      <c r="C399" s="162"/>
    </row>
    <row r="400" spans="2:3" x14ac:dyDescent="0.4">
      <c r="B400" s="162"/>
      <c r="C400" s="162"/>
    </row>
    <row r="401" spans="2:3" x14ac:dyDescent="0.4">
      <c r="B401" s="162"/>
      <c r="C401" s="162"/>
    </row>
    <row r="402" spans="2:3" x14ac:dyDescent="0.4">
      <c r="B402" s="162"/>
      <c r="C402" s="162"/>
    </row>
    <row r="403" spans="2:3" x14ac:dyDescent="0.4">
      <c r="B403" s="162"/>
      <c r="C403" s="162"/>
    </row>
    <row r="404" spans="2:3" x14ac:dyDescent="0.4">
      <c r="B404" s="162"/>
      <c r="C404" s="162"/>
    </row>
    <row r="405" spans="2:3" x14ac:dyDescent="0.4">
      <c r="B405" s="162"/>
      <c r="C405" s="162"/>
    </row>
    <row r="406" spans="2:3" x14ac:dyDescent="0.4">
      <c r="B406" s="162"/>
      <c r="C406" s="162"/>
    </row>
    <row r="407" spans="2:3" x14ac:dyDescent="0.4">
      <c r="B407" s="162"/>
      <c r="C407" s="162"/>
    </row>
    <row r="408" spans="2:3" x14ac:dyDescent="0.4">
      <c r="B408" s="162"/>
      <c r="C408" s="162"/>
    </row>
    <row r="409" spans="2:3" x14ac:dyDescent="0.4">
      <c r="B409" s="162"/>
      <c r="C409" s="162"/>
    </row>
    <row r="410" spans="2:3" x14ac:dyDescent="0.4">
      <c r="B410" s="162"/>
      <c r="C410" s="162"/>
    </row>
    <row r="411" spans="2:3" x14ac:dyDescent="0.4">
      <c r="B411" s="162"/>
      <c r="C411" s="162"/>
    </row>
    <row r="412" spans="2:3" x14ac:dyDescent="0.4">
      <c r="B412" s="162"/>
      <c r="C412" s="162"/>
    </row>
    <row r="413" spans="2:3" x14ac:dyDescent="0.4">
      <c r="B413" s="162"/>
      <c r="C413" s="162"/>
    </row>
    <row r="414" spans="2:3" x14ac:dyDescent="0.4">
      <c r="B414" s="162"/>
      <c r="C414" s="162"/>
    </row>
    <row r="415" spans="2:3" x14ac:dyDescent="0.4">
      <c r="B415" s="162"/>
      <c r="C415" s="162"/>
    </row>
    <row r="416" spans="2:3" x14ac:dyDescent="0.4">
      <c r="B416" s="162"/>
      <c r="C416" s="162"/>
    </row>
    <row r="417" spans="2:3" x14ac:dyDescent="0.4">
      <c r="B417" s="162"/>
      <c r="C417" s="162"/>
    </row>
    <row r="418" spans="2:3" x14ac:dyDescent="0.4">
      <c r="B418" s="162"/>
      <c r="C418" s="162"/>
    </row>
    <row r="419" spans="2:3" x14ac:dyDescent="0.4">
      <c r="B419" s="162"/>
      <c r="C419" s="162"/>
    </row>
    <row r="420" spans="2:3" x14ac:dyDescent="0.4">
      <c r="B420" s="162"/>
      <c r="C420" s="162"/>
    </row>
    <row r="421" spans="2:3" x14ac:dyDescent="0.4">
      <c r="B421" s="162"/>
      <c r="C421" s="162"/>
    </row>
    <row r="422" spans="2:3" x14ac:dyDescent="0.4">
      <c r="B422" s="162"/>
      <c r="C422" s="162"/>
    </row>
    <row r="423" spans="2:3" x14ac:dyDescent="0.4">
      <c r="B423" s="162"/>
      <c r="C423" s="162"/>
    </row>
    <row r="424" spans="2:3" x14ac:dyDescent="0.4">
      <c r="B424" s="162"/>
      <c r="C424" s="162"/>
    </row>
    <row r="425" spans="2:3" x14ac:dyDescent="0.4">
      <c r="B425" s="162"/>
      <c r="C425" s="162"/>
    </row>
    <row r="426" spans="2:3" x14ac:dyDescent="0.4">
      <c r="B426" s="162"/>
      <c r="C426" s="162"/>
    </row>
    <row r="427" spans="2:3" x14ac:dyDescent="0.4">
      <c r="B427" s="162"/>
      <c r="C427" s="162"/>
    </row>
    <row r="428" spans="2:3" x14ac:dyDescent="0.4">
      <c r="B428" s="162"/>
      <c r="C428" s="162"/>
    </row>
    <row r="429" spans="2:3" x14ac:dyDescent="0.4">
      <c r="B429" s="162"/>
      <c r="C429" s="162"/>
    </row>
    <row r="430" spans="2:3" x14ac:dyDescent="0.4">
      <c r="B430" s="162"/>
      <c r="C430" s="162"/>
    </row>
    <row r="431" spans="2:3" x14ac:dyDescent="0.4">
      <c r="B431" s="162"/>
      <c r="C431" s="162"/>
    </row>
    <row r="432" spans="2:3" x14ac:dyDescent="0.4">
      <c r="B432" s="162"/>
      <c r="C432" s="162"/>
    </row>
    <row r="433" spans="2:3" x14ac:dyDescent="0.4">
      <c r="B433" s="162"/>
      <c r="C433" s="162"/>
    </row>
    <row r="434" spans="2:3" x14ac:dyDescent="0.4">
      <c r="B434" s="162"/>
      <c r="C434" s="162"/>
    </row>
    <row r="435" spans="2:3" x14ac:dyDescent="0.4">
      <c r="B435" s="162"/>
      <c r="C435" s="162"/>
    </row>
    <row r="436" spans="2:3" x14ac:dyDescent="0.4">
      <c r="B436" s="162"/>
      <c r="C436" s="162"/>
    </row>
    <row r="437" spans="2:3" x14ac:dyDescent="0.4">
      <c r="B437" s="162"/>
      <c r="C437" s="162"/>
    </row>
    <row r="438" spans="2:3" x14ac:dyDescent="0.4">
      <c r="B438" s="162"/>
      <c r="C438" s="162"/>
    </row>
    <row r="439" spans="2:3" x14ac:dyDescent="0.4">
      <c r="B439" s="162"/>
      <c r="C439" s="162"/>
    </row>
    <row r="440" spans="2:3" x14ac:dyDescent="0.4">
      <c r="B440" s="162"/>
      <c r="C440" s="162"/>
    </row>
    <row r="441" spans="2:3" x14ac:dyDescent="0.4">
      <c r="B441" s="162"/>
      <c r="C441" s="162"/>
    </row>
    <row r="442" spans="2:3" x14ac:dyDescent="0.4">
      <c r="B442" s="162"/>
      <c r="C442" s="162"/>
    </row>
    <row r="443" spans="2:3" x14ac:dyDescent="0.4">
      <c r="B443" s="162"/>
      <c r="C443" s="162"/>
    </row>
    <row r="444" spans="2:3" x14ac:dyDescent="0.4">
      <c r="B444" s="162"/>
      <c r="C444" s="162"/>
    </row>
    <row r="445" spans="2:3" x14ac:dyDescent="0.4">
      <c r="B445" s="162"/>
      <c r="C445" s="162"/>
    </row>
    <row r="446" spans="2:3" x14ac:dyDescent="0.4">
      <c r="B446" s="162"/>
      <c r="C446" s="162"/>
    </row>
    <row r="447" spans="2:3" x14ac:dyDescent="0.4">
      <c r="B447" s="162"/>
      <c r="C447" s="162"/>
    </row>
    <row r="448" spans="2:3" x14ac:dyDescent="0.4">
      <c r="B448" s="162"/>
      <c r="C448" s="162"/>
    </row>
    <row r="449" spans="2:3" x14ac:dyDescent="0.4">
      <c r="B449" s="162"/>
      <c r="C449" s="162"/>
    </row>
    <row r="450" spans="2:3" x14ac:dyDescent="0.4">
      <c r="B450" s="162"/>
      <c r="C450" s="162"/>
    </row>
    <row r="451" spans="2:3" x14ac:dyDescent="0.4">
      <c r="B451" s="162"/>
      <c r="C451" s="162"/>
    </row>
    <row r="452" spans="2:3" x14ac:dyDescent="0.4">
      <c r="B452" s="162"/>
      <c r="C452" s="162"/>
    </row>
    <row r="453" spans="2:3" x14ac:dyDescent="0.4">
      <c r="B453" s="162"/>
      <c r="C453" s="162"/>
    </row>
    <row r="454" spans="2:3" x14ac:dyDescent="0.4">
      <c r="B454" s="162"/>
      <c r="C454" s="162"/>
    </row>
    <row r="455" spans="2:3" x14ac:dyDescent="0.4">
      <c r="B455" s="162"/>
      <c r="C455" s="162"/>
    </row>
    <row r="456" spans="2:3" x14ac:dyDescent="0.4">
      <c r="B456" s="162"/>
      <c r="C456" s="162"/>
    </row>
    <row r="457" spans="2:3" x14ac:dyDescent="0.4">
      <c r="B457" s="162"/>
      <c r="C457" s="162"/>
    </row>
    <row r="458" spans="2:3" x14ac:dyDescent="0.4">
      <c r="B458" s="162"/>
      <c r="C458" s="162"/>
    </row>
    <row r="459" spans="2:3" x14ac:dyDescent="0.4">
      <c r="B459" s="162"/>
      <c r="C459" s="162"/>
    </row>
    <row r="460" spans="2:3" x14ac:dyDescent="0.4">
      <c r="B460" s="162"/>
      <c r="C460" s="162"/>
    </row>
    <row r="461" spans="2:3" x14ac:dyDescent="0.4">
      <c r="B461" s="162"/>
      <c r="C461" s="162"/>
    </row>
    <row r="462" spans="2:3" x14ac:dyDescent="0.4">
      <c r="B462" s="162"/>
      <c r="C462" s="162"/>
    </row>
    <row r="463" spans="2:3" x14ac:dyDescent="0.4">
      <c r="B463" s="162"/>
      <c r="C463" s="162"/>
    </row>
    <row r="464" spans="2:3" x14ac:dyDescent="0.4">
      <c r="B464" s="162"/>
      <c r="C464" s="162"/>
    </row>
    <row r="465" spans="2:3" x14ac:dyDescent="0.4">
      <c r="B465" s="162"/>
      <c r="C465" s="162"/>
    </row>
    <row r="466" spans="2:3" x14ac:dyDescent="0.4">
      <c r="B466" s="162"/>
      <c r="C466" s="162"/>
    </row>
    <row r="467" spans="2:3" x14ac:dyDescent="0.4">
      <c r="B467" s="162"/>
      <c r="C467" s="162"/>
    </row>
    <row r="468" spans="2:3" x14ac:dyDescent="0.4">
      <c r="B468" s="162"/>
      <c r="C468" s="162"/>
    </row>
    <row r="469" spans="2:3" x14ac:dyDescent="0.4">
      <c r="B469" s="162"/>
      <c r="C469" s="162"/>
    </row>
    <row r="470" spans="2:3" x14ac:dyDescent="0.4">
      <c r="B470" s="162"/>
      <c r="C470" s="162"/>
    </row>
    <row r="471" spans="2:3" x14ac:dyDescent="0.4">
      <c r="B471" s="162"/>
      <c r="C471" s="162"/>
    </row>
    <row r="472" spans="2:3" x14ac:dyDescent="0.4">
      <c r="B472" s="162"/>
      <c r="C472" s="162"/>
    </row>
    <row r="473" spans="2:3" x14ac:dyDescent="0.4">
      <c r="B473" s="162"/>
      <c r="C473" s="162"/>
    </row>
    <row r="474" spans="2:3" x14ac:dyDescent="0.4">
      <c r="B474" s="162"/>
      <c r="C474" s="162"/>
    </row>
    <row r="475" spans="2:3" x14ac:dyDescent="0.4">
      <c r="B475" s="162"/>
      <c r="C475" s="162"/>
    </row>
    <row r="476" spans="2:3" x14ac:dyDescent="0.4">
      <c r="B476" s="162"/>
      <c r="C476" s="162"/>
    </row>
    <row r="477" spans="2:3" x14ac:dyDescent="0.4">
      <c r="B477" s="162"/>
      <c r="C477" s="162"/>
    </row>
    <row r="478" spans="2:3" x14ac:dyDescent="0.4">
      <c r="B478" s="162"/>
      <c r="C478" s="162"/>
    </row>
    <row r="479" spans="2:3" x14ac:dyDescent="0.4">
      <c r="B479" s="162"/>
      <c r="C479" s="162"/>
    </row>
    <row r="480" spans="2:3" x14ac:dyDescent="0.4">
      <c r="B480" s="162"/>
      <c r="C480" s="162"/>
    </row>
    <row r="481" spans="2:3" x14ac:dyDescent="0.4">
      <c r="B481" s="162"/>
      <c r="C481" s="162"/>
    </row>
    <row r="482" spans="2:3" x14ac:dyDescent="0.4">
      <c r="B482" s="162"/>
      <c r="C482" s="162"/>
    </row>
    <row r="483" spans="2:3" x14ac:dyDescent="0.4">
      <c r="B483" s="162"/>
      <c r="C483" s="162"/>
    </row>
    <row r="484" spans="2:3" x14ac:dyDescent="0.4">
      <c r="B484" s="162"/>
      <c r="C484" s="162"/>
    </row>
    <row r="485" spans="2:3" x14ac:dyDescent="0.4">
      <c r="B485" s="162"/>
      <c r="C485" s="162"/>
    </row>
    <row r="486" spans="2:3" x14ac:dyDescent="0.4">
      <c r="B486" s="162"/>
      <c r="C486" s="162"/>
    </row>
    <row r="487" spans="2:3" x14ac:dyDescent="0.4">
      <c r="B487" s="162"/>
      <c r="C487" s="162"/>
    </row>
    <row r="488" spans="2:3" x14ac:dyDescent="0.4">
      <c r="B488" s="162"/>
      <c r="C488" s="162"/>
    </row>
    <row r="489" spans="2:3" x14ac:dyDescent="0.4">
      <c r="B489" s="162"/>
      <c r="C489" s="162"/>
    </row>
    <row r="490" spans="2:3" x14ac:dyDescent="0.4">
      <c r="B490" s="162"/>
      <c r="C490" s="162"/>
    </row>
    <row r="491" spans="2:3" x14ac:dyDescent="0.4">
      <c r="B491" s="162"/>
      <c r="C491" s="162"/>
    </row>
    <row r="492" spans="2:3" x14ac:dyDescent="0.4">
      <c r="B492" s="162"/>
      <c r="C492" s="162"/>
    </row>
    <row r="493" spans="2:3" x14ac:dyDescent="0.4">
      <c r="B493" s="162"/>
      <c r="C493" s="162"/>
    </row>
    <row r="494" spans="2:3" x14ac:dyDescent="0.4">
      <c r="B494" s="162"/>
      <c r="C494" s="162"/>
    </row>
    <row r="495" spans="2:3" x14ac:dyDescent="0.4">
      <c r="B495" s="162"/>
      <c r="C495" s="162"/>
    </row>
    <row r="496" spans="2:3" x14ac:dyDescent="0.4">
      <c r="B496" s="162"/>
      <c r="C496" s="162"/>
    </row>
    <row r="497" spans="2:3" x14ac:dyDescent="0.4">
      <c r="B497" s="162"/>
      <c r="C497" s="162"/>
    </row>
    <row r="498" spans="2:3" x14ac:dyDescent="0.4">
      <c r="B498" s="162"/>
      <c r="C498" s="162"/>
    </row>
    <row r="499" spans="2:3" x14ac:dyDescent="0.4">
      <c r="B499" s="162"/>
      <c r="C499" s="162"/>
    </row>
    <row r="500" spans="2:3" x14ac:dyDescent="0.4">
      <c r="B500" s="162"/>
      <c r="C500" s="162"/>
    </row>
    <row r="501" spans="2:3" x14ac:dyDescent="0.4">
      <c r="B501" s="162"/>
      <c r="C501" s="162"/>
    </row>
    <row r="502" spans="2:3" x14ac:dyDescent="0.4">
      <c r="B502" s="162"/>
      <c r="C502" s="162"/>
    </row>
    <row r="503" spans="2:3" x14ac:dyDescent="0.4">
      <c r="B503" s="162"/>
      <c r="C503" s="162"/>
    </row>
    <row r="504" spans="2:3" x14ac:dyDescent="0.4">
      <c r="B504" s="162"/>
      <c r="C504" s="162"/>
    </row>
    <row r="505" spans="2:3" x14ac:dyDescent="0.4">
      <c r="B505" s="162"/>
      <c r="C505" s="162"/>
    </row>
    <row r="506" spans="2:3" x14ac:dyDescent="0.4">
      <c r="B506" s="162"/>
      <c r="C506" s="162"/>
    </row>
    <row r="507" spans="2:3" x14ac:dyDescent="0.4">
      <c r="B507" s="162"/>
      <c r="C507" s="162"/>
    </row>
    <row r="508" spans="2:3" x14ac:dyDescent="0.4">
      <c r="B508" s="162"/>
      <c r="C508" s="162"/>
    </row>
    <row r="509" spans="2:3" x14ac:dyDescent="0.4">
      <c r="B509" s="162"/>
      <c r="C509" s="162"/>
    </row>
    <row r="510" spans="2:3" x14ac:dyDescent="0.4">
      <c r="B510" s="162"/>
      <c r="C510" s="162"/>
    </row>
    <row r="511" spans="2:3" x14ac:dyDescent="0.4">
      <c r="B511" s="162"/>
      <c r="C511" s="162"/>
    </row>
    <row r="512" spans="2:3" x14ac:dyDescent="0.4">
      <c r="B512" s="162"/>
      <c r="C512" s="162"/>
    </row>
    <row r="513" spans="2:3" x14ac:dyDescent="0.4">
      <c r="B513" s="162"/>
      <c r="C513" s="162"/>
    </row>
    <row r="514" spans="2:3" x14ac:dyDescent="0.4">
      <c r="B514" s="162"/>
      <c r="C514" s="162"/>
    </row>
    <row r="515" spans="2:3" x14ac:dyDescent="0.4">
      <c r="B515" s="162"/>
      <c r="C515" s="162"/>
    </row>
    <row r="516" spans="2:3" x14ac:dyDescent="0.4">
      <c r="B516" s="162"/>
      <c r="C516" s="162"/>
    </row>
    <row r="517" spans="2:3" x14ac:dyDescent="0.4">
      <c r="B517" s="162"/>
      <c r="C517" s="162"/>
    </row>
    <row r="518" spans="2:3" x14ac:dyDescent="0.4">
      <c r="B518" s="162"/>
      <c r="C518" s="162"/>
    </row>
    <row r="519" spans="2:3" x14ac:dyDescent="0.4">
      <c r="B519" s="162"/>
      <c r="C519" s="162"/>
    </row>
    <row r="520" spans="2:3" x14ac:dyDescent="0.4">
      <c r="B520" s="162"/>
      <c r="C520" s="162"/>
    </row>
    <row r="521" spans="2:3" x14ac:dyDescent="0.4">
      <c r="B521" s="162"/>
      <c r="C521" s="162"/>
    </row>
    <row r="522" spans="2:3" x14ac:dyDescent="0.4">
      <c r="B522" s="162"/>
      <c r="C522" s="162"/>
    </row>
    <row r="523" spans="2:3" x14ac:dyDescent="0.4">
      <c r="B523" s="162"/>
      <c r="C523" s="162"/>
    </row>
    <row r="524" spans="2:3" x14ac:dyDescent="0.4">
      <c r="B524" s="162"/>
      <c r="C524" s="162"/>
    </row>
    <row r="525" spans="2:3" x14ac:dyDescent="0.4">
      <c r="B525" s="162"/>
      <c r="C525" s="162"/>
    </row>
    <row r="526" spans="2:3" x14ac:dyDescent="0.4">
      <c r="B526" s="162"/>
      <c r="C526" s="162"/>
    </row>
    <row r="527" spans="2:3" x14ac:dyDescent="0.4">
      <c r="B527" s="162"/>
      <c r="C527" s="162"/>
    </row>
    <row r="528" spans="2:3" x14ac:dyDescent="0.4">
      <c r="B528" s="162"/>
      <c r="C528" s="162"/>
    </row>
    <row r="529" spans="2:3" x14ac:dyDescent="0.4">
      <c r="B529" s="162"/>
      <c r="C529" s="162"/>
    </row>
    <row r="530" spans="2:3" x14ac:dyDescent="0.4">
      <c r="B530" s="162"/>
      <c r="C530" s="162"/>
    </row>
    <row r="531" spans="2:3" x14ac:dyDescent="0.4">
      <c r="B531" s="162"/>
      <c r="C531" s="162"/>
    </row>
    <row r="532" spans="2:3" x14ac:dyDescent="0.4">
      <c r="B532" s="162"/>
      <c r="C532" s="162"/>
    </row>
    <row r="533" spans="2:3" x14ac:dyDescent="0.4">
      <c r="B533" s="162"/>
      <c r="C533" s="162"/>
    </row>
    <row r="534" spans="2:3" x14ac:dyDescent="0.4">
      <c r="B534" s="162"/>
      <c r="C534" s="162"/>
    </row>
    <row r="535" spans="2:3" x14ac:dyDescent="0.4">
      <c r="B535" s="162"/>
      <c r="C535" s="162"/>
    </row>
    <row r="536" spans="2:3" x14ac:dyDescent="0.4">
      <c r="B536" s="162"/>
      <c r="C536" s="162"/>
    </row>
    <row r="537" spans="2:3" x14ac:dyDescent="0.4">
      <c r="B537" s="162"/>
      <c r="C537" s="162"/>
    </row>
    <row r="538" spans="2:3" x14ac:dyDescent="0.4">
      <c r="B538" s="162"/>
      <c r="C538" s="162"/>
    </row>
    <row r="539" spans="2:3" x14ac:dyDescent="0.4">
      <c r="B539" s="162"/>
      <c r="C539" s="162"/>
    </row>
    <row r="540" spans="2:3" x14ac:dyDescent="0.4">
      <c r="B540" s="162"/>
      <c r="C540" s="162"/>
    </row>
    <row r="541" spans="2:3" x14ac:dyDescent="0.4">
      <c r="B541" s="162"/>
      <c r="C541" s="162"/>
    </row>
    <row r="542" spans="2:3" x14ac:dyDescent="0.4">
      <c r="B542" s="162"/>
      <c r="C542" s="162"/>
    </row>
    <row r="543" spans="2:3" x14ac:dyDescent="0.4">
      <c r="B543" s="162"/>
      <c r="C543" s="162"/>
    </row>
    <row r="544" spans="2:3" x14ac:dyDescent="0.4">
      <c r="B544" s="162"/>
      <c r="C544" s="162"/>
    </row>
    <row r="545" spans="2:3" x14ac:dyDescent="0.4">
      <c r="B545" s="162"/>
      <c r="C545" s="162"/>
    </row>
    <row r="546" spans="2:3" x14ac:dyDescent="0.4">
      <c r="B546" s="162"/>
      <c r="C546" s="162"/>
    </row>
    <row r="547" spans="2:3" x14ac:dyDescent="0.4">
      <c r="B547" s="162"/>
      <c r="C547" s="162"/>
    </row>
    <row r="548" spans="2:3" x14ac:dyDescent="0.4">
      <c r="B548" s="162"/>
      <c r="C548" s="162"/>
    </row>
    <row r="549" spans="2:3" x14ac:dyDescent="0.4">
      <c r="B549" s="162"/>
      <c r="C549" s="162"/>
    </row>
    <row r="550" spans="2:3" x14ac:dyDescent="0.4">
      <c r="B550" s="162"/>
      <c r="C550" s="162"/>
    </row>
    <row r="551" spans="2:3" x14ac:dyDescent="0.4">
      <c r="B551" s="162"/>
      <c r="C551" s="162"/>
    </row>
    <row r="552" spans="2:3" x14ac:dyDescent="0.4">
      <c r="B552" s="162"/>
      <c r="C552" s="162"/>
    </row>
    <row r="553" spans="2:3" x14ac:dyDescent="0.4">
      <c r="B553" s="162"/>
      <c r="C553" s="162"/>
    </row>
    <row r="554" spans="2:3" x14ac:dyDescent="0.4">
      <c r="B554" s="162"/>
      <c r="C554" s="162"/>
    </row>
    <row r="555" spans="2:3" x14ac:dyDescent="0.4">
      <c r="B555" s="162"/>
      <c r="C555" s="162"/>
    </row>
    <row r="556" spans="2:3" x14ac:dyDescent="0.4">
      <c r="B556" s="162"/>
      <c r="C556" s="162"/>
    </row>
    <row r="557" spans="2:3" x14ac:dyDescent="0.4">
      <c r="B557" s="162"/>
      <c r="C557" s="162"/>
    </row>
    <row r="558" spans="2:3" x14ac:dyDescent="0.4">
      <c r="B558" s="162"/>
      <c r="C558" s="162"/>
    </row>
    <row r="559" spans="2:3" x14ac:dyDescent="0.4">
      <c r="B559" s="162"/>
      <c r="C559" s="162"/>
    </row>
    <row r="560" spans="2:3" x14ac:dyDescent="0.4">
      <c r="B560" s="162"/>
      <c r="C560" s="162"/>
    </row>
    <row r="561" spans="2:3" x14ac:dyDescent="0.4">
      <c r="B561" s="162"/>
      <c r="C561" s="162"/>
    </row>
    <row r="562" spans="2:3" x14ac:dyDescent="0.4">
      <c r="B562" s="162"/>
      <c r="C562" s="162"/>
    </row>
    <row r="563" spans="2:3" x14ac:dyDescent="0.4">
      <c r="B563" s="162"/>
      <c r="C563" s="162"/>
    </row>
    <row r="564" spans="2:3" x14ac:dyDescent="0.4">
      <c r="B564" s="162"/>
      <c r="C564" s="162"/>
    </row>
    <row r="565" spans="2:3" x14ac:dyDescent="0.4">
      <c r="B565" s="162"/>
      <c r="C565" s="162"/>
    </row>
    <row r="566" spans="2:3" x14ac:dyDescent="0.4">
      <c r="B566" s="162"/>
      <c r="C566" s="162"/>
    </row>
    <row r="567" spans="2:3" x14ac:dyDescent="0.4">
      <c r="B567" s="162"/>
      <c r="C567" s="162"/>
    </row>
    <row r="568" spans="2:3" x14ac:dyDescent="0.4">
      <c r="B568" s="162"/>
      <c r="C568" s="162"/>
    </row>
    <row r="569" spans="2:3" x14ac:dyDescent="0.4">
      <c r="B569" s="162"/>
      <c r="C569" s="162"/>
    </row>
    <row r="570" spans="2:3" x14ac:dyDescent="0.4">
      <c r="B570" s="162"/>
      <c r="C570" s="162"/>
    </row>
    <row r="571" spans="2:3" x14ac:dyDescent="0.4">
      <c r="B571" s="162"/>
      <c r="C571" s="162"/>
    </row>
    <row r="572" spans="2:3" x14ac:dyDescent="0.4">
      <c r="B572" s="162"/>
      <c r="C572" s="162"/>
    </row>
    <row r="573" spans="2:3" x14ac:dyDescent="0.4">
      <c r="B573" s="162"/>
      <c r="C573" s="162"/>
    </row>
    <row r="574" spans="2:3" x14ac:dyDescent="0.4">
      <c r="B574" s="162"/>
      <c r="C574" s="162"/>
    </row>
    <row r="575" spans="2:3" x14ac:dyDescent="0.4">
      <c r="B575" s="162"/>
      <c r="C575" s="162"/>
    </row>
    <row r="576" spans="2:3" x14ac:dyDescent="0.4">
      <c r="B576" s="162"/>
      <c r="C576" s="162"/>
    </row>
    <row r="577" spans="2:3" x14ac:dyDescent="0.4">
      <c r="B577" s="162"/>
      <c r="C577" s="162"/>
    </row>
    <row r="578" spans="2:3" x14ac:dyDescent="0.4">
      <c r="B578" s="162"/>
      <c r="C578" s="162"/>
    </row>
    <row r="579" spans="2:3" x14ac:dyDescent="0.4">
      <c r="B579" s="162"/>
      <c r="C579" s="162"/>
    </row>
    <row r="580" spans="2:3" x14ac:dyDescent="0.4">
      <c r="B580" s="162"/>
      <c r="C580" s="162"/>
    </row>
    <row r="581" spans="2:3" x14ac:dyDescent="0.4">
      <c r="B581" s="162"/>
      <c r="C581" s="162"/>
    </row>
    <row r="582" spans="2:3" x14ac:dyDescent="0.4">
      <c r="B582" s="162"/>
      <c r="C582" s="162"/>
    </row>
    <row r="583" spans="2:3" x14ac:dyDescent="0.4">
      <c r="B583" s="162"/>
      <c r="C583" s="162"/>
    </row>
    <row r="584" spans="2:3" x14ac:dyDescent="0.4">
      <c r="B584" s="162"/>
      <c r="C584" s="162"/>
    </row>
    <row r="585" spans="2:3" x14ac:dyDescent="0.4">
      <c r="B585" s="162"/>
      <c r="C585" s="162"/>
    </row>
    <row r="586" spans="2:3" x14ac:dyDescent="0.4">
      <c r="B586" s="162"/>
      <c r="C586" s="162"/>
    </row>
    <row r="587" spans="2:3" x14ac:dyDescent="0.4">
      <c r="B587" s="162"/>
      <c r="C587" s="162"/>
    </row>
    <row r="588" spans="2:3" x14ac:dyDescent="0.4">
      <c r="B588" s="162"/>
      <c r="C588" s="162"/>
    </row>
    <row r="589" spans="2:3" x14ac:dyDescent="0.4">
      <c r="B589" s="162"/>
      <c r="C589" s="162"/>
    </row>
    <row r="590" spans="2:3" x14ac:dyDescent="0.4">
      <c r="B590" s="162"/>
      <c r="C590" s="162"/>
    </row>
    <row r="591" spans="2:3" x14ac:dyDescent="0.4">
      <c r="B591" s="162"/>
      <c r="C591" s="162"/>
    </row>
    <row r="592" spans="2:3" x14ac:dyDescent="0.4">
      <c r="B592" s="162"/>
      <c r="C592" s="162"/>
    </row>
    <row r="593" spans="2:3" x14ac:dyDescent="0.4">
      <c r="B593" s="162"/>
      <c r="C593" s="162"/>
    </row>
    <row r="594" spans="2:3" x14ac:dyDescent="0.4">
      <c r="B594" s="162"/>
      <c r="C594" s="162"/>
    </row>
    <row r="595" spans="2:3" x14ac:dyDescent="0.4">
      <c r="B595" s="162"/>
      <c r="C595" s="162"/>
    </row>
    <row r="596" spans="2:3" x14ac:dyDescent="0.4">
      <c r="B596" s="162"/>
      <c r="C596" s="162"/>
    </row>
    <row r="597" spans="2:3" x14ac:dyDescent="0.4">
      <c r="B597" s="162"/>
      <c r="C597" s="162"/>
    </row>
    <row r="598" spans="2:3" x14ac:dyDescent="0.4">
      <c r="B598" s="162"/>
      <c r="C598" s="162"/>
    </row>
    <row r="599" spans="2:3" x14ac:dyDescent="0.4">
      <c r="B599" s="162"/>
      <c r="C599" s="162"/>
    </row>
    <row r="600" spans="2:3" x14ac:dyDescent="0.4">
      <c r="B600" s="162"/>
      <c r="C600" s="162"/>
    </row>
    <row r="601" spans="2:3" x14ac:dyDescent="0.4">
      <c r="B601" s="162"/>
      <c r="C601" s="162"/>
    </row>
    <row r="602" spans="2:3" x14ac:dyDescent="0.4">
      <c r="B602" s="162"/>
      <c r="C602" s="162"/>
    </row>
    <row r="603" spans="2:3" x14ac:dyDescent="0.4">
      <c r="B603" s="162"/>
      <c r="C603" s="162"/>
    </row>
    <row r="604" spans="2:3" x14ac:dyDescent="0.4">
      <c r="B604" s="162"/>
      <c r="C604" s="162"/>
    </row>
    <row r="605" spans="2:3" x14ac:dyDescent="0.4">
      <c r="B605" s="162"/>
      <c r="C605" s="162"/>
    </row>
    <row r="606" spans="2:3" x14ac:dyDescent="0.4">
      <c r="B606" s="162"/>
      <c r="C606" s="162"/>
    </row>
    <row r="607" spans="2:3" x14ac:dyDescent="0.4">
      <c r="B607" s="162"/>
      <c r="C607" s="162"/>
    </row>
    <row r="608" spans="2:3" x14ac:dyDescent="0.4">
      <c r="B608" s="162"/>
      <c r="C608" s="162"/>
    </row>
    <row r="609" spans="2:3" x14ac:dyDescent="0.4">
      <c r="B609" s="162"/>
      <c r="C609" s="162"/>
    </row>
    <row r="610" spans="2:3" x14ac:dyDescent="0.4">
      <c r="B610" s="162"/>
      <c r="C610" s="162"/>
    </row>
    <row r="611" spans="2:3" x14ac:dyDescent="0.4">
      <c r="B611" s="162"/>
      <c r="C611" s="162"/>
    </row>
    <row r="612" spans="2:3" x14ac:dyDescent="0.4">
      <c r="B612" s="162"/>
      <c r="C612" s="162"/>
    </row>
    <row r="613" spans="2:3" x14ac:dyDescent="0.4">
      <c r="B613" s="162"/>
      <c r="C613" s="162"/>
    </row>
    <row r="614" spans="2:3" x14ac:dyDescent="0.4">
      <c r="B614" s="162"/>
      <c r="C614" s="162"/>
    </row>
    <row r="615" spans="2:3" x14ac:dyDescent="0.4">
      <c r="B615" s="162"/>
      <c r="C615" s="162"/>
    </row>
    <row r="616" spans="2:3" x14ac:dyDescent="0.4">
      <c r="B616" s="162"/>
      <c r="C616" s="162"/>
    </row>
    <row r="617" spans="2:3" x14ac:dyDescent="0.4">
      <c r="B617" s="162"/>
      <c r="C617" s="162"/>
    </row>
    <row r="618" spans="2:3" x14ac:dyDescent="0.4">
      <c r="B618" s="162"/>
      <c r="C618" s="162"/>
    </row>
    <row r="619" spans="2:3" x14ac:dyDescent="0.4">
      <c r="B619" s="162"/>
      <c r="C619" s="162"/>
    </row>
    <row r="620" spans="2:3" x14ac:dyDescent="0.4">
      <c r="B620" s="162"/>
      <c r="C620" s="162"/>
    </row>
    <row r="621" spans="2:3" x14ac:dyDescent="0.4">
      <c r="B621" s="162"/>
      <c r="C621" s="162"/>
    </row>
    <row r="622" spans="2:3" x14ac:dyDescent="0.4">
      <c r="B622" s="162"/>
      <c r="C622" s="162"/>
    </row>
    <row r="623" spans="2:3" x14ac:dyDescent="0.4">
      <c r="B623" s="162"/>
      <c r="C623" s="162"/>
    </row>
    <row r="624" spans="2:3" x14ac:dyDescent="0.4">
      <c r="B624" s="162"/>
      <c r="C624" s="162"/>
    </row>
    <row r="625" spans="2:3" x14ac:dyDescent="0.4">
      <c r="B625" s="162"/>
      <c r="C625" s="162"/>
    </row>
    <row r="626" spans="2:3" x14ac:dyDescent="0.4">
      <c r="B626" s="162"/>
      <c r="C626" s="162"/>
    </row>
    <row r="627" spans="2:3" x14ac:dyDescent="0.4">
      <c r="B627" s="162"/>
      <c r="C627" s="162"/>
    </row>
    <row r="628" spans="2:3" x14ac:dyDescent="0.4">
      <c r="B628" s="162"/>
      <c r="C628" s="162"/>
    </row>
    <row r="629" spans="2:3" x14ac:dyDescent="0.4">
      <c r="B629" s="162"/>
      <c r="C629" s="162"/>
    </row>
    <row r="630" spans="2:3" x14ac:dyDescent="0.4">
      <c r="B630" s="162"/>
      <c r="C630" s="162"/>
    </row>
    <row r="631" spans="2:3" x14ac:dyDescent="0.4">
      <c r="B631" s="162"/>
      <c r="C631" s="162"/>
    </row>
    <row r="632" spans="2:3" x14ac:dyDescent="0.4">
      <c r="B632" s="162"/>
      <c r="C632" s="162"/>
    </row>
    <row r="633" spans="2:3" x14ac:dyDescent="0.4">
      <c r="B633" s="162"/>
      <c r="C633" s="162"/>
    </row>
    <row r="634" spans="2:3" x14ac:dyDescent="0.4">
      <c r="B634" s="162"/>
      <c r="C634" s="162"/>
    </row>
    <row r="635" spans="2:3" x14ac:dyDescent="0.4">
      <c r="B635" s="162"/>
      <c r="C635" s="162"/>
    </row>
    <row r="636" spans="2:3" x14ac:dyDescent="0.4">
      <c r="B636" s="162"/>
      <c r="C636" s="162"/>
    </row>
    <row r="637" spans="2:3" x14ac:dyDescent="0.4">
      <c r="B637" s="162"/>
      <c r="C637" s="162"/>
    </row>
    <row r="638" spans="2:3" x14ac:dyDescent="0.4">
      <c r="B638" s="162"/>
      <c r="C638" s="162"/>
    </row>
    <row r="639" spans="2:3" x14ac:dyDescent="0.4">
      <c r="B639" s="162"/>
      <c r="C639" s="162"/>
    </row>
    <row r="640" spans="2:3" x14ac:dyDescent="0.4">
      <c r="B640" s="162"/>
      <c r="C640" s="162"/>
    </row>
    <row r="641" spans="2:3" x14ac:dyDescent="0.4">
      <c r="B641" s="162"/>
      <c r="C641" s="162"/>
    </row>
    <row r="642" spans="2:3" x14ac:dyDescent="0.4">
      <c r="B642" s="162"/>
      <c r="C642" s="162"/>
    </row>
    <row r="643" spans="2:3" x14ac:dyDescent="0.4">
      <c r="B643" s="162"/>
      <c r="C643" s="162"/>
    </row>
    <row r="644" spans="2:3" x14ac:dyDescent="0.4">
      <c r="B644" s="162"/>
      <c r="C644" s="162"/>
    </row>
    <row r="645" spans="2:3" x14ac:dyDescent="0.4">
      <c r="B645" s="162"/>
      <c r="C645" s="162"/>
    </row>
    <row r="646" spans="2:3" x14ac:dyDescent="0.4">
      <c r="B646" s="162"/>
      <c r="C646" s="162"/>
    </row>
    <row r="647" spans="2:3" x14ac:dyDescent="0.4">
      <c r="B647" s="162"/>
      <c r="C647" s="162"/>
    </row>
    <row r="648" spans="2:3" x14ac:dyDescent="0.4">
      <c r="B648" s="162"/>
      <c r="C648" s="162"/>
    </row>
    <row r="649" spans="2:3" x14ac:dyDescent="0.4">
      <c r="B649" s="162"/>
      <c r="C649" s="162"/>
    </row>
    <row r="650" spans="2:3" x14ac:dyDescent="0.4">
      <c r="B650" s="162"/>
      <c r="C650" s="162"/>
    </row>
    <row r="651" spans="2:3" x14ac:dyDescent="0.4">
      <c r="B651" s="162"/>
      <c r="C651" s="162"/>
    </row>
    <row r="652" spans="2:3" x14ac:dyDescent="0.4">
      <c r="B652" s="162"/>
      <c r="C652" s="162"/>
    </row>
    <row r="653" spans="2:3" x14ac:dyDescent="0.4">
      <c r="B653" s="162"/>
      <c r="C653" s="162"/>
    </row>
    <row r="654" spans="2:3" x14ac:dyDescent="0.4">
      <c r="B654" s="162"/>
      <c r="C654" s="162"/>
    </row>
    <row r="655" spans="2:3" x14ac:dyDescent="0.4">
      <c r="B655" s="162"/>
      <c r="C655" s="162"/>
    </row>
    <row r="656" spans="2:3" x14ac:dyDescent="0.4">
      <c r="B656" s="162"/>
      <c r="C656" s="162"/>
    </row>
    <row r="657" spans="2:3" x14ac:dyDescent="0.4">
      <c r="B657" s="162"/>
      <c r="C657" s="162"/>
    </row>
    <row r="658" spans="2:3" x14ac:dyDescent="0.4">
      <c r="B658" s="162"/>
      <c r="C658" s="162"/>
    </row>
    <row r="659" spans="2:3" x14ac:dyDescent="0.4">
      <c r="B659" s="162"/>
      <c r="C659" s="162"/>
    </row>
    <row r="660" spans="2:3" x14ac:dyDescent="0.4">
      <c r="B660" s="162"/>
      <c r="C660" s="162"/>
    </row>
    <row r="661" spans="2:3" x14ac:dyDescent="0.4">
      <c r="B661" s="162"/>
      <c r="C661" s="162"/>
    </row>
    <row r="662" spans="2:3" x14ac:dyDescent="0.4">
      <c r="B662" s="162"/>
      <c r="C662" s="162"/>
    </row>
    <row r="663" spans="2:3" x14ac:dyDescent="0.4">
      <c r="B663" s="162"/>
      <c r="C663" s="162"/>
    </row>
    <row r="664" spans="2:3" x14ac:dyDescent="0.4">
      <c r="B664" s="162"/>
      <c r="C664" s="162"/>
    </row>
    <row r="665" spans="2:3" x14ac:dyDescent="0.4">
      <c r="B665" s="162"/>
      <c r="C665" s="162"/>
    </row>
    <row r="666" spans="2:3" x14ac:dyDescent="0.4">
      <c r="B666" s="162"/>
      <c r="C666" s="162"/>
    </row>
    <row r="667" spans="2:3" x14ac:dyDescent="0.4">
      <c r="B667" s="162"/>
      <c r="C667" s="162"/>
    </row>
    <row r="668" spans="2:3" x14ac:dyDescent="0.4">
      <c r="B668" s="162"/>
      <c r="C668" s="162"/>
    </row>
    <row r="669" spans="2:3" x14ac:dyDescent="0.4">
      <c r="B669" s="162"/>
      <c r="C669" s="162"/>
    </row>
    <row r="670" spans="2:3" x14ac:dyDescent="0.4">
      <c r="B670" s="162"/>
      <c r="C670" s="162"/>
    </row>
    <row r="671" spans="2:3" x14ac:dyDescent="0.4">
      <c r="B671" s="162"/>
      <c r="C671" s="162"/>
    </row>
    <row r="672" spans="2:3" x14ac:dyDescent="0.4">
      <c r="B672" s="162"/>
      <c r="C672" s="162"/>
    </row>
    <row r="673" spans="2:3" x14ac:dyDescent="0.4">
      <c r="B673" s="162"/>
      <c r="C673" s="162"/>
    </row>
    <row r="674" spans="2:3" x14ac:dyDescent="0.4">
      <c r="B674" s="162"/>
      <c r="C674" s="162"/>
    </row>
    <row r="675" spans="2:3" x14ac:dyDescent="0.4">
      <c r="B675" s="162"/>
      <c r="C675" s="162"/>
    </row>
    <row r="676" spans="2:3" x14ac:dyDescent="0.4">
      <c r="B676" s="162"/>
      <c r="C676" s="162"/>
    </row>
    <row r="677" spans="2:3" x14ac:dyDescent="0.4">
      <c r="B677" s="162"/>
      <c r="C677" s="162"/>
    </row>
    <row r="678" spans="2:3" x14ac:dyDescent="0.4">
      <c r="B678" s="162"/>
      <c r="C678" s="162"/>
    </row>
    <row r="679" spans="2:3" x14ac:dyDescent="0.4">
      <c r="B679" s="162"/>
      <c r="C679" s="162"/>
    </row>
    <row r="680" spans="2:3" x14ac:dyDescent="0.4">
      <c r="B680" s="162"/>
      <c r="C680" s="162"/>
    </row>
    <row r="681" spans="2:3" x14ac:dyDescent="0.4">
      <c r="B681" s="162"/>
      <c r="C681" s="162"/>
    </row>
    <row r="682" spans="2:3" x14ac:dyDescent="0.4">
      <c r="B682" s="162"/>
      <c r="C682" s="162"/>
    </row>
    <row r="683" spans="2:3" x14ac:dyDescent="0.4">
      <c r="B683" s="162"/>
      <c r="C683" s="162"/>
    </row>
    <row r="684" spans="2:3" x14ac:dyDescent="0.4">
      <c r="B684" s="162"/>
      <c r="C684" s="162"/>
    </row>
    <row r="685" spans="2:3" x14ac:dyDescent="0.4">
      <c r="B685" s="162"/>
      <c r="C685" s="162"/>
    </row>
    <row r="686" spans="2:3" x14ac:dyDescent="0.4">
      <c r="B686" s="162"/>
      <c r="C686" s="162"/>
    </row>
    <row r="687" spans="2:3" x14ac:dyDescent="0.4">
      <c r="B687" s="162"/>
      <c r="C687" s="162"/>
    </row>
    <row r="688" spans="2:3" x14ac:dyDescent="0.4">
      <c r="B688" s="162"/>
      <c r="C688" s="162"/>
    </row>
    <row r="689" spans="2:3" x14ac:dyDescent="0.4">
      <c r="B689" s="162"/>
      <c r="C689" s="162"/>
    </row>
    <row r="690" spans="2:3" x14ac:dyDescent="0.4">
      <c r="B690" s="162"/>
      <c r="C690" s="162"/>
    </row>
    <row r="691" spans="2:3" x14ac:dyDescent="0.4">
      <c r="B691" s="162"/>
      <c r="C691" s="162"/>
    </row>
    <row r="692" spans="2:3" x14ac:dyDescent="0.4">
      <c r="B692" s="162"/>
      <c r="C692" s="162"/>
    </row>
    <row r="693" spans="2:3" x14ac:dyDescent="0.4">
      <c r="B693" s="162"/>
      <c r="C693" s="162"/>
    </row>
    <row r="694" spans="2:3" x14ac:dyDescent="0.4">
      <c r="B694" s="162"/>
      <c r="C694" s="162"/>
    </row>
    <row r="695" spans="2:3" x14ac:dyDescent="0.4">
      <c r="B695" s="162"/>
      <c r="C695" s="162"/>
    </row>
    <row r="696" spans="2:3" x14ac:dyDescent="0.4">
      <c r="B696" s="162"/>
      <c r="C696" s="162"/>
    </row>
    <row r="697" spans="2:3" x14ac:dyDescent="0.4">
      <c r="B697" s="162"/>
      <c r="C697" s="162"/>
    </row>
    <row r="698" spans="2:3" x14ac:dyDescent="0.4">
      <c r="B698" s="162"/>
      <c r="C698" s="162"/>
    </row>
    <row r="699" spans="2:3" x14ac:dyDescent="0.4">
      <c r="B699" s="162"/>
      <c r="C699" s="162"/>
    </row>
    <row r="700" spans="2:3" x14ac:dyDescent="0.4">
      <c r="B700" s="162"/>
      <c r="C700" s="162"/>
    </row>
    <row r="701" spans="2:3" x14ac:dyDescent="0.4">
      <c r="B701" s="162"/>
      <c r="C701" s="162"/>
    </row>
    <row r="702" spans="2:3" x14ac:dyDescent="0.4">
      <c r="B702" s="162"/>
      <c r="C702" s="162"/>
    </row>
    <row r="703" spans="2:3" x14ac:dyDescent="0.4">
      <c r="B703" s="162"/>
      <c r="C703" s="162"/>
    </row>
    <row r="704" spans="2:3" x14ac:dyDescent="0.4">
      <c r="B704" s="162"/>
      <c r="C704" s="162"/>
    </row>
    <row r="705" spans="2:3" x14ac:dyDescent="0.4">
      <c r="B705" s="162"/>
      <c r="C705" s="162"/>
    </row>
    <row r="706" spans="2:3" x14ac:dyDescent="0.4">
      <c r="B706" s="162"/>
      <c r="C706" s="162"/>
    </row>
    <row r="707" spans="2:3" x14ac:dyDescent="0.4">
      <c r="B707" s="162"/>
      <c r="C707" s="162"/>
    </row>
    <row r="708" spans="2:3" x14ac:dyDescent="0.4">
      <c r="B708" s="162"/>
      <c r="C708" s="162"/>
    </row>
    <row r="709" spans="2:3" x14ac:dyDescent="0.4">
      <c r="B709" s="162"/>
      <c r="C709" s="162"/>
    </row>
    <row r="710" spans="2:3" x14ac:dyDescent="0.4">
      <c r="B710" s="162"/>
      <c r="C710" s="162"/>
    </row>
    <row r="711" spans="2:3" x14ac:dyDescent="0.4">
      <c r="B711" s="162"/>
      <c r="C711" s="162"/>
    </row>
    <row r="712" spans="2:3" x14ac:dyDescent="0.4">
      <c r="B712" s="162"/>
      <c r="C712" s="162"/>
    </row>
    <row r="713" spans="2:3" x14ac:dyDescent="0.4">
      <c r="B713" s="162"/>
      <c r="C713" s="162"/>
    </row>
    <row r="714" spans="2:3" x14ac:dyDescent="0.4">
      <c r="B714" s="162"/>
      <c r="C714" s="162"/>
    </row>
    <row r="715" spans="2:3" x14ac:dyDescent="0.4">
      <c r="B715" s="162"/>
      <c r="C715" s="162"/>
    </row>
    <row r="716" spans="2:3" x14ac:dyDescent="0.4">
      <c r="B716" s="162"/>
      <c r="C716" s="162"/>
    </row>
    <row r="717" spans="2:3" x14ac:dyDescent="0.4">
      <c r="B717" s="162"/>
      <c r="C717" s="162"/>
    </row>
    <row r="718" spans="2:3" x14ac:dyDescent="0.4">
      <c r="B718" s="162"/>
      <c r="C718" s="162"/>
    </row>
    <row r="719" spans="2:3" x14ac:dyDescent="0.4">
      <c r="B719" s="162"/>
      <c r="C719" s="162"/>
    </row>
    <row r="720" spans="2:3" x14ac:dyDescent="0.4">
      <c r="B720" s="162"/>
      <c r="C720" s="162"/>
    </row>
    <row r="721" spans="2:3" x14ac:dyDescent="0.4">
      <c r="B721" s="162"/>
      <c r="C721" s="162"/>
    </row>
    <row r="722" spans="2:3" x14ac:dyDescent="0.4">
      <c r="B722" s="162"/>
      <c r="C722" s="162"/>
    </row>
    <row r="723" spans="2:3" x14ac:dyDescent="0.4">
      <c r="B723" s="162"/>
      <c r="C723" s="162"/>
    </row>
    <row r="724" spans="2:3" x14ac:dyDescent="0.4">
      <c r="B724" s="162"/>
      <c r="C724" s="162"/>
    </row>
    <row r="725" spans="2:3" x14ac:dyDescent="0.4">
      <c r="B725" s="162"/>
      <c r="C725" s="162"/>
    </row>
    <row r="726" spans="2:3" x14ac:dyDescent="0.4">
      <c r="B726" s="162"/>
      <c r="C726" s="162"/>
    </row>
    <row r="727" spans="2:3" x14ac:dyDescent="0.4">
      <c r="B727" s="162"/>
      <c r="C727" s="162"/>
    </row>
    <row r="728" spans="2:3" x14ac:dyDescent="0.4">
      <c r="B728" s="162"/>
      <c r="C728" s="162"/>
    </row>
    <row r="729" spans="2:3" x14ac:dyDescent="0.4">
      <c r="B729" s="162"/>
      <c r="C729" s="162"/>
    </row>
    <row r="730" spans="2:3" x14ac:dyDescent="0.4">
      <c r="B730" s="162"/>
      <c r="C730" s="162"/>
    </row>
    <row r="731" spans="2:3" x14ac:dyDescent="0.4">
      <c r="B731" s="162"/>
      <c r="C731" s="162"/>
    </row>
    <row r="732" spans="2:3" x14ac:dyDescent="0.4">
      <c r="B732" s="162"/>
      <c r="C732" s="162"/>
    </row>
    <row r="733" spans="2:3" x14ac:dyDescent="0.4">
      <c r="B733" s="162"/>
      <c r="C733" s="162"/>
    </row>
    <row r="734" spans="2:3" x14ac:dyDescent="0.4">
      <c r="B734" s="162"/>
      <c r="C734" s="162"/>
    </row>
    <row r="735" spans="2:3" x14ac:dyDescent="0.4">
      <c r="B735" s="162"/>
      <c r="C735" s="162"/>
    </row>
    <row r="736" spans="2:3" x14ac:dyDescent="0.4">
      <c r="B736" s="162"/>
      <c r="C736" s="162"/>
    </row>
    <row r="737" spans="2:3" x14ac:dyDescent="0.4">
      <c r="B737" s="162"/>
      <c r="C737" s="162"/>
    </row>
    <row r="738" spans="2:3" x14ac:dyDescent="0.4">
      <c r="B738" s="162"/>
      <c r="C738" s="162"/>
    </row>
    <row r="739" spans="2:3" x14ac:dyDescent="0.4">
      <c r="B739" s="162"/>
      <c r="C739" s="162"/>
    </row>
    <row r="740" spans="2:3" x14ac:dyDescent="0.4">
      <c r="B740" s="162"/>
      <c r="C740" s="162"/>
    </row>
    <row r="741" spans="2:3" x14ac:dyDescent="0.4">
      <c r="B741" s="162"/>
      <c r="C741" s="162"/>
    </row>
    <row r="742" spans="2:3" x14ac:dyDescent="0.4">
      <c r="B742" s="162"/>
      <c r="C742" s="162"/>
    </row>
    <row r="743" spans="2:3" x14ac:dyDescent="0.4">
      <c r="B743" s="162"/>
      <c r="C743" s="162"/>
    </row>
    <row r="744" spans="2:3" x14ac:dyDescent="0.4">
      <c r="B744" s="162"/>
      <c r="C744" s="162"/>
    </row>
    <row r="745" spans="2:3" x14ac:dyDescent="0.4">
      <c r="B745" s="162"/>
      <c r="C745" s="162"/>
    </row>
    <row r="746" spans="2:3" x14ac:dyDescent="0.4">
      <c r="B746" s="162"/>
      <c r="C746" s="162"/>
    </row>
    <row r="747" spans="2:3" x14ac:dyDescent="0.4">
      <c r="B747" s="162"/>
      <c r="C747" s="162"/>
    </row>
    <row r="748" spans="2:3" x14ac:dyDescent="0.4">
      <c r="B748" s="162"/>
      <c r="C748" s="162"/>
    </row>
    <row r="749" spans="2:3" x14ac:dyDescent="0.4">
      <c r="B749" s="162"/>
      <c r="C749" s="162"/>
    </row>
    <row r="750" spans="2:3" x14ac:dyDescent="0.4">
      <c r="B750" s="162"/>
      <c r="C750" s="162"/>
    </row>
    <row r="751" spans="2:3" x14ac:dyDescent="0.4">
      <c r="B751" s="162"/>
      <c r="C751" s="162"/>
    </row>
    <row r="752" spans="2:3" x14ac:dyDescent="0.4">
      <c r="B752" s="162"/>
      <c r="C752" s="162"/>
    </row>
    <row r="753" spans="2:3" x14ac:dyDescent="0.4">
      <c r="B753" s="162"/>
      <c r="C753" s="162"/>
    </row>
    <row r="754" spans="2:3" x14ac:dyDescent="0.4">
      <c r="B754" s="162"/>
      <c r="C754" s="162"/>
    </row>
    <row r="755" spans="2:3" x14ac:dyDescent="0.4">
      <c r="B755" s="162"/>
      <c r="C755" s="162"/>
    </row>
    <row r="756" spans="2:3" x14ac:dyDescent="0.4">
      <c r="B756" s="162"/>
      <c r="C756" s="162"/>
    </row>
    <row r="757" spans="2:3" x14ac:dyDescent="0.4">
      <c r="B757" s="162"/>
      <c r="C757" s="162"/>
    </row>
    <row r="758" spans="2:3" x14ac:dyDescent="0.4">
      <c r="B758" s="162"/>
      <c r="C758" s="162"/>
    </row>
    <row r="759" spans="2:3" x14ac:dyDescent="0.4">
      <c r="B759" s="162"/>
      <c r="C759" s="162"/>
    </row>
    <row r="760" spans="2:3" x14ac:dyDescent="0.4">
      <c r="B760" s="162"/>
      <c r="C760" s="162"/>
    </row>
    <row r="761" spans="2:3" x14ac:dyDescent="0.4">
      <c r="B761" s="162"/>
      <c r="C761" s="162"/>
    </row>
    <row r="762" spans="2:3" x14ac:dyDescent="0.4">
      <c r="B762" s="162"/>
      <c r="C762" s="162"/>
    </row>
    <row r="763" spans="2:3" x14ac:dyDescent="0.4">
      <c r="B763" s="162"/>
      <c r="C763" s="162"/>
    </row>
    <row r="764" spans="2:3" x14ac:dyDescent="0.4">
      <c r="B764" s="162"/>
      <c r="C764" s="162"/>
    </row>
    <row r="765" spans="2:3" x14ac:dyDescent="0.4">
      <c r="B765" s="162"/>
      <c r="C765" s="162"/>
    </row>
    <row r="766" spans="2:3" x14ac:dyDescent="0.4">
      <c r="B766" s="162"/>
      <c r="C766" s="162"/>
    </row>
    <row r="767" spans="2:3" x14ac:dyDescent="0.4">
      <c r="B767" s="162"/>
      <c r="C767" s="162"/>
    </row>
    <row r="768" spans="2:3" x14ac:dyDescent="0.4">
      <c r="B768" s="162"/>
      <c r="C768" s="162"/>
    </row>
    <row r="769" spans="2:3" x14ac:dyDescent="0.4">
      <c r="B769" s="162"/>
      <c r="C769" s="162"/>
    </row>
    <row r="770" spans="2:3" x14ac:dyDescent="0.4">
      <c r="B770" s="162"/>
      <c r="C770" s="162"/>
    </row>
    <row r="771" spans="2:3" x14ac:dyDescent="0.4">
      <c r="B771" s="162"/>
      <c r="C771" s="162"/>
    </row>
    <row r="772" spans="2:3" x14ac:dyDescent="0.4">
      <c r="B772" s="162"/>
      <c r="C772" s="162"/>
    </row>
    <row r="773" spans="2:3" x14ac:dyDescent="0.4">
      <c r="B773" s="162"/>
      <c r="C773" s="162"/>
    </row>
    <row r="774" spans="2:3" x14ac:dyDescent="0.4">
      <c r="B774" s="162"/>
      <c r="C774" s="162"/>
    </row>
    <row r="775" spans="2:3" x14ac:dyDescent="0.4">
      <c r="B775" s="162"/>
      <c r="C775" s="162"/>
    </row>
    <row r="776" spans="2:3" x14ac:dyDescent="0.4">
      <c r="B776" s="162"/>
      <c r="C776" s="162"/>
    </row>
    <row r="777" spans="2:3" x14ac:dyDescent="0.4">
      <c r="B777" s="162"/>
      <c r="C777" s="162"/>
    </row>
    <row r="778" spans="2:3" x14ac:dyDescent="0.4">
      <c r="B778" s="162"/>
      <c r="C778" s="162"/>
    </row>
    <row r="779" spans="2:3" x14ac:dyDescent="0.4">
      <c r="B779" s="162"/>
      <c r="C779" s="162"/>
    </row>
    <row r="780" spans="2:3" x14ac:dyDescent="0.4">
      <c r="B780" s="162"/>
      <c r="C780" s="162"/>
    </row>
    <row r="781" spans="2:3" x14ac:dyDescent="0.4">
      <c r="B781" s="162"/>
      <c r="C781" s="162"/>
    </row>
    <row r="782" spans="2:3" x14ac:dyDescent="0.4">
      <c r="B782" s="162"/>
      <c r="C782" s="162"/>
    </row>
    <row r="783" spans="2:3" x14ac:dyDescent="0.4">
      <c r="B783" s="162"/>
      <c r="C783" s="162"/>
    </row>
    <row r="784" spans="2:3" x14ac:dyDescent="0.4">
      <c r="B784" s="162"/>
      <c r="C784" s="162"/>
    </row>
    <row r="785" spans="2:3" x14ac:dyDescent="0.4">
      <c r="B785" s="162"/>
      <c r="C785" s="162"/>
    </row>
    <row r="786" spans="2:3" x14ac:dyDescent="0.4">
      <c r="B786" s="162"/>
      <c r="C786" s="162"/>
    </row>
    <row r="787" spans="2:3" x14ac:dyDescent="0.4">
      <c r="B787" s="162"/>
      <c r="C787" s="162"/>
    </row>
    <row r="788" spans="2:3" x14ac:dyDescent="0.4">
      <c r="B788" s="162"/>
      <c r="C788" s="162"/>
    </row>
    <row r="789" spans="2:3" x14ac:dyDescent="0.4">
      <c r="B789" s="162"/>
      <c r="C789" s="162"/>
    </row>
    <row r="790" spans="2:3" x14ac:dyDescent="0.4">
      <c r="B790" s="162"/>
      <c r="C790" s="162"/>
    </row>
    <row r="791" spans="2:3" x14ac:dyDescent="0.4">
      <c r="B791" s="162"/>
      <c r="C791" s="162"/>
    </row>
    <row r="792" spans="2:3" x14ac:dyDescent="0.4">
      <c r="B792" s="162"/>
      <c r="C792" s="162"/>
    </row>
    <row r="793" spans="2:3" x14ac:dyDescent="0.4">
      <c r="B793" s="162"/>
      <c r="C793" s="162"/>
    </row>
    <row r="794" spans="2:3" x14ac:dyDescent="0.4">
      <c r="B794" s="162"/>
      <c r="C794" s="162"/>
    </row>
    <row r="795" spans="2:3" x14ac:dyDescent="0.4">
      <c r="B795" s="162"/>
      <c r="C795" s="162"/>
    </row>
    <row r="796" spans="2:3" x14ac:dyDescent="0.4">
      <c r="B796" s="162"/>
      <c r="C796" s="162"/>
    </row>
    <row r="797" spans="2:3" x14ac:dyDescent="0.4">
      <c r="B797" s="162"/>
      <c r="C797" s="162"/>
    </row>
    <row r="798" spans="2:3" x14ac:dyDescent="0.4">
      <c r="B798" s="162"/>
      <c r="C798" s="162"/>
    </row>
    <row r="799" spans="2:3" x14ac:dyDescent="0.4">
      <c r="B799" s="162"/>
      <c r="C799" s="162"/>
    </row>
    <row r="800" spans="2:3" x14ac:dyDescent="0.4">
      <c r="B800" s="162"/>
      <c r="C800" s="162"/>
    </row>
    <row r="801" spans="2:3" x14ac:dyDescent="0.4">
      <c r="B801" s="162"/>
      <c r="C801" s="162"/>
    </row>
    <row r="802" spans="2:3" x14ac:dyDescent="0.4">
      <c r="B802" s="162"/>
      <c r="C802" s="162"/>
    </row>
    <row r="803" spans="2:3" x14ac:dyDescent="0.4">
      <c r="B803" s="162"/>
      <c r="C803" s="162"/>
    </row>
    <row r="804" spans="2:3" x14ac:dyDescent="0.4">
      <c r="B804" s="162"/>
      <c r="C804" s="162"/>
    </row>
    <row r="805" spans="2:3" x14ac:dyDescent="0.4">
      <c r="B805" s="162"/>
      <c r="C805" s="162"/>
    </row>
    <row r="806" spans="2:3" x14ac:dyDescent="0.4">
      <c r="B806" s="162"/>
      <c r="C806" s="162"/>
    </row>
    <row r="807" spans="2:3" x14ac:dyDescent="0.4">
      <c r="B807" s="162"/>
      <c r="C807" s="162"/>
    </row>
    <row r="808" spans="2:3" x14ac:dyDescent="0.4">
      <c r="B808" s="162"/>
      <c r="C808" s="162"/>
    </row>
    <row r="809" spans="2:3" x14ac:dyDescent="0.4">
      <c r="B809" s="162"/>
      <c r="C809" s="162"/>
    </row>
    <row r="810" spans="2:3" x14ac:dyDescent="0.4">
      <c r="B810" s="162"/>
      <c r="C810" s="162"/>
    </row>
    <row r="811" spans="2:3" x14ac:dyDescent="0.4">
      <c r="B811" s="162"/>
      <c r="C811" s="162"/>
    </row>
    <row r="812" spans="2:3" x14ac:dyDescent="0.4">
      <c r="B812" s="162"/>
      <c r="C812" s="162"/>
    </row>
    <row r="813" spans="2:3" x14ac:dyDescent="0.4">
      <c r="B813" s="162"/>
      <c r="C813" s="162"/>
    </row>
    <row r="814" spans="2:3" x14ac:dyDescent="0.4">
      <c r="B814" s="162"/>
      <c r="C814" s="162"/>
    </row>
    <row r="815" spans="2:3" x14ac:dyDescent="0.4">
      <c r="B815" s="162"/>
      <c r="C815" s="162"/>
    </row>
    <row r="816" spans="2:3" x14ac:dyDescent="0.4">
      <c r="B816" s="162"/>
      <c r="C816" s="162"/>
    </row>
    <row r="817" spans="2:3" x14ac:dyDescent="0.4">
      <c r="B817" s="162"/>
      <c r="C817" s="162"/>
    </row>
    <row r="818" spans="2:3" x14ac:dyDescent="0.4">
      <c r="B818" s="162"/>
      <c r="C818" s="162"/>
    </row>
    <row r="819" spans="2:3" x14ac:dyDescent="0.4">
      <c r="B819" s="162"/>
      <c r="C819" s="162"/>
    </row>
    <row r="820" spans="2:3" x14ac:dyDescent="0.4">
      <c r="B820" s="162"/>
      <c r="C820" s="162"/>
    </row>
    <row r="821" spans="2:3" x14ac:dyDescent="0.4">
      <c r="B821" s="162"/>
      <c r="C821" s="162"/>
    </row>
    <row r="822" spans="2:3" x14ac:dyDescent="0.4">
      <c r="B822" s="162"/>
      <c r="C822" s="162"/>
    </row>
    <row r="823" spans="2:3" x14ac:dyDescent="0.4">
      <c r="B823" s="162"/>
      <c r="C823" s="162"/>
    </row>
    <row r="824" spans="2:3" x14ac:dyDescent="0.4">
      <c r="B824" s="162"/>
      <c r="C824" s="162"/>
    </row>
    <row r="825" spans="2:3" x14ac:dyDescent="0.4">
      <c r="B825" s="162"/>
      <c r="C825" s="162"/>
    </row>
    <row r="826" spans="2:3" x14ac:dyDescent="0.4">
      <c r="B826" s="162"/>
      <c r="C826" s="162"/>
    </row>
    <row r="827" spans="2:3" x14ac:dyDescent="0.4">
      <c r="B827" s="162"/>
      <c r="C827" s="162"/>
    </row>
    <row r="828" spans="2:3" x14ac:dyDescent="0.4">
      <c r="B828" s="162"/>
      <c r="C828" s="162"/>
    </row>
    <row r="829" spans="2:3" x14ac:dyDescent="0.4">
      <c r="B829" s="162"/>
      <c r="C829" s="162"/>
    </row>
    <row r="830" spans="2:3" x14ac:dyDescent="0.4">
      <c r="B830" s="162"/>
      <c r="C830" s="162"/>
    </row>
    <row r="831" spans="2:3" x14ac:dyDescent="0.4">
      <c r="B831" s="162"/>
      <c r="C831" s="162"/>
    </row>
    <row r="832" spans="2:3" x14ac:dyDescent="0.4">
      <c r="B832" s="162"/>
      <c r="C832" s="162"/>
    </row>
    <row r="833" spans="2:3" x14ac:dyDescent="0.4">
      <c r="B833" s="162"/>
      <c r="C833" s="162"/>
    </row>
    <row r="834" spans="2:3" x14ac:dyDescent="0.4">
      <c r="B834" s="162"/>
      <c r="C834" s="162"/>
    </row>
    <row r="835" spans="2:3" x14ac:dyDescent="0.4">
      <c r="B835" s="162"/>
      <c r="C835" s="162"/>
    </row>
    <row r="836" spans="2:3" x14ac:dyDescent="0.4">
      <c r="B836" s="162"/>
      <c r="C836" s="162"/>
    </row>
    <row r="837" spans="2:3" x14ac:dyDescent="0.4">
      <c r="B837" s="162"/>
      <c r="C837" s="162"/>
    </row>
    <row r="838" spans="2:3" x14ac:dyDescent="0.4">
      <c r="B838" s="162"/>
      <c r="C838" s="162"/>
    </row>
    <row r="839" spans="2:3" x14ac:dyDescent="0.4">
      <c r="B839" s="162"/>
      <c r="C839" s="162"/>
    </row>
    <row r="840" spans="2:3" x14ac:dyDescent="0.4">
      <c r="B840" s="162"/>
      <c r="C840" s="162"/>
    </row>
    <row r="841" spans="2:3" x14ac:dyDescent="0.4">
      <c r="B841" s="162"/>
      <c r="C841" s="162"/>
    </row>
    <row r="842" spans="2:3" x14ac:dyDescent="0.4">
      <c r="B842" s="162"/>
      <c r="C842" s="162"/>
    </row>
    <row r="843" spans="2:3" x14ac:dyDescent="0.4">
      <c r="B843" s="162"/>
      <c r="C843" s="162"/>
    </row>
    <row r="844" spans="2:3" x14ac:dyDescent="0.4">
      <c r="B844" s="162"/>
      <c r="C844" s="162"/>
    </row>
    <row r="845" spans="2:3" x14ac:dyDescent="0.4">
      <c r="B845" s="162"/>
      <c r="C845" s="162"/>
    </row>
    <row r="846" spans="2:3" x14ac:dyDescent="0.4">
      <c r="B846" s="162"/>
      <c r="C846" s="162"/>
    </row>
    <row r="847" spans="2:3" x14ac:dyDescent="0.4">
      <c r="B847" s="162"/>
      <c r="C847" s="162"/>
    </row>
    <row r="848" spans="2:3" x14ac:dyDescent="0.4">
      <c r="B848" s="162"/>
      <c r="C848" s="162"/>
    </row>
    <row r="849" spans="2:3" x14ac:dyDescent="0.4">
      <c r="B849" s="162"/>
      <c r="C849" s="162"/>
    </row>
    <row r="850" spans="2:3" x14ac:dyDescent="0.4">
      <c r="B850" s="162"/>
      <c r="C850" s="162"/>
    </row>
    <row r="851" spans="2:3" x14ac:dyDescent="0.4">
      <c r="B851" s="162"/>
      <c r="C851" s="162"/>
    </row>
    <row r="852" spans="2:3" x14ac:dyDescent="0.4">
      <c r="B852" s="162"/>
      <c r="C852" s="162"/>
    </row>
    <row r="853" spans="2:3" x14ac:dyDescent="0.4">
      <c r="B853" s="162"/>
      <c r="C853" s="162"/>
    </row>
    <row r="854" spans="2:3" x14ac:dyDescent="0.4">
      <c r="B854" s="162"/>
      <c r="C854" s="162"/>
    </row>
    <row r="855" spans="2:3" x14ac:dyDescent="0.4">
      <c r="B855" s="162"/>
      <c r="C855" s="162"/>
    </row>
    <row r="856" spans="2:3" x14ac:dyDescent="0.4">
      <c r="B856" s="162"/>
      <c r="C856" s="162"/>
    </row>
    <row r="857" spans="2:3" x14ac:dyDescent="0.4">
      <c r="B857" s="162"/>
      <c r="C857" s="162"/>
    </row>
    <row r="858" spans="2:3" x14ac:dyDescent="0.4">
      <c r="B858" s="162"/>
      <c r="C858" s="162"/>
    </row>
    <row r="859" spans="2:3" x14ac:dyDescent="0.4">
      <c r="B859" s="162"/>
      <c r="C859" s="162"/>
    </row>
    <row r="860" spans="2:3" x14ac:dyDescent="0.4">
      <c r="B860" s="162"/>
      <c r="C860" s="162"/>
    </row>
    <row r="861" spans="2:3" x14ac:dyDescent="0.4">
      <c r="B861" s="162"/>
      <c r="C861" s="162"/>
    </row>
    <row r="862" spans="2:3" x14ac:dyDescent="0.4">
      <c r="B862" s="162"/>
      <c r="C862" s="162"/>
    </row>
    <row r="863" spans="2:3" x14ac:dyDescent="0.4">
      <c r="B863" s="162"/>
      <c r="C863" s="162"/>
    </row>
    <row r="864" spans="2:3" x14ac:dyDescent="0.4">
      <c r="B864" s="162"/>
      <c r="C864" s="162"/>
    </row>
    <row r="865" spans="2:3" x14ac:dyDescent="0.4">
      <c r="B865" s="162"/>
      <c r="C865" s="162"/>
    </row>
    <row r="866" spans="2:3" x14ac:dyDescent="0.4">
      <c r="B866" s="162"/>
      <c r="C866" s="162"/>
    </row>
    <row r="867" spans="2:3" x14ac:dyDescent="0.4">
      <c r="B867" s="162"/>
      <c r="C867" s="162"/>
    </row>
    <row r="868" spans="2:3" x14ac:dyDescent="0.4">
      <c r="B868" s="162"/>
      <c r="C868" s="162"/>
    </row>
    <row r="869" spans="2:3" x14ac:dyDescent="0.4">
      <c r="B869" s="162"/>
      <c r="C869" s="162"/>
    </row>
    <row r="870" spans="2:3" x14ac:dyDescent="0.4">
      <c r="B870" s="162"/>
      <c r="C870" s="162"/>
    </row>
    <row r="871" spans="2:3" x14ac:dyDescent="0.4">
      <c r="B871" s="162"/>
      <c r="C871" s="162"/>
    </row>
    <row r="872" spans="2:3" x14ac:dyDescent="0.4">
      <c r="B872" s="162"/>
      <c r="C872" s="162"/>
    </row>
    <row r="873" spans="2:3" x14ac:dyDescent="0.4">
      <c r="B873" s="162"/>
      <c r="C873" s="162"/>
    </row>
    <row r="874" spans="2:3" x14ac:dyDescent="0.4">
      <c r="B874" s="162"/>
      <c r="C874" s="162"/>
    </row>
    <row r="875" spans="2:3" x14ac:dyDescent="0.4">
      <c r="B875" s="162"/>
      <c r="C875" s="162"/>
    </row>
    <row r="876" spans="2:3" x14ac:dyDescent="0.4">
      <c r="B876" s="162"/>
      <c r="C876" s="162"/>
    </row>
    <row r="877" spans="2:3" x14ac:dyDescent="0.4">
      <c r="B877" s="162"/>
      <c r="C877" s="162"/>
    </row>
    <row r="878" spans="2:3" x14ac:dyDescent="0.4">
      <c r="B878" s="162"/>
      <c r="C878" s="162"/>
    </row>
    <row r="879" spans="2:3" x14ac:dyDescent="0.4">
      <c r="B879" s="162"/>
      <c r="C879" s="162"/>
    </row>
    <row r="880" spans="2:3" x14ac:dyDescent="0.4">
      <c r="B880" s="162"/>
      <c r="C880" s="162"/>
    </row>
    <row r="881" spans="2:3" x14ac:dyDescent="0.4">
      <c r="B881" s="162"/>
      <c r="C881" s="162"/>
    </row>
    <row r="882" spans="2:3" x14ac:dyDescent="0.4">
      <c r="B882" s="162"/>
      <c r="C882" s="162"/>
    </row>
    <row r="883" spans="2:3" x14ac:dyDescent="0.4">
      <c r="B883" s="162"/>
      <c r="C883" s="162"/>
    </row>
    <row r="884" spans="2:3" x14ac:dyDescent="0.4">
      <c r="B884" s="162"/>
      <c r="C884" s="162"/>
    </row>
    <row r="885" spans="2:3" x14ac:dyDescent="0.4">
      <c r="B885" s="162"/>
      <c r="C885" s="162"/>
    </row>
    <row r="886" spans="2:3" x14ac:dyDescent="0.4">
      <c r="B886" s="162"/>
      <c r="C886" s="162"/>
    </row>
    <row r="887" spans="2:3" x14ac:dyDescent="0.4">
      <c r="B887" s="162"/>
      <c r="C887" s="162"/>
    </row>
    <row r="888" spans="2:3" x14ac:dyDescent="0.4">
      <c r="B888" s="162"/>
      <c r="C888" s="162"/>
    </row>
    <row r="889" spans="2:3" x14ac:dyDescent="0.4">
      <c r="B889" s="162"/>
      <c r="C889" s="162"/>
    </row>
    <row r="890" spans="2:3" x14ac:dyDescent="0.4">
      <c r="B890" s="162"/>
      <c r="C890" s="162"/>
    </row>
    <row r="891" spans="2:3" x14ac:dyDescent="0.4">
      <c r="B891" s="162"/>
      <c r="C891" s="162"/>
    </row>
    <row r="892" spans="2:3" x14ac:dyDescent="0.4">
      <c r="B892" s="162"/>
      <c r="C892" s="162"/>
    </row>
    <row r="893" spans="2:3" x14ac:dyDescent="0.4">
      <c r="B893" s="162"/>
      <c r="C893" s="162"/>
    </row>
    <row r="894" spans="2:3" x14ac:dyDescent="0.4">
      <c r="B894" s="162"/>
      <c r="C894" s="162"/>
    </row>
    <row r="895" spans="2:3" x14ac:dyDescent="0.4">
      <c r="B895" s="162"/>
      <c r="C895" s="162"/>
    </row>
    <row r="896" spans="2:3" x14ac:dyDescent="0.4">
      <c r="B896" s="162"/>
      <c r="C896" s="162"/>
    </row>
    <row r="897" spans="2:3" x14ac:dyDescent="0.4">
      <c r="B897" s="162"/>
      <c r="C897" s="162"/>
    </row>
    <row r="898" spans="2:3" x14ac:dyDescent="0.4">
      <c r="B898" s="162"/>
      <c r="C898" s="162"/>
    </row>
    <row r="899" spans="2:3" x14ac:dyDescent="0.4">
      <c r="B899" s="162"/>
      <c r="C899" s="162"/>
    </row>
    <row r="900" spans="2:3" x14ac:dyDescent="0.4">
      <c r="B900" s="162"/>
      <c r="C900" s="162"/>
    </row>
    <row r="901" spans="2:3" x14ac:dyDescent="0.4">
      <c r="B901" s="162"/>
      <c r="C901" s="162"/>
    </row>
    <row r="902" spans="2:3" x14ac:dyDescent="0.4">
      <c r="B902" s="162"/>
      <c r="C902" s="162"/>
    </row>
    <row r="903" spans="2:3" x14ac:dyDescent="0.4">
      <c r="B903" s="162"/>
      <c r="C903" s="162"/>
    </row>
    <row r="904" spans="2:3" x14ac:dyDescent="0.4">
      <c r="B904" s="162"/>
      <c r="C904" s="162"/>
    </row>
    <row r="905" spans="2:3" x14ac:dyDescent="0.4">
      <c r="B905" s="162"/>
      <c r="C905" s="162"/>
    </row>
    <row r="906" spans="2:3" x14ac:dyDescent="0.4">
      <c r="B906" s="162"/>
      <c r="C906" s="162"/>
    </row>
    <row r="907" spans="2:3" x14ac:dyDescent="0.4">
      <c r="B907" s="162"/>
      <c r="C907" s="162"/>
    </row>
    <row r="908" spans="2:3" x14ac:dyDescent="0.4">
      <c r="B908" s="162"/>
      <c r="C908" s="162"/>
    </row>
    <row r="909" spans="2:3" x14ac:dyDescent="0.4">
      <c r="B909" s="162"/>
      <c r="C909" s="162"/>
    </row>
    <row r="910" spans="2:3" x14ac:dyDescent="0.4">
      <c r="B910" s="162"/>
      <c r="C910" s="162"/>
    </row>
    <row r="911" spans="2:3" x14ac:dyDescent="0.4">
      <c r="B911" s="162"/>
      <c r="C911" s="162"/>
    </row>
    <row r="912" spans="2:3" x14ac:dyDescent="0.4">
      <c r="B912" s="162"/>
      <c r="C912" s="162"/>
    </row>
    <row r="913" spans="2:3" x14ac:dyDescent="0.4">
      <c r="B913" s="162"/>
      <c r="C913" s="162"/>
    </row>
    <row r="914" spans="2:3" x14ac:dyDescent="0.4">
      <c r="B914" s="162"/>
      <c r="C914" s="162"/>
    </row>
    <row r="915" spans="2:3" x14ac:dyDescent="0.4">
      <c r="B915" s="162"/>
      <c r="C915" s="162"/>
    </row>
    <row r="916" spans="2:3" x14ac:dyDescent="0.4">
      <c r="B916" s="162"/>
      <c r="C916" s="162"/>
    </row>
    <row r="917" spans="2:3" x14ac:dyDescent="0.4">
      <c r="B917" s="162"/>
      <c r="C917" s="162"/>
    </row>
    <row r="918" spans="2:3" x14ac:dyDescent="0.4">
      <c r="B918" s="162"/>
      <c r="C918" s="162"/>
    </row>
    <row r="919" spans="2:3" x14ac:dyDescent="0.4">
      <c r="B919" s="162"/>
      <c r="C919" s="162"/>
    </row>
    <row r="920" spans="2:3" x14ac:dyDescent="0.4">
      <c r="B920" s="162"/>
      <c r="C920" s="162"/>
    </row>
    <row r="921" spans="2:3" x14ac:dyDescent="0.4">
      <c r="B921" s="162"/>
      <c r="C921" s="162"/>
    </row>
    <row r="922" spans="2:3" x14ac:dyDescent="0.4">
      <c r="B922" s="162"/>
      <c r="C922" s="162"/>
    </row>
    <row r="923" spans="2:3" x14ac:dyDescent="0.4">
      <c r="B923" s="162"/>
      <c r="C923" s="162"/>
    </row>
    <row r="924" spans="2:3" x14ac:dyDescent="0.4">
      <c r="B924" s="162"/>
      <c r="C924" s="162"/>
    </row>
    <row r="925" spans="2:3" x14ac:dyDescent="0.4">
      <c r="B925" s="162"/>
      <c r="C925" s="162"/>
    </row>
    <row r="926" spans="2:3" x14ac:dyDescent="0.4">
      <c r="B926" s="162"/>
      <c r="C926" s="162"/>
    </row>
    <row r="927" spans="2:3" x14ac:dyDescent="0.4">
      <c r="B927" s="162"/>
      <c r="C927" s="162"/>
    </row>
    <row r="928" spans="2:3" x14ac:dyDescent="0.4">
      <c r="B928" s="162"/>
      <c r="C928" s="162"/>
    </row>
    <row r="929" spans="2:3" x14ac:dyDescent="0.4">
      <c r="B929" s="162"/>
      <c r="C929" s="162"/>
    </row>
    <row r="930" spans="2:3" x14ac:dyDescent="0.4">
      <c r="B930" s="162"/>
      <c r="C930" s="162"/>
    </row>
    <row r="931" spans="2:3" x14ac:dyDescent="0.4">
      <c r="B931" s="162"/>
      <c r="C931" s="162"/>
    </row>
    <row r="932" spans="2:3" x14ac:dyDescent="0.4">
      <c r="B932" s="162"/>
      <c r="C932" s="162"/>
    </row>
    <row r="933" spans="2:3" x14ac:dyDescent="0.4">
      <c r="B933" s="162"/>
      <c r="C933" s="162"/>
    </row>
    <row r="934" spans="2:3" x14ac:dyDescent="0.4">
      <c r="B934" s="162"/>
      <c r="C934" s="162"/>
    </row>
    <row r="935" spans="2:3" x14ac:dyDescent="0.4">
      <c r="B935" s="162"/>
      <c r="C935" s="162"/>
    </row>
    <row r="936" spans="2:3" x14ac:dyDescent="0.4">
      <c r="B936" s="162"/>
      <c r="C936" s="162"/>
    </row>
    <row r="937" spans="2:3" x14ac:dyDescent="0.4">
      <c r="B937" s="162"/>
      <c r="C937" s="162"/>
    </row>
    <row r="938" spans="2:3" x14ac:dyDescent="0.4">
      <c r="B938" s="162"/>
      <c r="C938" s="162"/>
    </row>
    <row r="939" spans="2:3" x14ac:dyDescent="0.4">
      <c r="B939" s="162"/>
      <c r="C939" s="162"/>
    </row>
    <row r="940" spans="2:3" x14ac:dyDescent="0.4">
      <c r="B940" s="162"/>
      <c r="C940" s="162"/>
    </row>
    <row r="941" spans="2:3" x14ac:dyDescent="0.4">
      <c r="B941" s="162"/>
      <c r="C941" s="162"/>
    </row>
    <row r="942" spans="2:3" x14ac:dyDescent="0.4">
      <c r="B942" s="162"/>
      <c r="C942" s="162"/>
    </row>
    <row r="943" spans="2:3" x14ac:dyDescent="0.4">
      <c r="B943" s="162"/>
      <c r="C943" s="162"/>
    </row>
    <row r="944" spans="2:3" x14ac:dyDescent="0.4">
      <c r="B944" s="162"/>
      <c r="C944" s="162"/>
    </row>
    <row r="945" spans="2:3" x14ac:dyDescent="0.4">
      <c r="B945" s="162"/>
      <c r="C945" s="162"/>
    </row>
    <row r="946" spans="2:3" x14ac:dyDescent="0.4">
      <c r="B946" s="162"/>
      <c r="C946" s="162"/>
    </row>
    <row r="947" spans="2:3" x14ac:dyDescent="0.4">
      <c r="B947" s="162"/>
      <c r="C947" s="162"/>
    </row>
    <row r="948" spans="2:3" x14ac:dyDescent="0.4">
      <c r="B948" s="162"/>
      <c r="C948" s="162"/>
    </row>
    <row r="949" spans="2:3" x14ac:dyDescent="0.4">
      <c r="B949" s="162"/>
      <c r="C949" s="162"/>
    </row>
    <row r="950" spans="2:3" x14ac:dyDescent="0.4">
      <c r="B950" s="162"/>
      <c r="C950" s="162"/>
    </row>
    <row r="951" spans="2:3" x14ac:dyDescent="0.4">
      <c r="B951" s="162"/>
      <c r="C951" s="162"/>
    </row>
    <row r="952" spans="2:3" x14ac:dyDescent="0.4">
      <c r="B952" s="162"/>
      <c r="C952" s="162"/>
    </row>
    <row r="953" spans="2:3" x14ac:dyDescent="0.4">
      <c r="B953" s="162"/>
      <c r="C953" s="162"/>
    </row>
    <row r="954" spans="2:3" x14ac:dyDescent="0.4">
      <c r="B954" s="162"/>
      <c r="C954" s="162"/>
    </row>
    <row r="955" spans="2:3" x14ac:dyDescent="0.4">
      <c r="B955" s="162"/>
      <c r="C955" s="162"/>
    </row>
    <row r="956" spans="2:3" x14ac:dyDescent="0.4">
      <c r="B956" s="162"/>
      <c r="C956" s="162"/>
    </row>
    <row r="957" spans="2:3" x14ac:dyDescent="0.4">
      <c r="B957" s="162"/>
      <c r="C957" s="162"/>
    </row>
    <row r="958" spans="2:3" x14ac:dyDescent="0.4">
      <c r="B958" s="162"/>
      <c r="C958" s="162"/>
    </row>
    <row r="959" spans="2:3" x14ac:dyDescent="0.4">
      <c r="B959" s="162"/>
      <c r="C959" s="162"/>
    </row>
    <row r="960" spans="2:3" x14ac:dyDescent="0.4">
      <c r="B960" s="162"/>
      <c r="C960" s="162"/>
    </row>
    <row r="961" spans="2:3" x14ac:dyDescent="0.4">
      <c r="B961" s="162"/>
      <c r="C961" s="162"/>
    </row>
    <row r="962" spans="2:3" x14ac:dyDescent="0.4">
      <c r="B962" s="162"/>
      <c r="C962" s="162"/>
    </row>
    <row r="963" spans="2:3" x14ac:dyDescent="0.4">
      <c r="B963" s="162"/>
      <c r="C963" s="162"/>
    </row>
    <row r="964" spans="2:3" x14ac:dyDescent="0.4">
      <c r="B964" s="162"/>
      <c r="C964" s="162"/>
    </row>
    <row r="965" spans="2:3" x14ac:dyDescent="0.4">
      <c r="B965" s="162"/>
      <c r="C965" s="162"/>
    </row>
    <row r="966" spans="2:3" x14ac:dyDescent="0.4">
      <c r="B966" s="162"/>
      <c r="C966" s="162"/>
    </row>
    <row r="967" spans="2:3" x14ac:dyDescent="0.4">
      <c r="B967" s="162"/>
      <c r="C967" s="162"/>
    </row>
    <row r="968" spans="2:3" x14ac:dyDescent="0.4">
      <c r="B968" s="162"/>
      <c r="C968" s="162"/>
    </row>
    <row r="969" spans="2:3" x14ac:dyDescent="0.4">
      <c r="B969" s="162"/>
      <c r="C969" s="162"/>
    </row>
    <row r="970" spans="2:3" x14ac:dyDescent="0.4">
      <c r="B970" s="162"/>
      <c r="C970" s="162"/>
    </row>
    <row r="971" spans="2:3" x14ac:dyDescent="0.4">
      <c r="B971" s="162"/>
      <c r="C971" s="162"/>
    </row>
    <row r="972" spans="2:3" x14ac:dyDescent="0.4">
      <c r="B972" s="162"/>
      <c r="C972" s="162"/>
    </row>
    <row r="973" spans="2:3" x14ac:dyDescent="0.4">
      <c r="B973" s="162"/>
      <c r="C973" s="162"/>
    </row>
    <row r="974" spans="2:3" x14ac:dyDescent="0.4">
      <c r="B974" s="162"/>
      <c r="C974" s="162"/>
    </row>
    <row r="975" spans="2:3" x14ac:dyDescent="0.4">
      <c r="B975" s="162"/>
      <c r="C975" s="162"/>
    </row>
    <row r="976" spans="2:3" x14ac:dyDescent="0.4">
      <c r="B976" s="162"/>
      <c r="C976" s="162"/>
    </row>
    <row r="977" spans="2:3" x14ac:dyDescent="0.4">
      <c r="B977" s="162"/>
      <c r="C977" s="162"/>
    </row>
    <row r="978" spans="2:3" x14ac:dyDescent="0.4">
      <c r="B978" s="162"/>
      <c r="C978" s="162"/>
    </row>
    <row r="979" spans="2:3" x14ac:dyDescent="0.4">
      <c r="B979" s="162"/>
      <c r="C979" s="162"/>
    </row>
    <row r="980" spans="2:3" x14ac:dyDescent="0.4">
      <c r="B980" s="162"/>
      <c r="C980" s="162"/>
    </row>
    <row r="981" spans="2:3" x14ac:dyDescent="0.4">
      <c r="B981" s="162"/>
      <c r="C981" s="162"/>
    </row>
    <row r="982" spans="2:3" x14ac:dyDescent="0.4">
      <c r="B982" s="162"/>
      <c r="C982" s="162"/>
    </row>
    <row r="983" spans="2:3" x14ac:dyDescent="0.4">
      <c r="B983" s="162"/>
      <c r="C983" s="162"/>
    </row>
    <row r="984" spans="2:3" x14ac:dyDescent="0.4">
      <c r="B984" s="162"/>
      <c r="C984" s="162"/>
    </row>
    <row r="985" spans="2:3" x14ac:dyDescent="0.4">
      <c r="B985" s="162"/>
      <c r="C985" s="162"/>
    </row>
    <row r="986" spans="2:3" x14ac:dyDescent="0.4">
      <c r="B986" s="162"/>
      <c r="C986" s="162"/>
    </row>
    <row r="987" spans="2:3" x14ac:dyDescent="0.4">
      <c r="B987" s="162"/>
      <c r="C987" s="162"/>
    </row>
    <row r="988" spans="2:3" x14ac:dyDescent="0.4">
      <c r="B988" s="162"/>
      <c r="C988" s="162"/>
    </row>
    <row r="989" spans="2:3" x14ac:dyDescent="0.4">
      <c r="B989" s="162"/>
      <c r="C989" s="162"/>
    </row>
    <row r="990" spans="2:3" x14ac:dyDescent="0.4">
      <c r="B990" s="162"/>
      <c r="C990" s="162"/>
    </row>
    <row r="991" spans="2:3" x14ac:dyDescent="0.4">
      <c r="B991" s="162"/>
      <c r="C991" s="162"/>
    </row>
    <row r="992" spans="2:3" x14ac:dyDescent="0.4">
      <c r="B992" s="162"/>
      <c r="C992" s="162"/>
    </row>
    <row r="993" spans="2:3" x14ac:dyDescent="0.4">
      <c r="B993" s="162"/>
      <c r="C993" s="162"/>
    </row>
    <row r="994" spans="2:3" x14ac:dyDescent="0.4">
      <c r="B994" s="162"/>
      <c r="C994" s="162"/>
    </row>
    <row r="995" spans="2:3" x14ac:dyDescent="0.4">
      <c r="B995" s="162"/>
      <c r="C995" s="162"/>
    </row>
    <row r="996" spans="2:3" x14ac:dyDescent="0.4">
      <c r="B996" s="162"/>
      <c r="C996" s="162"/>
    </row>
    <row r="997" spans="2:3" x14ac:dyDescent="0.4">
      <c r="B997" s="162"/>
      <c r="C997" s="162"/>
    </row>
    <row r="998" spans="2:3" x14ac:dyDescent="0.4">
      <c r="B998" s="162"/>
      <c r="C998" s="162"/>
    </row>
    <row r="999" spans="2:3" x14ac:dyDescent="0.4">
      <c r="B999" s="162"/>
      <c r="C999" s="162"/>
    </row>
    <row r="1000" spans="2:3" x14ac:dyDescent="0.4">
      <c r="B1000" s="162"/>
      <c r="C1000" s="162"/>
    </row>
    <row r="1001" spans="2:3" x14ac:dyDescent="0.4">
      <c r="B1001" s="162"/>
      <c r="C1001" s="162"/>
    </row>
    <row r="1002" spans="2:3" x14ac:dyDescent="0.4">
      <c r="B1002" s="162"/>
      <c r="C1002" s="162"/>
    </row>
    <row r="1003" spans="2:3" x14ac:dyDescent="0.4">
      <c r="B1003" s="162"/>
      <c r="C1003" s="162"/>
    </row>
    <row r="1004" spans="2:3" x14ac:dyDescent="0.4">
      <c r="B1004" s="162"/>
      <c r="C1004" s="162"/>
    </row>
    <row r="1005" spans="2:3" x14ac:dyDescent="0.4">
      <c r="B1005" s="162"/>
      <c r="C1005" s="162"/>
    </row>
    <row r="1006" spans="2:3" x14ac:dyDescent="0.4">
      <c r="B1006" s="162"/>
      <c r="C1006" s="162"/>
    </row>
    <row r="1007" spans="2:3" x14ac:dyDescent="0.4">
      <c r="B1007" s="162"/>
      <c r="C1007" s="162"/>
    </row>
    <row r="1008" spans="2:3" x14ac:dyDescent="0.4">
      <c r="B1008" s="162"/>
      <c r="C1008" s="162"/>
    </row>
    <row r="1009" spans="2:3" x14ac:dyDescent="0.4">
      <c r="B1009" s="162"/>
      <c r="C1009" s="162"/>
    </row>
    <row r="1010" spans="2:3" x14ac:dyDescent="0.4">
      <c r="B1010" s="162"/>
      <c r="C1010" s="162"/>
    </row>
    <row r="1011" spans="2:3" x14ac:dyDescent="0.4">
      <c r="B1011" s="162"/>
      <c r="C1011" s="162"/>
    </row>
    <row r="1012" spans="2:3" x14ac:dyDescent="0.4">
      <c r="B1012" s="162"/>
      <c r="C1012" s="162"/>
    </row>
    <row r="1013" spans="2:3" x14ac:dyDescent="0.4">
      <c r="B1013" s="162"/>
      <c r="C1013" s="162"/>
    </row>
    <row r="1014" spans="2:3" x14ac:dyDescent="0.4">
      <c r="B1014" s="162"/>
      <c r="C1014" s="162"/>
    </row>
    <row r="1015" spans="2:3" x14ac:dyDescent="0.4">
      <c r="B1015" s="162"/>
      <c r="C1015" s="162"/>
    </row>
    <row r="1016" spans="2:3" x14ac:dyDescent="0.4">
      <c r="B1016" s="162"/>
      <c r="C1016" s="162"/>
    </row>
    <row r="1017" spans="2:3" x14ac:dyDescent="0.4">
      <c r="B1017" s="162"/>
      <c r="C1017" s="162"/>
    </row>
    <row r="1018" spans="2:3" x14ac:dyDescent="0.4">
      <c r="B1018" s="162"/>
      <c r="C1018" s="162"/>
    </row>
    <row r="1019" spans="2:3" x14ac:dyDescent="0.4">
      <c r="B1019" s="162"/>
      <c r="C1019" s="162"/>
    </row>
    <row r="1020" spans="2:3" x14ac:dyDescent="0.4">
      <c r="B1020" s="162"/>
      <c r="C1020" s="162"/>
    </row>
    <row r="1021" spans="2:3" x14ac:dyDescent="0.4">
      <c r="B1021" s="162"/>
      <c r="C1021" s="162"/>
    </row>
    <row r="1022" spans="2:3" x14ac:dyDescent="0.4">
      <c r="B1022" s="162"/>
      <c r="C1022" s="162"/>
    </row>
    <row r="1023" spans="2:3" x14ac:dyDescent="0.4">
      <c r="B1023" s="162"/>
      <c r="C1023" s="162"/>
    </row>
    <row r="1024" spans="2:3" x14ac:dyDescent="0.4">
      <c r="B1024" s="162"/>
      <c r="C1024" s="162"/>
    </row>
    <row r="1025" spans="2:3" x14ac:dyDescent="0.4">
      <c r="B1025" s="162"/>
      <c r="C1025" s="162"/>
    </row>
    <row r="1026" spans="2:3" x14ac:dyDescent="0.4">
      <c r="B1026" s="162"/>
      <c r="C1026" s="162"/>
    </row>
    <row r="1027" spans="2:3" x14ac:dyDescent="0.4">
      <c r="B1027" s="162"/>
      <c r="C1027" s="162"/>
    </row>
    <row r="1028" spans="2:3" x14ac:dyDescent="0.4">
      <c r="B1028" s="162"/>
      <c r="C1028" s="162"/>
    </row>
    <row r="1029" spans="2:3" x14ac:dyDescent="0.4">
      <c r="B1029" s="162"/>
      <c r="C1029" s="162"/>
    </row>
    <row r="1030" spans="2:3" x14ac:dyDescent="0.4">
      <c r="B1030" s="162"/>
      <c r="C1030" s="162"/>
    </row>
    <row r="1031" spans="2:3" x14ac:dyDescent="0.4">
      <c r="B1031" s="162"/>
      <c r="C1031" s="162"/>
    </row>
    <row r="1032" spans="2:3" x14ac:dyDescent="0.4">
      <c r="B1032" s="162"/>
      <c r="C1032" s="162"/>
    </row>
    <row r="1033" spans="2:3" x14ac:dyDescent="0.4">
      <c r="B1033" s="162"/>
      <c r="C1033" s="162"/>
    </row>
    <row r="1034" spans="2:3" x14ac:dyDescent="0.4">
      <c r="B1034" s="162"/>
      <c r="C1034" s="162"/>
    </row>
    <row r="1035" spans="2:3" x14ac:dyDescent="0.4">
      <c r="B1035" s="162"/>
      <c r="C1035" s="162"/>
    </row>
    <row r="1036" spans="2:3" x14ac:dyDescent="0.4">
      <c r="B1036" s="162"/>
      <c r="C1036" s="162"/>
    </row>
    <row r="1037" spans="2:3" x14ac:dyDescent="0.4">
      <c r="B1037" s="162"/>
      <c r="C1037" s="162"/>
    </row>
    <row r="1038" spans="2:3" x14ac:dyDescent="0.4">
      <c r="B1038" s="162"/>
      <c r="C1038" s="162"/>
    </row>
    <row r="1039" spans="2:3" x14ac:dyDescent="0.4">
      <c r="B1039" s="162"/>
      <c r="C1039" s="162"/>
    </row>
    <row r="1040" spans="2:3" x14ac:dyDescent="0.4">
      <c r="B1040" s="162"/>
      <c r="C1040" s="162"/>
    </row>
    <row r="1041" spans="2:3" x14ac:dyDescent="0.4">
      <c r="B1041" s="162"/>
      <c r="C1041" s="162"/>
    </row>
    <row r="1042" spans="2:3" x14ac:dyDescent="0.4">
      <c r="B1042" s="162"/>
      <c r="C1042" s="162"/>
    </row>
    <row r="1043" spans="2:3" x14ac:dyDescent="0.4">
      <c r="B1043" s="162"/>
      <c r="C1043" s="162"/>
    </row>
    <row r="1044" spans="2:3" x14ac:dyDescent="0.4">
      <c r="B1044" s="162"/>
      <c r="C1044" s="162"/>
    </row>
    <row r="1045" spans="2:3" x14ac:dyDescent="0.4">
      <c r="B1045" s="162"/>
      <c r="C1045" s="162"/>
    </row>
    <row r="1046" spans="2:3" x14ac:dyDescent="0.4">
      <c r="B1046" s="162"/>
      <c r="C1046" s="162"/>
    </row>
    <row r="1047" spans="2:3" x14ac:dyDescent="0.4">
      <c r="B1047" s="162"/>
      <c r="C1047" s="162"/>
    </row>
    <row r="1048" spans="2:3" x14ac:dyDescent="0.4">
      <c r="B1048" s="162"/>
      <c r="C1048" s="162"/>
    </row>
    <row r="1049" spans="2:3" x14ac:dyDescent="0.4">
      <c r="B1049" s="162"/>
      <c r="C1049" s="162"/>
    </row>
    <row r="1050" spans="2:3" x14ac:dyDescent="0.4">
      <c r="B1050" s="162"/>
      <c r="C1050" s="162"/>
    </row>
    <row r="1051" spans="2:3" x14ac:dyDescent="0.4">
      <c r="B1051" s="162"/>
      <c r="C1051" s="162"/>
    </row>
    <row r="1052" spans="2:3" x14ac:dyDescent="0.4">
      <c r="B1052" s="162"/>
      <c r="C1052" s="162"/>
    </row>
    <row r="1053" spans="2:3" x14ac:dyDescent="0.4">
      <c r="B1053" s="162"/>
      <c r="C1053" s="162"/>
    </row>
    <row r="1054" spans="2:3" x14ac:dyDescent="0.4">
      <c r="B1054" s="162"/>
      <c r="C1054" s="162"/>
    </row>
    <row r="1055" spans="2:3" x14ac:dyDescent="0.4">
      <c r="B1055" s="162"/>
      <c r="C1055" s="162"/>
    </row>
    <row r="1056" spans="2:3" x14ac:dyDescent="0.4">
      <c r="B1056" s="162"/>
      <c r="C1056" s="162"/>
    </row>
    <row r="1057" spans="2:3" x14ac:dyDescent="0.4">
      <c r="B1057" s="162"/>
      <c r="C1057" s="162"/>
    </row>
    <row r="1058" spans="2:3" x14ac:dyDescent="0.4">
      <c r="B1058" s="162"/>
      <c r="C1058" s="162"/>
    </row>
    <row r="1059" spans="2:3" x14ac:dyDescent="0.4">
      <c r="B1059" s="162"/>
      <c r="C1059" s="162"/>
    </row>
    <row r="1060" spans="2:3" x14ac:dyDescent="0.4">
      <c r="B1060" s="162"/>
      <c r="C1060" s="162"/>
    </row>
    <row r="1061" spans="2:3" x14ac:dyDescent="0.4">
      <c r="B1061" s="162"/>
      <c r="C1061" s="162"/>
    </row>
    <row r="1062" spans="2:3" x14ac:dyDescent="0.4">
      <c r="B1062" s="162"/>
      <c r="C1062" s="162"/>
    </row>
    <row r="1063" spans="2:3" x14ac:dyDescent="0.4">
      <c r="B1063" s="162"/>
      <c r="C1063" s="162"/>
    </row>
    <row r="1064" spans="2:3" x14ac:dyDescent="0.4">
      <c r="B1064" s="162"/>
      <c r="C1064" s="162"/>
    </row>
    <row r="1065" spans="2:3" x14ac:dyDescent="0.4">
      <c r="B1065" s="162"/>
      <c r="C1065" s="162"/>
    </row>
    <row r="1066" spans="2:3" x14ac:dyDescent="0.4">
      <c r="B1066" s="162"/>
      <c r="C1066" s="162"/>
    </row>
    <row r="1067" spans="2:3" x14ac:dyDescent="0.4">
      <c r="B1067" s="162"/>
      <c r="C1067" s="162"/>
    </row>
    <row r="1068" spans="2:3" x14ac:dyDescent="0.4">
      <c r="B1068" s="162"/>
      <c r="C1068" s="162"/>
    </row>
    <row r="1069" spans="2:3" x14ac:dyDescent="0.4">
      <c r="B1069" s="162"/>
      <c r="C1069" s="162"/>
    </row>
    <row r="1070" spans="2:3" x14ac:dyDescent="0.4">
      <c r="B1070" s="162"/>
      <c r="C1070" s="162"/>
    </row>
    <row r="1071" spans="2:3" x14ac:dyDescent="0.4">
      <c r="B1071" s="162"/>
      <c r="C1071" s="162"/>
    </row>
    <row r="1072" spans="2:3" x14ac:dyDescent="0.4">
      <c r="B1072" s="162"/>
      <c r="C1072" s="162"/>
    </row>
    <row r="1073" spans="2:3" x14ac:dyDescent="0.4">
      <c r="B1073" s="162"/>
      <c r="C1073" s="162"/>
    </row>
    <row r="1074" spans="2:3" x14ac:dyDescent="0.4">
      <c r="B1074" s="162"/>
      <c r="C1074" s="162"/>
    </row>
    <row r="1075" spans="2:3" x14ac:dyDescent="0.4">
      <c r="B1075" s="162"/>
      <c r="C1075" s="162"/>
    </row>
    <row r="1076" spans="2:3" x14ac:dyDescent="0.4">
      <c r="B1076" s="162"/>
      <c r="C1076" s="162"/>
    </row>
    <row r="1077" spans="2:3" x14ac:dyDescent="0.4">
      <c r="B1077" s="162"/>
      <c r="C1077" s="162"/>
    </row>
    <row r="1078" spans="2:3" x14ac:dyDescent="0.4">
      <c r="B1078" s="162"/>
      <c r="C1078" s="162"/>
    </row>
    <row r="1079" spans="2:3" x14ac:dyDescent="0.4">
      <c r="B1079" s="162"/>
      <c r="C1079" s="162"/>
    </row>
    <row r="1080" spans="2:3" x14ac:dyDescent="0.4">
      <c r="B1080" s="162"/>
      <c r="C1080" s="162"/>
    </row>
    <row r="1081" spans="2:3" x14ac:dyDescent="0.4">
      <c r="B1081" s="162"/>
      <c r="C1081" s="162"/>
    </row>
    <row r="1082" spans="2:3" x14ac:dyDescent="0.4">
      <c r="B1082" s="162"/>
      <c r="C1082" s="162"/>
    </row>
    <row r="1083" spans="2:3" x14ac:dyDescent="0.4">
      <c r="B1083" s="162"/>
      <c r="C1083" s="162"/>
    </row>
    <row r="1084" spans="2:3" x14ac:dyDescent="0.4">
      <c r="B1084" s="162"/>
      <c r="C1084" s="162"/>
    </row>
    <row r="1085" spans="2:3" x14ac:dyDescent="0.4">
      <c r="B1085" s="162"/>
      <c r="C1085" s="162"/>
    </row>
    <row r="1086" spans="2:3" x14ac:dyDescent="0.4">
      <c r="B1086" s="162"/>
      <c r="C1086" s="162"/>
    </row>
    <row r="1087" spans="2:3" x14ac:dyDescent="0.4">
      <c r="B1087" s="162"/>
      <c r="C1087" s="162"/>
    </row>
    <row r="1088" spans="2:3" x14ac:dyDescent="0.4">
      <c r="B1088" s="162"/>
      <c r="C1088" s="162"/>
    </row>
    <row r="1089" spans="2:3" x14ac:dyDescent="0.4">
      <c r="B1089" s="162"/>
      <c r="C1089" s="162"/>
    </row>
    <row r="1090" spans="2:3" x14ac:dyDescent="0.4">
      <c r="B1090" s="162"/>
      <c r="C1090" s="162"/>
    </row>
    <row r="1091" spans="2:3" x14ac:dyDescent="0.4">
      <c r="B1091" s="162"/>
      <c r="C1091" s="162"/>
    </row>
    <row r="1092" spans="2:3" x14ac:dyDescent="0.4">
      <c r="B1092" s="162"/>
      <c r="C1092" s="162"/>
    </row>
    <row r="1093" spans="2:3" x14ac:dyDescent="0.4">
      <c r="B1093" s="162"/>
      <c r="C1093" s="162"/>
    </row>
    <row r="1094" spans="2:3" x14ac:dyDescent="0.4">
      <c r="B1094" s="162"/>
      <c r="C1094" s="162"/>
    </row>
    <row r="1095" spans="2:3" x14ac:dyDescent="0.4">
      <c r="B1095" s="162"/>
      <c r="C1095" s="162"/>
    </row>
    <row r="1096" spans="2:3" x14ac:dyDescent="0.4">
      <c r="B1096" s="162"/>
      <c r="C1096" s="162"/>
    </row>
    <row r="1097" spans="2:3" x14ac:dyDescent="0.4">
      <c r="B1097" s="162"/>
      <c r="C1097" s="162"/>
    </row>
    <row r="1098" spans="2:3" x14ac:dyDescent="0.4">
      <c r="B1098" s="162"/>
      <c r="C1098" s="162"/>
    </row>
    <row r="1099" spans="2:3" x14ac:dyDescent="0.4">
      <c r="B1099" s="162"/>
      <c r="C1099" s="162"/>
    </row>
    <row r="1100" spans="2:3" x14ac:dyDescent="0.4">
      <c r="B1100" s="162"/>
      <c r="C1100" s="162"/>
    </row>
    <row r="1101" spans="2:3" x14ac:dyDescent="0.4">
      <c r="B1101" s="162"/>
      <c r="C1101" s="162"/>
    </row>
    <row r="1102" spans="2:3" x14ac:dyDescent="0.4">
      <c r="B1102" s="162"/>
      <c r="C1102" s="162"/>
    </row>
    <row r="1103" spans="2:3" x14ac:dyDescent="0.4">
      <c r="B1103" s="162"/>
      <c r="C1103" s="162"/>
    </row>
    <row r="1104" spans="2:3" x14ac:dyDescent="0.4">
      <c r="B1104" s="162"/>
      <c r="C1104" s="162"/>
    </row>
    <row r="1105" spans="2:3" x14ac:dyDescent="0.4">
      <c r="B1105" s="162"/>
      <c r="C1105" s="162"/>
    </row>
    <row r="1106" spans="2:3" x14ac:dyDescent="0.4">
      <c r="B1106" s="162"/>
      <c r="C1106" s="162"/>
    </row>
    <row r="1107" spans="2:3" x14ac:dyDescent="0.4">
      <c r="B1107" s="162"/>
      <c r="C1107" s="162"/>
    </row>
    <row r="1108" spans="2:3" x14ac:dyDescent="0.4">
      <c r="B1108" s="162"/>
      <c r="C1108" s="162"/>
    </row>
    <row r="1109" spans="2:3" x14ac:dyDescent="0.4">
      <c r="B1109" s="162"/>
      <c r="C1109" s="162"/>
    </row>
    <row r="1110" spans="2:3" x14ac:dyDescent="0.4">
      <c r="B1110" s="162"/>
      <c r="C1110" s="162"/>
    </row>
    <row r="1111" spans="2:3" x14ac:dyDescent="0.4">
      <c r="B1111" s="162"/>
      <c r="C1111" s="162"/>
    </row>
    <row r="1112" spans="2:3" x14ac:dyDescent="0.4">
      <c r="B1112" s="162"/>
      <c r="C1112" s="162"/>
    </row>
    <row r="1113" spans="2:3" x14ac:dyDescent="0.4">
      <c r="B1113" s="162"/>
      <c r="C1113" s="162"/>
    </row>
    <row r="1114" spans="2:3" x14ac:dyDescent="0.4">
      <c r="B1114" s="162"/>
      <c r="C1114" s="162"/>
    </row>
    <row r="1115" spans="2:3" x14ac:dyDescent="0.4">
      <c r="B1115" s="162"/>
      <c r="C1115" s="162"/>
    </row>
    <row r="1116" spans="2:3" x14ac:dyDescent="0.4">
      <c r="B1116" s="162"/>
      <c r="C1116" s="162"/>
    </row>
    <row r="1117" spans="2:3" x14ac:dyDescent="0.4">
      <c r="B1117" s="162"/>
      <c r="C1117" s="162"/>
    </row>
    <row r="1118" spans="2:3" x14ac:dyDescent="0.4">
      <c r="B1118" s="162"/>
      <c r="C1118" s="162"/>
    </row>
    <row r="1119" spans="2:3" x14ac:dyDescent="0.4">
      <c r="B1119" s="162"/>
      <c r="C1119" s="162"/>
    </row>
    <row r="1120" spans="2:3" x14ac:dyDescent="0.4">
      <c r="B1120" s="162"/>
      <c r="C1120" s="162"/>
    </row>
    <row r="1121" spans="2:3" x14ac:dyDescent="0.4">
      <c r="B1121" s="162"/>
      <c r="C1121" s="162"/>
    </row>
    <row r="1122" spans="2:3" x14ac:dyDescent="0.4">
      <c r="B1122" s="162"/>
      <c r="C1122" s="162"/>
    </row>
    <row r="1123" spans="2:3" x14ac:dyDescent="0.4">
      <c r="B1123" s="162"/>
      <c r="C1123" s="162"/>
    </row>
    <row r="1124" spans="2:3" x14ac:dyDescent="0.4">
      <c r="B1124" s="162"/>
      <c r="C1124" s="162"/>
    </row>
    <row r="1125" spans="2:3" x14ac:dyDescent="0.4">
      <c r="B1125" s="162"/>
      <c r="C1125" s="162"/>
    </row>
    <row r="1126" spans="2:3" x14ac:dyDescent="0.4">
      <c r="B1126" s="162"/>
      <c r="C1126" s="162"/>
    </row>
    <row r="1127" spans="2:3" x14ac:dyDescent="0.4">
      <c r="B1127" s="162"/>
      <c r="C1127" s="162"/>
    </row>
    <row r="1128" spans="2:3" x14ac:dyDescent="0.4">
      <c r="B1128" s="162"/>
      <c r="C1128" s="162"/>
    </row>
    <row r="1129" spans="2:3" x14ac:dyDescent="0.4">
      <c r="B1129" s="162"/>
      <c r="C1129" s="162"/>
    </row>
    <row r="1130" spans="2:3" x14ac:dyDescent="0.4">
      <c r="B1130" s="162"/>
      <c r="C1130" s="162"/>
    </row>
    <row r="1131" spans="2:3" x14ac:dyDescent="0.4">
      <c r="B1131" s="162"/>
      <c r="C1131" s="162"/>
    </row>
    <row r="1132" spans="2:3" x14ac:dyDescent="0.4">
      <c r="B1132" s="162"/>
      <c r="C1132" s="162"/>
    </row>
    <row r="1133" spans="2:3" x14ac:dyDescent="0.4">
      <c r="B1133" s="162"/>
      <c r="C1133" s="162"/>
    </row>
    <row r="1134" spans="2:3" x14ac:dyDescent="0.4">
      <c r="B1134" s="162"/>
      <c r="C1134" s="162"/>
    </row>
    <row r="1135" spans="2:3" x14ac:dyDescent="0.4">
      <c r="B1135" s="162"/>
      <c r="C1135" s="162"/>
    </row>
    <row r="1136" spans="2:3" x14ac:dyDescent="0.4">
      <c r="B1136" s="162"/>
      <c r="C1136" s="162"/>
    </row>
    <row r="1137" spans="2:3" x14ac:dyDescent="0.4">
      <c r="B1137" s="162"/>
      <c r="C1137" s="162"/>
    </row>
    <row r="1138" spans="2:3" x14ac:dyDescent="0.4">
      <c r="B1138" s="162"/>
      <c r="C1138" s="162"/>
    </row>
    <row r="1139" spans="2:3" x14ac:dyDescent="0.4">
      <c r="B1139" s="162"/>
      <c r="C1139" s="162"/>
    </row>
    <row r="1140" spans="2:3" x14ac:dyDescent="0.4">
      <c r="B1140" s="162"/>
      <c r="C1140" s="162"/>
    </row>
    <row r="1141" spans="2:3" x14ac:dyDescent="0.4">
      <c r="B1141" s="162"/>
      <c r="C1141" s="162"/>
    </row>
    <row r="1142" spans="2:3" x14ac:dyDescent="0.4">
      <c r="B1142" s="162"/>
      <c r="C1142" s="162"/>
    </row>
    <row r="1143" spans="2:3" x14ac:dyDescent="0.4">
      <c r="B1143" s="162"/>
      <c r="C1143" s="162"/>
    </row>
    <row r="1144" spans="2:3" x14ac:dyDescent="0.4">
      <c r="B1144" s="162"/>
      <c r="C1144" s="162"/>
    </row>
    <row r="1145" spans="2:3" x14ac:dyDescent="0.4">
      <c r="B1145" s="162"/>
      <c r="C1145" s="162"/>
    </row>
    <row r="1146" spans="2:3" x14ac:dyDescent="0.4">
      <c r="B1146" s="162"/>
      <c r="C1146" s="162"/>
    </row>
    <row r="1147" spans="2:3" x14ac:dyDescent="0.4">
      <c r="B1147" s="162"/>
      <c r="C1147" s="162"/>
    </row>
    <row r="1148" spans="2:3" x14ac:dyDescent="0.4">
      <c r="B1148" s="162"/>
      <c r="C1148" s="162"/>
    </row>
    <row r="1149" spans="2:3" x14ac:dyDescent="0.4">
      <c r="B1149" s="162"/>
      <c r="C1149" s="162"/>
    </row>
    <row r="1150" spans="2:3" x14ac:dyDescent="0.4">
      <c r="B1150" s="162"/>
      <c r="C1150" s="162"/>
    </row>
    <row r="1151" spans="2:3" x14ac:dyDescent="0.4">
      <c r="B1151" s="162"/>
      <c r="C1151" s="162"/>
    </row>
    <row r="1152" spans="2:3" x14ac:dyDescent="0.4">
      <c r="B1152" s="162"/>
      <c r="C1152" s="162"/>
    </row>
    <row r="1153" spans="2:3" x14ac:dyDescent="0.4">
      <c r="B1153" s="162"/>
      <c r="C1153" s="162"/>
    </row>
    <row r="1154" spans="2:3" x14ac:dyDescent="0.4">
      <c r="B1154" s="162"/>
      <c r="C1154" s="162"/>
    </row>
    <row r="1155" spans="2:3" x14ac:dyDescent="0.4">
      <c r="B1155" s="162"/>
      <c r="C1155" s="162"/>
    </row>
    <row r="1156" spans="2:3" x14ac:dyDescent="0.4">
      <c r="B1156" s="162"/>
      <c r="C1156" s="162"/>
    </row>
    <row r="1157" spans="2:3" x14ac:dyDescent="0.4">
      <c r="B1157" s="162"/>
      <c r="C1157" s="162"/>
    </row>
    <row r="1158" spans="2:3" x14ac:dyDescent="0.4">
      <c r="B1158" s="162"/>
      <c r="C1158" s="162"/>
    </row>
    <row r="1159" spans="2:3" x14ac:dyDescent="0.4">
      <c r="B1159" s="162"/>
      <c r="C1159" s="162"/>
    </row>
    <row r="1160" spans="2:3" x14ac:dyDescent="0.4">
      <c r="B1160" s="162"/>
      <c r="C1160" s="162"/>
    </row>
    <row r="1161" spans="2:3" x14ac:dyDescent="0.4">
      <c r="B1161" s="162"/>
      <c r="C1161" s="162"/>
    </row>
    <row r="1162" spans="2:3" x14ac:dyDescent="0.4">
      <c r="B1162" s="162"/>
      <c r="C1162" s="162"/>
    </row>
    <row r="1163" spans="2:3" x14ac:dyDescent="0.4">
      <c r="B1163" s="162"/>
      <c r="C1163" s="162"/>
    </row>
    <row r="1164" spans="2:3" x14ac:dyDescent="0.4">
      <c r="B1164" s="162"/>
      <c r="C1164" s="162"/>
    </row>
    <row r="1165" spans="2:3" x14ac:dyDescent="0.4">
      <c r="B1165" s="162"/>
      <c r="C1165" s="162"/>
    </row>
    <row r="1166" spans="2:3" x14ac:dyDescent="0.4">
      <c r="B1166" s="162"/>
      <c r="C1166" s="162"/>
    </row>
    <row r="1167" spans="2:3" x14ac:dyDescent="0.4">
      <c r="B1167" s="162"/>
      <c r="C1167" s="162"/>
    </row>
    <row r="1168" spans="2:3" x14ac:dyDescent="0.4">
      <c r="B1168" s="162"/>
      <c r="C1168" s="162"/>
    </row>
    <row r="1169" spans="2:3" x14ac:dyDescent="0.4">
      <c r="B1169" s="162"/>
      <c r="C1169" s="162"/>
    </row>
    <row r="1170" spans="2:3" x14ac:dyDescent="0.4">
      <c r="B1170" s="162"/>
      <c r="C1170" s="162"/>
    </row>
    <row r="1171" spans="2:3" x14ac:dyDescent="0.4">
      <c r="B1171" s="162"/>
      <c r="C1171" s="162"/>
    </row>
    <row r="1172" spans="2:3" x14ac:dyDescent="0.4">
      <c r="B1172" s="162"/>
      <c r="C1172" s="162"/>
    </row>
    <row r="1173" spans="2:3" x14ac:dyDescent="0.4">
      <c r="B1173" s="162"/>
      <c r="C1173" s="162"/>
    </row>
    <row r="1174" spans="2:3" x14ac:dyDescent="0.4">
      <c r="B1174" s="162"/>
      <c r="C1174" s="162"/>
    </row>
    <row r="1175" spans="2:3" x14ac:dyDescent="0.4">
      <c r="B1175" s="162"/>
      <c r="C1175" s="162"/>
    </row>
    <row r="1176" spans="2:3" x14ac:dyDescent="0.4">
      <c r="B1176" s="162"/>
      <c r="C1176" s="162"/>
    </row>
    <row r="1177" spans="2:3" x14ac:dyDescent="0.4">
      <c r="B1177" s="162"/>
      <c r="C1177" s="162"/>
    </row>
    <row r="1178" spans="2:3" x14ac:dyDescent="0.4">
      <c r="B1178" s="162"/>
      <c r="C1178" s="162"/>
    </row>
    <row r="1179" spans="2:3" x14ac:dyDescent="0.4">
      <c r="B1179" s="162"/>
      <c r="C1179" s="162"/>
    </row>
    <row r="1180" spans="2:3" x14ac:dyDescent="0.4">
      <c r="B1180" s="162"/>
      <c r="C1180" s="162"/>
    </row>
    <row r="1181" spans="2:3" x14ac:dyDescent="0.4">
      <c r="B1181" s="162"/>
      <c r="C1181" s="162"/>
    </row>
    <row r="1182" spans="2:3" x14ac:dyDescent="0.4">
      <c r="B1182" s="162"/>
      <c r="C1182" s="162"/>
    </row>
    <row r="1183" spans="2:3" x14ac:dyDescent="0.4">
      <c r="B1183" s="162"/>
      <c r="C1183" s="162"/>
    </row>
    <row r="1184" spans="2:3" x14ac:dyDescent="0.4">
      <c r="B1184" s="162"/>
      <c r="C1184" s="162"/>
    </row>
    <row r="1185" spans="2:3" x14ac:dyDescent="0.4">
      <c r="B1185" s="162"/>
      <c r="C1185" s="162"/>
    </row>
    <row r="1186" spans="2:3" x14ac:dyDescent="0.4">
      <c r="B1186" s="162"/>
      <c r="C1186" s="162"/>
    </row>
    <row r="1187" spans="2:3" x14ac:dyDescent="0.4">
      <c r="B1187" s="162"/>
      <c r="C1187" s="162"/>
    </row>
    <row r="1188" spans="2:3" x14ac:dyDescent="0.4">
      <c r="B1188" s="162"/>
      <c r="C1188" s="162"/>
    </row>
    <row r="1189" spans="2:3" x14ac:dyDescent="0.4">
      <c r="B1189" s="162"/>
      <c r="C1189" s="162"/>
    </row>
    <row r="1190" spans="2:3" x14ac:dyDescent="0.4">
      <c r="B1190" s="162"/>
      <c r="C1190" s="162"/>
    </row>
    <row r="1191" spans="2:3" x14ac:dyDescent="0.4">
      <c r="B1191" s="162"/>
      <c r="C1191" s="162"/>
    </row>
    <row r="1192" spans="2:3" x14ac:dyDescent="0.4">
      <c r="B1192" s="162"/>
      <c r="C1192" s="162"/>
    </row>
    <row r="1193" spans="2:3" x14ac:dyDescent="0.4">
      <c r="B1193" s="162"/>
      <c r="C1193" s="162"/>
    </row>
    <row r="1194" spans="2:3" x14ac:dyDescent="0.4">
      <c r="B1194" s="162"/>
      <c r="C1194" s="162"/>
    </row>
    <row r="1195" spans="2:3" x14ac:dyDescent="0.4">
      <c r="B1195" s="162"/>
      <c r="C1195" s="162"/>
    </row>
    <row r="1196" spans="2:3" x14ac:dyDescent="0.4">
      <c r="B1196" s="162"/>
      <c r="C1196" s="162"/>
    </row>
    <row r="1197" spans="2:3" x14ac:dyDescent="0.4">
      <c r="B1197" s="162"/>
      <c r="C1197" s="162"/>
    </row>
    <row r="1198" spans="2:3" x14ac:dyDescent="0.4">
      <c r="B1198" s="162"/>
      <c r="C1198" s="162"/>
    </row>
    <row r="1199" spans="2:3" x14ac:dyDescent="0.4">
      <c r="B1199" s="162"/>
      <c r="C1199" s="162"/>
    </row>
    <row r="1200" spans="2:3" x14ac:dyDescent="0.4">
      <c r="B1200" s="162"/>
      <c r="C1200" s="162"/>
    </row>
    <row r="1201" spans="2:3" x14ac:dyDescent="0.4">
      <c r="B1201" s="162"/>
      <c r="C1201" s="162"/>
    </row>
    <row r="1202" spans="2:3" x14ac:dyDescent="0.4">
      <c r="B1202" s="162"/>
      <c r="C1202" s="162"/>
    </row>
    <row r="1203" spans="2:3" x14ac:dyDescent="0.4">
      <c r="B1203" s="162"/>
      <c r="C1203" s="162"/>
    </row>
    <row r="1204" spans="2:3" x14ac:dyDescent="0.4">
      <c r="B1204" s="162"/>
      <c r="C1204" s="162"/>
    </row>
    <row r="1205" spans="2:3" x14ac:dyDescent="0.4">
      <c r="B1205" s="162"/>
      <c r="C1205" s="162"/>
    </row>
    <row r="1206" spans="2:3" x14ac:dyDescent="0.4">
      <c r="B1206" s="162"/>
      <c r="C1206" s="162"/>
    </row>
    <row r="1207" spans="2:3" x14ac:dyDescent="0.4">
      <c r="B1207" s="162"/>
      <c r="C1207" s="162"/>
    </row>
    <row r="1208" spans="2:3" x14ac:dyDescent="0.4">
      <c r="B1208" s="162"/>
      <c r="C1208" s="162"/>
    </row>
    <row r="1209" spans="2:3" x14ac:dyDescent="0.4">
      <c r="B1209" s="162"/>
      <c r="C1209" s="162"/>
    </row>
    <row r="1210" spans="2:3" x14ac:dyDescent="0.4">
      <c r="B1210" s="162"/>
      <c r="C1210" s="162"/>
    </row>
    <row r="1211" spans="2:3" x14ac:dyDescent="0.4">
      <c r="B1211" s="162"/>
      <c r="C1211" s="162"/>
    </row>
    <row r="1212" spans="2:3" x14ac:dyDescent="0.4">
      <c r="B1212" s="162"/>
      <c r="C1212" s="162"/>
    </row>
    <row r="1213" spans="2:3" x14ac:dyDescent="0.4">
      <c r="B1213" s="162"/>
      <c r="C1213" s="162"/>
    </row>
    <row r="1214" spans="2:3" x14ac:dyDescent="0.4">
      <c r="B1214" s="162"/>
      <c r="C1214" s="162"/>
    </row>
    <row r="1215" spans="2:3" x14ac:dyDescent="0.4">
      <c r="B1215" s="162"/>
      <c r="C1215" s="162"/>
    </row>
    <row r="1216" spans="2:3" x14ac:dyDescent="0.4">
      <c r="B1216" s="162"/>
      <c r="C1216" s="162"/>
    </row>
    <row r="1217" spans="2:3" x14ac:dyDescent="0.4">
      <c r="B1217" s="162"/>
      <c r="C1217" s="162"/>
    </row>
    <row r="1218" spans="2:3" x14ac:dyDescent="0.4">
      <c r="B1218" s="162"/>
      <c r="C1218" s="162"/>
    </row>
    <row r="1219" spans="2:3" x14ac:dyDescent="0.4">
      <c r="B1219" s="162"/>
      <c r="C1219" s="162"/>
    </row>
    <row r="1220" spans="2:3" x14ac:dyDescent="0.4">
      <c r="B1220" s="162"/>
      <c r="C1220" s="162"/>
    </row>
    <row r="1221" spans="2:3" x14ac:dyDescent="0.4">
      <c r="B1221" s="162"/>
      <c r="C1221" s="162"/>
    </row>
    <row r="1222" spans="2:3" x14ac:dyDescent="0.4">
      <c r="B1222" s="162"/>
      <c r="C1222" s="162"/>
    </row>
    <row r="1223" spans="2:3" x14ac:dyDescent="0.4">
      <c r="B1223" s="162"/>
      <c r="C1223" s="162"/>
    </row>
    <row r="1224" spans="2:3" x14ac:dyDescent="0.4">
      <c r="B1224" s="162"/>
      <c r="C1224" s="162"/>
    </row>
    <row r="1225" spans="2:3" x14ac:dyDescent="0.4">
      <c r="B1225" s="162"/>
      <c r="C1225" s="162"/>
    </row>
    <row r="1226" spans="2:3" x14ac:dyDescent="0.4">
      <c r="B1226" s="162"/>
      <c r="C1226" s="162"/>
    </row>
    <row r="1227" spans="2:3" x14ac:dyDescent="0.4">
      <c r="B1227" s="162"/>
      <c r="C1227" s="162"/>
    </row>
    <row r="1228" spans="2:3" x14ac:dyDescent="0.4">
      <c r="B1228" s="162"/>
      <c r="C1228" s="162"/>
    </row>
    <row r="1229" spans="2:3" x14ac:dyDescent="0.4">
      <c r="B1229" s="162"/>
      <c r="C1229" s="162"/>
    </row>
    <row r="1230" spans="2:3" x14ac:dyDescent="0.4">
      <c r="B1230" s="162"/>
      <c r="C1230" s="162"/>
    </row>
    <row r="1231" spans="2:3" x14ac:dyDescent="0.4">
      <c r="B1231" s="162"/>
      <c r="C1231" s="162"/>
    </row>
    <row r="1232" spans="2:3" x14ac:dyDescent="0.4">
      <c r="B1232" s="162"/>
      <c r="C1232" s="162"/>
    </row>
    <row r="1233" spans="2:3" x14ac:dyDescent="0.4">
      <c r="B1233" s="162"/>
      <c r="C1233" s="162"/>
    </row>
    <row r="1234" spans="2:3" x14ac:dyDescent="0.4">
      <c r="B1234" s="162"/>
      <c r="C1234" s="162"/>
    </row>
    <row r="1235" spans="2:3" x14ac:dyDescent="0.4">
      <c r="B1235" s="162"/>
      <c r="C1235" s="162"/>
    </row>
    <row r="1236" spans="2:3" x14ac:dyDescent="0.4">
      <c r="B1236" s="162"/>
      <c r="C1236" s="162"/>
    </row>
    <row r="1237" spans="2:3" x14ac:dyDescent="0.4">
      <c r="B1237" s="162"/>
      <c r="C1237" s="162"/>
    </row>
    <row r="1238" spans="2:3" x14ac:dyDescent="0.4">
      <c r="B1238" s="162"/>
      <c r="C1238" s="162"/>
    </row>
    <row r="1239" spans="2:3" x14ac:dyDescent="0.4">
      <c r="B1239" s="162"/>
      <c r="C1239" s="162"/>
    </row>
    <row r="1240" spans="2:3" x14ac:dyDescent="0.4">
      <c r="B1240" s="162"/>
      <c r="C1240" s="162"/>
    </row>
    <row r="1241" spans="2:3" x14ac:dyDescent="0.4">
      <c r="B1241" s="162"/>
      <c r="C1241" s="162"/>
    </row>
    <row r="1242" spans="2:3" x14ac:dyDescent="0.4">
      <c r="B1242" s="162"/>
      <c r="C1242" s="162"/>
    </row>
    <row r="1243" spans="2:3" x14ac:dyDescent="0.4">
      <c r="B1243" s="162"/>
      <c r="C1243" s="162"/>
    </row>
    <row r="1244" spans="2:3" x14ac:dyDescent="0.4">
      <c r="B1244" s="162"/>
      <c r="C1244" s="162"/>
    </row>
    <row r="1245" spans="2:3" x14ac:dyDescent="0.4">
      <c r="B1245" s="162"/>
      <c r="C1245" s="162"/>
    </row>
    <row r="1246" spans="2:3" x14ac:dyDescent="0.4">
      <c r="B1246" s="162"/>
      <c r="C1246" s="162"/>
    </row>
    <row r="1247" spans="2:3" x14ac:dyDescent="0.4">
      <c r="B1247" s="162"/>
      <c r="C1247" s="162"/>
    </row>
    <row r="1248" spans="2:3" x14ac:dyDescent="0.4">
      <c r="B1248" s="162"/>
      <c r="C1248" s="162"/>
    </row>
    <row r="1249" spans="2:3" x14ac:dyDescent="0.4">
      <c r="B1249" s="162"/>
      <c r="C1249" s="162"/>
    </row>
    <row r="1250" spans="2:3" x14ac:dyDescent="0.4">
      <c r="B1250" s="162"/>
      <c r="C1250" s="162"/>
    </row>
    <row r="1251" spans="2:3" x14ac:dyDescent="0.4">
      <c r="B1251" s="162"/>
      <c r="C1251" s="162"/>
    </row>
    <row r="1252" spans="2:3" x14ac:dyDescent="0.4">
      <c r="B1252" s="162"/>
      <c r="C1252" s="162"/>
    </row>
    <row r="1253" spans="2:3" x14ac:dyDescent="0.4">
      <c r="B1253" s="162"/>
      <c r="C1253" s="162"/>
    </row>
    <row r="1254" spans="2:3" x14ac:dyDescent="0.4">
      <c r="B1254" s="162"/>
      <c r="C1254" s="162"/>
    </row>
    <row r="1255" spans="2:3" x14ac:dyDescent="0.4">
      <c r="B1255" s="162"/>
      <c r="C1255" s="162"/>
    </row>
    <row r="1256" spans="2:3" x14ac:dyDescent="0.4">
      <c r="B1256" s="162"/>
      <c r="C1256" s="162"/>
    </row>
    <row r="1257" spans="2:3" x14ac:dyDescent="0.4">
      <c r="B1257" s="162"/>
      <c r="C1257" s="162"/>
    </row>
    <row r="1258" spans="2:3" x14ac:dyDescent="0.4">
      <c r="B1258" s="162"/>
      <c r="C1258" s="162"/>
    </row>
    <row r="1259" spans="2:3" x14ac:dyDescent="0.4">
      <c r="B1259" s="162"/>
      <c r="C1259" s="162"/>
    </row>
    <row r="1260" spans="2:3" x14ac:dyDescent="0.4">
      <c r="B1260" s="162"/>
      <c r="C1260" s="162"/>
    </row>
    <row r="1261" spans="2:3" x14ac:dyDescent="0.4">
      <c r="B1261" s="162"/>
      <c r="C1261" s="162"/>
    </row>
    <row r="1262" spans="2:3" x14ac:dyDescent="0.4">
      <c r="B1262" s="162"/>
      <c r="C1262" s="162"/>
    </row>
    <row r="1263" spans="2:3" x14ac:dyDescent="0.4">
      <c r="B1263" s="162"/>
      <c r="C1263" s="162"/>
    </row>
    <row r="1264" spans="2:3" x14ac:dyDescent="0.4">
      <c r="B1264" s="162"/>
      <c r="C1264" s="162"/>
    </row>
    <row r="1265" spans="2:3" x14ac:dyDescent="0.4">
      <c r="B1265" s="162"/>
      <c r="C1265" s="162"/>
    </row>
    <row r="1266" spans="2:3" x14ac:dyDescent="0.4">
      <c r="B1266" s="162"/>
      <c r="C1266" s="162"/>
    </row>
    <row r="1267" spans="2:3" x14ac:dyDescent="0.4">
      <c r="B1267" s="162"/>
      <c r="C1267" s="162"/>
    </row>
    <row r="1268" spans="2:3" x14ac:dyDescent="0.4">
      <c r="B1268" s="162"/>
      <c r="C1268" s="162"/>
    </row>
    <row r="1269" spans="2:3" x14ac:dyDescent="0.4">
      <c r="B1269" s="162"/>
      <c r="C1269" s="162"/>
    </row>
    <row r="1270" spans="2:3" x14ac:dyDescent="0.4">
      <c r="B1270" s="162"/>
      <c r="C1270" s="162"/>
    </row>
    <row r="1271" spans="2:3" x14ac:dyDescent="0.4">
      <c r="B1271" s="162"/>
      <c r="C1271" s="162"/>
    </row>
    <row r="1272" spans="2:3" x14ac:dyDescent="0.4">
      <c r="B1272" s="162"/>
      <c r="C1272" s="162"/>
    </row>
    <row r="1273" spans="2:3" x14ac:dyDescent="0.4">
      <c r="B1273" s="162"/>
      <c r="C1273" s="162"/>
    </row>
    <row r="1274" spans="2:3" x14ac:dyDescent="0.4">
      <c r="B1274" s="162"/>
      <c r="C1274" s="162"/>
    </row>
    <row r="1275" spans="2:3" x14ac:dyDescent="0.4">
      <c r="B1275" s="162"/>
      <c r="C1275" s="162"/>
    </row>
    <row r="1276" spans="2:3" x14ac:dyDescent="0.4">
      <c r="B1276" s="162"/>
      <c r="C1276" s="162"/>
    </row>
    <row r="1277" spans="2:3" x14ac:dyDescent="0.4">
      <c r="B1277" s="162"/>
      <c r="C1277" s="162"/>
    </row>
    <row r="1278" spans="2:3" x14ac:dyDescent="0.4">
      <c r="B1278" s="162"/>
      <c r="C1278" s="162"/>
    </row>
    <row r="1279" spans="2:3" x14ac:dyDescent="0.4">
      <c r="B1279" s="162"/>
      <c r="C1279" s="162"/>
    </row>
    <row r="1280" spans="2:3" x14ac:dyDescent="0.4">
      <c r="B1280" s="162"/>
      <c r="C1280" s="162"/>
    </row>
    <row r="1281" spans="2:3" x14ac:dyDescent="0.4">
      <c r="B1281" s="162"/>
      <c r="C1281" s="162"/>
    </row>
    <row r="1282" spans="2:3" x14ac:dyDescent="0.4">
      <c r="B1282" s="162"/>
      <c r="C1282" s="162"/>
    </row>
    <row r="1283" spans="2:3" x14ac:dyDescent="0.4">
      <c r="B1283" s="162"/>
      <c r="C1283" s="162"/>
    </row>
    <row r="1284" spans="2:3" x14ac:dyDescent="0.4">
      <c r="B1284" s="162"/>
      <c r="C1284" s="162"/>
    </row>
    <row r="1285" spans="2:3" x14ac:dyDescent="0.4">
      <c r="B1285" s="162"/>
      <c r="C1285" s="162"/>
    </row>
    <row r="1286" spans="2:3" x14ac:dyDescent="0.4">
      <c r="B1286" s="162"/>
      <c r="C1286" s="162"/>
    </row>
    <row r="1287" spans="2:3" x14ac:dyDescent="0.4">
      <c r="B1287" s="162"/>
      <c r="C1287" s="162"/>
    </row>
    <row r="1288" spans="2:3" x14ac:dyDescent="0.4">
      <c r="B1288" s="162"/>
      <c r="C1288" s="162"/>
    </row>
    <row r="1289" spans="2:3" x14ac:dyDescent="0.4">
      <c r="B1289" s="162"/>
      <c r="C1289" s="162"/>
    </row>
    <row r="1290" spans="2:3" x14ac:dyDescent="0.4">
      <c r="B1290" s="162"/>
      <c r="C1290" s="162"/>
    </row>
    <row r="1291" spans="2:3" x14ac:dyDescent="0.4">
      <c r="B1291" s="162"/>
      <c r="C1291" s="162"/>
    </row>
    <row r="1292" spans="2:3" x14ac:dyDescent="0.4">
      <c r="B1292" s="162"/>
      <c r="C1292" s="162"/>
    </row>
    <row r="1293" spans="2:3" x14ac:dyDescent="0.4">
      <c r="B1293" s="162"/>
      <c r="C1293" s="162"/>
    </row>
    <row r="1294" spans="2:3" x14ac:dyDescent="0.4">
      <c r="B1294" s="162"/>
      <c r="C1294" s="162"/>
    </row>
    <row r="1295" spans="2:3" x14ac:dyDescent="0.4">
      <c r="B1295" s="162"/>
      <c r="C1295" s="162"/>
    </row>
    <row r="1296" spans="2:3" x14ac:dyDescent="0.4">
      <c r="B1296" s="162"/>
      <c r="C1296" s="162"/>
    </row>
    <row r="1297" spans="2:3" x14ac:dyDescent="0.4">
      <c r="B1297" s="162"/>
      <c r="C1297" s="162"/>
    </row>
    <row r="1298" spans="2:3" x14ac:dyDescent="0.4">
      <c r="B1298" s="162"/>
      <c r="C1298" s="162"/>
    </row>
    <row r="1299" spans="2:3" x14ac:dyDescent="0.4">
      <c r="B1299" s="162"/>
      <c r="C1299" s="162"/>
    </row>
    <row r="1300" spans="2:3" x14ac:dyDescent="0.4">
      <c r="B1300" s="162"/>
      <c r="C1300" s="162"/>
    </row>
    <row r="1301" spans="2:3" x14ac:dyDescent="0.4">
      <c r="B1301" s="162"/>
      <c r="C1301" s="162"/>
    </row>
    <row r="1302" spans="2:3" x14ac:dyDescent="0.4">
      <c r="B1302" s="162"/>
      <c r="C1302" s="162"/>
    </row>
    <row r="1303" spans="2:3" x14ac:dyDescent="0.4">
      <c r="B1303" s="162"/>
      <c r="C1303" s="162"/>
    </row>
    <row r="1304" spans="2:3" x14ac:dyDescent="0.4">
      <c r="B1304" s="162"/>
      <c r="C1304" s="162"/>
    </row>
    <row r="1305" spans="2:3" x14ac:dyDescent="0.4">
      <c r="B1305" s="162"/>
      <c r="C1305" s="162"/>
    </row>
    <row r="1306" spans="2:3" x14ac:dyDescent="0.4">
      <c r="B1306" s="162"/>
      <c r="C1306" s="162"/>
    </row>
    <row r="1307" spans="2:3" x14ac:dyDescent="0.4">
      <c r="B1307" s="162"/>
      <c r="C1307" s="162"/>
    </row>
    <row r="1308" spans="2:3" x14ac:dyDescent="0.4">
      <c r="B1308" s="162"/>
      <c r="C1308" s="162"/>
    </row>
    <row r="1309" spans="2:3" x14ac:dyDescent="0.4">
      <c r="B1309" s="162"/>
      <c r="C1309" s="162"/>
    </row>
    <row r="1310" spans="2:3" x14ac:dyDescent="0.4">
      <c r="B1310" s="162"/>
      <c r="C1310" s="162"/>
    </row>
    <row r="1311" spans="2:3" x14ac:dyDescent="0.4">
      <c r="B1311" s="162"/>
      <c r="C1311" s="162"/>
    </row>
    <row r="1312" spans="2:3" x14ac:dyDescent="0.4">
      <c r="B1312" s="162"/>
      <c r="C1312" s="162"/>
    </row>
    <row r="1313" spans="2:3" x14ac:dyDescent="0.4">
      <c r="B1313" s="162"/>
      <c r="C1313" s="162"/>
    </row>
    <row r="1314" spans="2:3" x14ac:dyDescent="0.4">
      <c r="B1314" s="162"/>
      <c r="C1314" s="162"/>
    </row>
    <row r="1315" spans="2:3" x14ac:dyDescent="0.4">
      <c r="B1315" s="162"/>
      <c r="C1315" s="162"/>
    </row>
    <row r="1316" spans="2:3" x14ac:dyDescent="0.4">
      <c r="B1316" s="162"/>
      <c r="C1316" s="162"/>
    </row>
    <row r="1317" spans="2:3" x14ac:dyDescent="0.4">
      <c r="B1317" s="162"/>
      <c r="C1317" s="162"/>
    </row>
    <row r="1318" spans="2:3" x14ac:dyDescent="0.4">
      <c r="B1318" s="162"/>
      <c r="C1318" s="162"/>
    </row>
    <row r="1319" spans="2:3" x14ac:dyDescent="0.4">
      <c r="B1319" s="162"/>
      <c r="C1319" s="162"/>
    </row>
    <row r="1320" spans="2:3" x14ac:dyDescent="0.4">
      <c r="B1320" s="162"/>
      <c r="C1320" s="162"/>
    </row>
    <row r="1321" spans="2:3" x14ac:dyDescent="0.4">
      <c r="B1321" s="162"/>
      <c r="C1321" s="162"/>
    </row>
    <row r="1322" spans="2:3" x14ac:dyDescent="0.4">
      <c r="B1322" s="162"/>
      <c r="C1322" s="162"/>
    </row>
    <row r="1323" spans="2:3" x14ac:dyDescent="0.4">
      <c r="B1323" s="162"/>
      <c r="C1323" s="162"/>
    </row>
    <row r="1324" spans="2:3" x14ac:dyDescent="0.4">
      <c r="B1324" s="162"/>
      <c r="C1324" s="162"/>
    </row>
    <row r="1325" spans="2:3" x14ac:dyDescent="0.4">
      <c r="B1325" s="162"/>
      <c r="C1325" s="162"/>
    </row>
    <row r="1326" spans="2:3" x14ac:dyDescent="0.4">
      <c r="B1326" s="162"/>
      <c r="C1326" s="162"/>
    </row>
    <row r="1327" spans="2:3" x14ac:dyDescent="0.4">
      <c r="B1327" s="162"/>
      <c r="C1327" s="162"/>
    </row>
    <row r="1328" spans="2:3" x14ac:dyDescent="0.4">
      <c r="B1328" s="162"/>
      <c r="C1328" s="162"/>
    </row>
    <row r="1329" spans="2:3" x14ac:dyDescent="0.4">
      <c r="B1329" s="162"/>
      <c r="C1329" s="162"/>
    </row>
    <row r="1330" spans="2:3" x14ac:dyDescent="0.4">
      <c r="B1330" s="162"/>
      <c r="C1330" s="162"/>
    </row>
    <row r="1331" spans="2:3" x14ac:dyDescent="0.4">
      <c r="B1331" s="162"/>
      <c r="C1331" s="162"/>
    </row>
    <row r="1332" spans="2:3" x14ac:dyDescent="0.4">
      <c r="B1332" s="162"/>
      <c r="C1332" s="162"/>
    </row>
    <row r="1333" spans="2:3" x14ac:dyDescent="0.4">
      <c r="B1333" s="162"/>
      <c r="C1333" s="162"/>
    </row>
    <row r="1334" spans="2:3" x14ac:dyDescent="0.4">
      <c r="B1334" s="162"/>
      <c r="C1334" s="162"/>
    </row>
    <row r="1335" spans="2:3" x14ac:dyDescent="0.4">
      <c r="B1335" s="162"/>
      <c r="C1335" s="162"/>
    </row>
    <row r="1336" spans="2:3" x14ac:dyDescent="0.4">
      <c r="B1336" s="162"/>
      <c r="C1336" s="162"/>
    </row>
    <row r="1337" spans="2:3" x14ac:dyDescent="0.4">
      <c r="B1337" s="162"/>
      <c r="C1337" s="162"/>
    </row>
    <row r="1338" spans="2:3" x14ac:dyDescent="0.4">
      <c r="B1338" s="162"/>
      <c r="C1338" s="162"/>
    </row>
    <row r="1339" spans="2:3" x14ac:dyDescent="0.4">
      <c r="B1339" s="162"/>
      <c r="C1339" s="162"/>
    </row>
    <row r="1340" spans="2:3" x14ac:dyDescent="0.4">
      <c r="B1340" s="162"/>
      <c r="C1340" s="162"/>
    </row>
    <row r="1341" spans="2:3" x14ac:dyDescent="0.4">
      <c r="B1341" s="162"/>
      <c r="C1341" s="162"/>
    </row>
    <row r="1342" spans="2:3" x14ac:dyDescent="0.4">
      <c r="B1342" s="162"/>
      <c r="C1342" s="162"/>
    </row>
    <row r="1343" spans="2:3" x14ac:dyDescent="0.4">
      <c r="B1343" s="162"/>
      <c r="C1343" s="162"/>
    </row>
    <row r="1344" spans="2:3" x14ac:dyDescent="0.4">
      <c r="B1344" s="162"/>
      <c r="C1344" s="162"/>
    </row>
    <row r="1345" spans="2:3" x14ac:dyDescent="0.4">
      <c r="B1345" s="162"/>
      <c r="C1345" s="162"/>
    </row>
    <row r="1346" spans="2:3" x14ac:dyDescent="0.4">
      <c r="B1346" s="162"/>
      <c r="C1346" s="162"/>
    </row>
    <row r="1347" spans="2:3" x14ac:dyDescent="0.4">
      <c r="B1347" s="162"/>
      <c r="C1347" s="162"/>
    </row>
    <row r="1348" spans="2:3" x14ac:dyDescent="0.4">
      <c r="B1348" s="162"/>
      <c r="C1348" s="162"/>
    </row>
    <row r="1349" spans="2:3" x14ac:dyDescent="0.4">
      <c r="B1349" s="162"/>
      <c r="C1349" s="162"/>
    </row>
    <row r="1350" spans="2:3" x14ac:dyDescent="0.4">
      <c r="B1350" s="162"/>
      <c r="C1350" s="162"/>
    </row>
    <row r="1351" spans="2:3" x14ac:dyDescent="0.4">
      <c r="B1351" s="162"/>
      <c r="C1351" s="162"/>
    </row>
    <row r="1352" spans="2:3" x14ac:dyDescent="0.4">
      <c r="B1352" s="162"/>
      <c r="C1352" s="162"/>
    </row>
    <row r="1353" spans="2:3" x14ac:dyDescent="0.4">
      <c r="B1353" s="162"/>
      <c r="C1353" s="162"/>
    </row>
    <row r="1354" spans="2:3" x14ac:dyDescent="0.4">
      <c r="B1354" s="162"/>
      <c r="C1354" s="162"/>
    </row>
    <row r="1355" spans="2:3" x14ac:dyDescent="0.4">
      <c r="B1355" s="162"/>
      <c r="C1355" s="162"/>
    </row>
    <row r="1356" spans="2:3" x14ac:dyDescent="0.4">
      <c r="B1356" s="162"/>
      <c r="C1356" s="162"/>
    </row>
    <row r="1357" spans="2:3" x14ac:dyDescent="0.4">
      <c r="B1357" s="162"/>
      <c r="C1357" s="162"/>
    </row>
    <row r="1358" spans="2:3" x14ac:dyDescent="0.4">
      <c r="B1358" s="162"/>
      <c r="C1358" s="162"/>
    </row>
    <row r="1359" spans="2:3" x14ac:dyDescent="0.4">
      <c r="B1359" s="162"/>
      <c r="C1359" s="162"/>
    </row>
    <row r="1360" spans="2:3" x14ac:dyDescent="0.4">
      <c r="B1360" s="162"/>
      <c r="C1360" s="162"/>
    </row>
    <row r="1361" spans="2:3" x14ac:dyDescent="0.4">
      <c r="B1361" s="162"/>
      <c r="C1361" s="162"/>
    </row>
    <row r="1362" spans="2:3" x14ac:dyDescent="0.4">
      <c r="B1362" s="162"/>
      <c r="C1362" s="162"/>
    </row>
    <row r="1363" spans="2:3" x14ac:dyDescent="0.4">
      <c r="B1363" s="162"/>
      <c r="C1363" s="162"/>
    </row>
    <row r="1364" spans="2:3" x14ac:dyDescent="0.4">
      <c r="B1364" s="162"/>
      <c r="C1364" s="162"/>
    </row>
    <row r="1365" spans="2:3" x14ac:dyDescent="0.4">
      <c r="B1365" s="162"/>
      <c r="C1365" s="162"/>
    </row>
    <row r="1366" spans="2:3" x14ac:dyDescent="0.4">
      <c r="B1366" s="162"/>
      <c r="C1366" s="162"/>
    </row>
    <row r="1367" spans="2:3" x14ac:dyDescent="0.4">
      <c r="B1367" s="162"/>
      <c r="C1367" s="162"/>
    </row>
    <row r="1368" spans="2:3" x14ac:dyDescent="0.4">
      <c r="B1368" s="162"/>
      <c r="C1368" s="162"/>
    </row>
    <row r="1369" spans="2:3" x14ac:dyDescent="0.4">
      <c r="B1369" s="162"/>
      <c r="C1369" s="162"/>
    </row>
    <row r="1370" spans="2:3" x14ac:dyDescent="0.4">
      <c r="B1370" s="162"/>
      <c r="C1370" s="162"/>
    </row>
    <row r="1371" spans="2:3" x14ac:dyDescent="0.4">
      <c r="B1371" s="162"/>
      <c r="C1371" s="162"/>
    </row>
    <row r="1372" spans="2:3" x14ac:dyDescent="0.4">
      <c r="B1372" s="162"/>
      <c r="C1372" s="162"/>
    </row>
    <row r="1373" spans="2:3" x14ac:dyDescent="0.4">
      <c r="B1373" s="162"/>
      <c r="C1373" s="162"/>
    </row>
    <row r="1374" spans="2:3" x14ac:dyDescent="0.4">
      <c r="B1374" s="162"/>
      <c r="C1374" s="162"/>
    </row>
    <row r="1375" spans="2:3" x14ac:dyDescent="0.4">
      <c r="B1375" s="162"/>
      <c r="C1375" s="162"/>
    </row>
    <row r="1376" spans="2:3" x14ac:dyDescent="0.4">
      <c r="B1376" s="162"/>
      <c r="C1376" s="162"/>
    </row>
    <row r="1377" spans="2:3" x14ac:dyDescent="0.4">
      <c r="B1377" s="162"/>
      <c r="C1377" s="162"/>
    </row>
    <row r="1378" spans="2:3" x14ac:dyDescent="0.4">
      <c r="B1378" s="162"/>
      <c r="C1378" s="162"/>
    </row>
    <row r="1379" spans="2:3" x14ac:dyDescent="0.4">
      <c r="B1379" s="162"/>
      <c r="C1379" s="162"/>
    </row>
    <row r="1380" spans="2:3" x14ac:dyDescent="0.4">
      <c r="B1380" s="162"/>
      <c r="C1380" s="162"/>
    </row>
    <row r="1381" spans="2:3" x14ac:dyDescent="0.4">
      <c r="B1381" s="162"/>
      <c r="C1381" s="162"/>
    </row>
    <row r="1382" spans="2:3" x14ac:dyDescent="0.4">
      <c r="B1382" s="162"/>
      <c r="C1382" s="162"/>
    </row>
    <row r="1383" spans="2:3" x14ac:dyDescent="0.4">
      <c r="B1383" s="162"/>
      <c r="C1383" s="162"/>
    </row>
    <row r="1384" spans="2:3" x14ac:dyDescent="0.4">
      <c r="B1384" s="162"/>
      <c r="C1384" s="162"/>
    </row>
    <row r="1385" spans="2:3" x14ac:dyDescent="0.4">
      <c r="B1385" s="162"/>
      <c r="C1385" s="162"/>
    </row>
    <row r="1386" spans="2:3" x14ac:dyDescent="0.4">
      <c r="B1386" s="162"/>
      <c r="C1386" s="162"/>
    </row>
    <row r="1387" spans="2:3" x14ac:dyDescent="0.4">
      <c r="B1387" s="162"/>
      <c r="C1387" s="162"/>
    </row>
    <row r="1388" spans="2:3" x14ac:dyDescent="0.4">
      <c r="B1388" s="162"/>
      <c r="C1388" s="162"/>
    </row>
    <row r="1389" spans="2:3" x14ac:dyDescent="0.4">
      <c r="B1389" s="162"/>
      <c r="C1389" s="162"/>
    </row>
    <row r="1390" spans="2:3" x14ac:dyDescent="0.4">
      <c r="B1390" s="162"/>
      <c r="C1390" s="162"/>
    </row>
    <row r="1391" spans="2:3" x14ac:dyDescent="0.4">
      <c r="B1391" s="162"/>
      <c r="C1391" s="162"/>
    </row>
    <row r="1392" spans="2:3" x14ac:dyDescent="0.4">
      <c r="B1392" s="162"/>
      <c r="C1392" s="162"/>
    </row>
    <row r="1393" spans="2:3" x14ac:dyDescent="0.4">
      <c r="B1393" s="162"/>
      <c r="C1393" s="162"/>
    </row>
    <row r="1394" spans="2:3" x14ac:dyDescent="0.4">
      <c r="B1394" s="162"/>
      <c r="C1394" s="162"/>
    </row>
    <row r="1395" spans="2:3" x14ac:dyDescent="0.4">
      <c r="B1395" s="162"/>
      <c r="C1395" s="162"/>
    </row>
    <row r="1396" spans="2:3" x14ac:dyDescent="0.4">
      <c r="B1396" s="162"/>
      <c r="C1396" s="162"/>
    </row>
    <row r="1397" spans="2:3" x14ac:dyDescent="0.4">
      <c r="B1397" s="162"/>
      <c r="C1397" s="162"/>
    </row>
    <row r="1398" spans="2:3" x14ac:dyDescent="0.4">
      <c r="B1398" s="162"/>
      <c r="C1398" s="162"/>
    </row>
    <row r="1399" spans="2:3" x14ac:dyDescent="0.4">
      <c r="B1399" s="162"/>
      <c r="C1399" s="162"/>
    </row>
    <row r="1400" spans="2:3" x14ac:dyDescent="0.4">
      <c r="B1400" s="162"/>
      <c r="C1400" s="162"/>
    </row>
    <row r="1401" spans="2:3" x14ac:dyDescent="0.4">
      <c r="B1401" s="162"/>
      <c r="C1401" s="162"/>
    </row>
    <row r="1402" spans="2:3" x14ac:dyDescent="0.4">
      <c r="B1402" s="162"/>
      <c r="C1402" s="162"/>
    </row>
    <row r="1403" spans="2:3" x14ac:dyDescent="0.4">
      <c r="B1403" s="162"/>
      <c r="C1403" s="162"/>
    </row>
    <row r="1404" spans="2:3" x14ac:dyDescent="0.4">
      <c r="B1404" s="162"/>
      <c r="C1404" s="162"/>
    </row>
    <row r="1405" spans="2:3" x14ac:dyDescent="0.4">
      <c r="B1405" s="162"/>
      <c r="C1405" s="162"/>
    </row>
    <row r="1406" spans="2:3" x14ac:dyDescent="0.4">
      <c r="B1406" s="162"/>
      <c r="C1406" s="162"/>
    </row>
    <row r="1407" spans="2:3" x14ac:dyDescent="0.4">
      <c r="B1407" s="162"/>
      <c r="C1407" s="162"/>
    </row>
    <row r="1408" spans="2:3" x14ac:dyDescent="0.4">
      <c r="B1408" s="162"/>
      <c r="C1408" s="162"/>
    </row>
    <row r="1409" spans="2:3" x14ac:dyDescent="0.4">
      <c r="B1409" s="162"/>
      <c r="C1409" s="162"/>
    </row>
    <row r="1410" spans="2:3" x14ac:dyDescent="0.4">
      <c r="B1410" s="162"/>
      <c r="C1410" s="162"/>
    </row>
    <row r="1411" spans="2:3" x14ac:dyDescent="0.4">
      <c r="B1411" s="162"/>
      <c r="C1411" s="162"/>
    </row>
    <row r="1412" spans="2:3" x14ac:dyDescent="0.4">
      <c r="B1412" s="162"/>
      <c r="C1412" s="162"/>
    </row>
    <row r="1413" spans="2:3" x14ac:dyDescent="0.4">
      <c r="B1413" s="162"/>
      <c r="C1413" s="162"/>
    </row>
    <row r="1414" spans="2:3" x14ac:dyDescent="0.4">
      <c r="B1414" s="162"/>
      <c r="C1414" s="162"/>
    </row>
    <row r="1415" spans="2:3" x14ac:dyDescent="0.4">
      <c r="B1415" s="162"/>
      <c r="C1415" s="162"/>
    </row>
    <row r="1416" spans="2:3" x14ac:dyDescent="0.4">
      <c r="B1416" s="162"/>
      <c r="C1416" s="162"/>
    </row>
    <row r="1417" spans="2:3" x14ac:dyDescent="0.4">
      <c r="B1417" s="162"/>
      <c r="C1417" s="162"/>
    </row>
    <row r="1418" spans="2:3" x14ac:dyDescent="0.4">
      <c r="B1418" s="162"/>
      <c r="C1418" s="162"/>
    </row>
    <row r="1419" spans="2:3" x14ac:dyDescent="0.4">
      <c r="B1419" s="162"/>
      <c r="C1419" s="162"/>
    </row>
    <row r="1420" spans="2:3" x14ac:dyDescent="0.4">
      <c r="B1420" s="162"/>
      <c r="C1420" s="162"/>
    </row>
    <row r="1421" spans="2:3" x14ac:dyDescent="0.4">
      <c r="B1421" s="162"/>
      <c r="C1421" s="162"/>
    </row>
    <row r="1422" spans="2:3" x14ac:dyDescent="0.4">
      <c r="B1422" s="162"/>
      <c r="C1422" s="162"/>
    </row>
    <row r="1423" spans="2:3" x14ac:dyDescent="0.4">
      <c r="B1423" s="162"/>
      <c r="C1423" s="162"/>
    </row>
    <row r="1424" spans="2:3" x14ac:dyDescent="0.4">
      <c r="B1424" s="162"/>
      <c r="C1424" s="162"/>
    </row>
    <row r="1425" spans="2:3" x14ac:dyDescent="0.4">
      <c r="B1425" s="162"/>
      <c r="C1425" s="162"/>
    </row>
    <row r="1426" spans="2:3" x14ac:dyDescent="0.4">
      <c r="B1426" s="162"/>
      <c r="C1426" s="162"/>
    </row>
    <row r="1427" spans="2:3" x14ac:dyDescent="0.4">
      <c r="B1427" s="162"/>
      <c r="C1427" s="162"/>
    </row>
    <row r="1428" spans="2:3" x14ac:dyDescent="0.4">
      <c r="B1428" s="162"/>
      <c r="C1428" s="162"/>
    </row>
    <row r="1429" spans="2:3" x14ac:dyDescent="0.4">
      <c r="B1429" s="162"/>
      <c r="C1429" s="162"/>
    </row>
    <row r="1430" spans="2:3" x14ac:dyDescent="0.4">
      <c r="B1430" s="162"/>
      <c r="C1430" s="162"/>
    </row>
    <row r="1431" spans="2:3" x14ac:dyDescent="0.4">
      <c r="B1431" s="162"/>
      <c r="C1431" s="162"/>
    </row>
    <row r="1432" spans="2:3" x14ac:dyDescent="0.4">
      <c r="B1432" s="162"/>
      <c r="C1432" s="162"/>
    </row>
    <row r="1433" spans="2:3" x14ac:dyDescent="0.4">
      <c r="B1433" s="162"/>
      <c r="C1433" s="162"/>
    </row>
    <row r="1434" spans="2:3" x14ac:dyDescent="0.4">
      <c r="B1434" s="162"/>
      <c r="C1434" s="162"/>
    </row>
    <row r="1435" spans="2:3" x14ac:dyDescent="0.4">
      <c r="B1435" s="162"/>
      <c r="C1435" s="162"/>
    </row>
    <row r="1436" spans="2:3" x14ac:dyDescent="0.4">
      <c r="B1436" s="162"/>
      <c r="C1436" s="162"/>
    </row>
    <row r="1437" spans="2:3" x14ac:dyDescent="0.4">
      <c r="B1437" s="162"/>
      <c r="C1437" s="162"/>
    </row>
    <row r="1438" spans="2:3" x14ac:dyDescent="0.4">
      <c r="B1438" s="162"/>
      <c r="C1438" s="162"/>
    </row>
    <row r="1439" spans="2:3" x14ac:dyDescent="0.4">
      <c r="B1439" s="162"/>
      <c r="C1439" s="162"/>
    </row>
    <row r="1440" spans="2:3" x14ac:dyDescent="0.4">
      <c r="B1440" s="162"/>
      <c r="C1440" s="162"/>
    </row>
    <row r="1441" spans="2:3" x14ac:dyDescent="0.4">
      <c r="B1441" s="162"/>
      <c r="C1441" s="162"/>
    </row>
    <row r="1442" spans="2:3" x14ac:dyDescent="0.4">
      <c r="B1442" s="162"/>
      <c r="C1442" s="162"/>
    </row>
    <row r="1443" spans="2:3" x14ac:dyDescent="0.4">
      <c r="B1443" s="162"/>
      <c r="C1443" s="162"/>
    </row>
    <row r="1444" spans="2:3" x14ac:dyDescent="0.4">
      <c r="B1444" s="162"/>
      <c r="C1444" s="162"/>
    </row>
    <row r="1445" spans="2:3" x14ac:dyDescent="0.4">
      <c r="B1445" s="162"/>
      <c r="C1445" s="162"/>
    </row>
    <row r="1446" spans="2:3" x14ac:dyDescent="0.4">
      <c r="B1446" s="162"/>
      <c r="C1446" s="162"/>
    </row>
    <row r="1447" spans="2:3" x14ac:dyDescent="0.4">
      <c r="B1447" s="162"/>
      <c r="C1447" s="162"/>
    </row>
    <row r="1448" spans="2:3" x14ac:dyDescent="0.4">
      <c r="B1448" s="162"/>
      <c r="C1448" s="162"/>
    </row>
    <row r="1449" spans="2:3" x14ac:dyDescent="0.4">
      <c r="B1449" s="162"/>
      <c r="C1449" s="162"/>
    </row>
    <row r="1450" spans="2:3" x14ac:dyDescent="0.4">
      <c r="B1450" s="162"/>
      <c r="C1450" s="162"/>
    </row>
    <row r="1451" spans="2:3" x14ac:dyDescent="0.4">
      <c r="B1451" s="162"/>
      <c r="C1451" s="162"/>
    </row>
    <row r="1452" spans="2:3" x14ac:dyDescent="0.4">
      <c r="B1452" s="162"/>
      <c r="C1452" s="162"/>
    </row>
    <row r="1453" spans="2:3" x14ac:dyDescent="0.4">
      <c r="B1453" s="162"/>
      <c r="C1453" s="162"/>
    </row>
    <row r="1454" spans="2:3" x14ac:dyDescent="0.4">
      <c r="B1454" s="162"/>
      <c r="C1454" s="162"/>
    </row>
    <row r="1455" spans="2:3" x14ac:dyDescent="0.4">
      <c r="B1455" s="162"/>
      <c r="C1455" s="162"/>
    </row>
    <row r="1456" spans="2:3" x14ac:dyDescent="0.4">
      <c r="B1456" s="162"/>
      <c r="C1456" s="162"/>
    </row>
    <row r="1457" spans="2:3" x14ac:dyDescent="0.4">
      <c r="B1457" s="162"/>
      <c r="C1457" s="162"/>
    </row>
    <row r="1458" spans="2:3" x14ac:dyDescent="0.4">
      <c r="B1458" s="162"/>
      <c r="C1458" s="162"/>
    </row>
    <row r="1459" spans="2:3" x14ac:dyDescent="0.4">
      <c r="B1459" s="162"/>
      <c r="C1459" s="162"/>
    </row>
    <row r="1460" spans="2:3" x14ac:dyDescent="0.4">
      <c r="B1460" s="162"/>
      <c r="C1460" s="162"/>
    </row>
    <row r="1461" spans="2:3" x14ac:dyDescent="0.4">
      <c r="B1461" s="162"/>
      <c r="C1461" s="162"/>
    </row>
    <row r="1462" spans="2:3" x14ac:dyDescent="0.4">
      <c r="B1462" s="162"/>
      <c r="C1462" s="162"/>
    </row>
    <row r="1463" spans="2:3" x14ac:dyDescent="0.4">
      <c r="B1463" s="162"/>
      <c r="C1463" s="162"/>
    </row>
    <row r="1464" spans="2:3" x14ac:dyDescent="0.4">
      <c r="B1464" s="162"/>
      <c r="C1464" s="162"/>
    </row>
    <row r="1465" spans="2:3" x14ac:dyDescent="0.4">
      <c r="B1465" s="162"/>
      <c r="C1465" s="162"/>
    </row>
    <row r="1466" spans="2:3" x14ac:dyDescent="0.4">
      <c r="B1466" s="162"/>
      <c r="C1466" s="162"/>
    </row>
    <row r="1467" spans="2:3" x14ac:dyDescent="0.4">
      <c r="B1467" s="162"/>
      <c r="C1467" s="162"/>
    </row>
    <row r="1468" spans="2:3" x14ac:dyDescent="0.4">
      <c r="B1468" s="162"/>
      <c r="C1468" s="162"/>
    </row>
    <row r="1469" spans="2:3" x14ac:dyDescent="0.4">
      <c r="B1469" s="162"/>
      <c r="C1469" s="162"/>
    </row>
    <row r="1470" spans="2:3" x14ac:dyDescent="0.4">
      <c r="B1470" s="162"/>
      <c r="C1470" s="162"/>
    </row>
    <row r="1471" spans="2:3" x14ac:dyDescent="0.4">
      <c r="B1471" s="162"/>
      <c r="C1471" s="162"/>
    </row>
    <row r="1472" spans="2:3" x14ac:dyDescent="0.4">
      <c r="B1472" s="162"/>
      <c r="C1472" s="162"/>
    </row>
    <row r="1473" spans="2:3" x14ac:dyDescent="0.4">
      <c r="B1473" s="162"/>
      <c r="C1473" s="162"/>
    </row>
    <row r="1474" spans="2:3" x14ac:dyDescent="0.4">
      <c r="B1474" s="162"/>
      <c r="C1474" s="162"/>
    </row>
    <row r="1475" spans="2:3" x14ac:dyDescent="0.4">
      <c r="B1475" s="162"/>
      <c r="C1475" s="162"/>
    </row>
    <row r="1476" spans="2:3" x14ac:dyDescent="0.4">
      <c r="B1476" s="162"/>
      <c r="C1476" s="162"/>
    </row>
    <row r="1477" spans="2:3" x14ac:dyDescent="0.4">
      <c r="B1477" s="162"/>
      <c r="C1477" s="162"/>
    </row>
    <row r="1478" spans="2:3" x14ac:dyDescent="0.4">
      <c r="B1478" s="162"/>
      <c r="C1478" s="162"/>
    </row>
    <row r="1479" spans="2:3" x14ac:dyDescent="0.4">
      <c r="B1479" s="162"/>
      <c r="C1479" s="162"/>
    </row>
    <row r="1480" spans="2:3" x14ac:dyDescent="0.4">
      <c r="B1480" s="162"/>
      <c r="C1480" s="162"/>
    </row>
    <row r="1481" spans="2:3" x14ac:dyDescent="0.4">
      <c r="B1481" s="162"/>
      <c r="C1481" s="162"/>
    </row>
    <row r="1482" spans="2:3" x14ac:dyDescent="0.4">
      <c r="B1482" s="162"/>
      <c r="C1482" s="162"/>
    </row>
    <row r="1483" spans="2:3" x14ac:dyDescent="0.4">
      <c r="B1483" s="162"/>
      <c r="C1483" s="162"/>
    </row>
    <row r="1484" spans="2:3" x14ac:dyDescent="0.4">
      <c r="B1484" s="162"/>
      <c r="C1484" s="162"/>
    </row>
    <row r="1485" spans="2:3" x14ac:dyDescent="0.4">
      <c r="B1485" s="162"/>
      <c r="C1485" s="162"/>
    </row>
    <row r="1486" spans="2:3" x14ac:dyDescent="0.4">
      <c r="B1486" s="162"/>
      <c r="C1486" s="162"/>
    </row>
    <row r="1487" spans="2:3" x14ac:dyDescent="0.4">
      <c r="B1487" s="162"/>
      <c r="C1487" s="162"/>
    </row>
    <row r="1488" spans="2:3" x14ac:dyDescent="0.4">
      <c r="B1488" s="162"/>
      <c r="C1488" s="162"/>
    </row>
    <row r="1489" spans="2:3" x14ac:dyDescent="0.4">
      <c r="B1489" s="162"/>
      <c r="C1489" s="162"/>
    </row>
    <row r="1490" spans="2:3" x14ac:dyDescent="0.4">
      <c r="B1490" s="162"/>
      <c r="C1490" s="162"/>
    </row>
    <row r="1491" spans="2:3" x14ac:dyDescent="0.4">
      <c r="B1491" s="162"/>
      <c r="C1491" s="162"/>
    </row>
    <row r="1492" spans="2:3" x14ac:dyDescent="0.4">
      <c r="B1492" s="162"/>
      <c r="C1492" s="162"/>
    </row>
    <row r="1493" spans="2:3" x14ac:dyDescent="0.4">
      <c r="B1493" s="162"/>
      <c r="C1493" s="162"/>
    </row>
    <row r="1494" spans="2:3" x14ac:dyDescent="0.4">
      <c r="B1494" s="162"/>
      <c r="C1494" s="162"/>
    </row>
    <row r="1495" spans="2:3" x14ac:dyDescent="0.4">
      <c r="B1495" s="162"/>
      <c r="C1495" s="162"/>
    </row>
    <row r="1496" spans="2:3" x14ac:dyDescent="0.4">
      <c r="B1496" s="162"/>
      <c r="C1496" s="162"/>
    </row>
    <row r="1497" spans="2:3" x14ac:dyDescent="0.4">
      <c r="B1497" s="162"/>
      <c r="C1497" s="162"/>
    </row>
    <row r="1498" spans="2:3" x14ac:dyDescent="0.4">
      <c r="B1498" s="162"/>
      <c r="C1498" s="162"/>
    </row>
    <row r="1499" spans="2:3" x14ac:dyDescent="0.4">
      <c r="B1499" s="162"/>
      <c r="C1499" s="162"/>
    </row>
    <row r="1500" spans="2:3" x14ac:dyDescent="0.4">
      <c r="B1500" s="162"/>
      <c r="C1500" s="162"/>
    </row>
  </sheetData>
  <mergeCells count="3">
    <mergeCell ref="B2:C2"/>
    <mergeCell ref="B3:C3"/>
    <mergeCell ref="B4:C4"/>
  </mergeCells>
  <pageMargins left="0.7" right="0.7" top="0.75" bottom="0.75" header="0.3" footer="0.3"/>
  <pageSetup paperSize="9" scale="10" fitToWidth="0"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70C0"/>
    <pageSetUpPr fitToPage="1"/>
  </sheetPr>
  <dimension ref="A1:I60"/>
  <sheetViews>
    <sheetView showGridLines="0" zoomScaleNormal="100" workbookViewId="0"/>
  </sheetViews>
  <sheetFormatPr defaultColWidth="8.88671875" defaultRowHeight="12.75" x14ac:dyDescent="0.4"/>
  <cols>
    <col min="1" max="1" width="3.44140625" style="69" customWidth="1"/>
    <col min="2" max="2" width="15.44140625" style="69" customWidth="1"/>
    <col min="3" max="3" width="17.21875" style="69" customWidth="1"/>
    <col min="4" max="4" width="50.5546875" style="69" customWidth="1"/>
    <col min="5" max="5" width="7.33203125" style="69" customWidth="1"/>
    <col min="6" max="6" width="38.33203125" style="69" customWidth="1"/>
    <col min="7" max="8" width="20.109375" style="69" customWidth="1"/>
    <col min="9" max="9" width="12.109375" style="69" customWidth="1"/>
    <col min="10" max="16384" width="8.88671875" style="69"/>
  </cols>
  <sheetData>
    <row r="1" spans="1:9" ht="68.25" customHeight="1" x14ac:dyDescent="0.4">
      <c r="A1" s="165"/>
      <c r="B1" s="165"/>
      <c r="C1" s="166" t="s">
        <v>240</v>
      </c>
      <c r="E1" s="167"/>
      <c r="F1" s="167"/>
      <c r="G1" s="167"/>
      <c r="H1" s="167"/>
      <c r="I1" s="167"/>
    </row>
    <row r="2" spans="1:9" ht="28.5" customHeight="1" x14ac:dyDescent="0.4">
      <c r="A2" s="165"/>
      <c r="B2" s="165"/>
      <c r="C2" s="165"/>
      <c r="D2" s="168"/>
      <c r="E2" s="167"/>
      <c r="F2" s="167"/>
      <c r="G2" s="167"/>
      <c r="H2" s="167"/>
      <c r="I2" s="167"/>
    </row>
    <row r="3" spans="1:9" s="170" customFormat="1" ht="15.75" customHeight="1" x14ac:dyDescent="0.4">
      <c r="A3" s="169"/>
      <c r="B3" s="319" t="s">
        <v>241</v>
      </c>
      <c r="C3" s="319"/>
      <c r="D3" s="319"/>
      <c r="E3" s="319"/>
      <c r="F3" s="319"/>
      <c r="G3" s="319"/>
    </row>
    <row r="4" spans="1:9" ht="15" x14ac:dyDescent="0.4">
      <c r="A4" s="165"/>
      <c r="B4" s="171" t="s">
        <v>242</v>
      </c>
      <c r="C4" s="172" t="s">
        <v>243</v>
      </c>
      <c r="D4" s="172" t="s">
        <v>244</v>
      </c>
      <c r="E4" s="173" t="s">
        <v>245</v>
      </c>
      <c r="F4" s="172" t="s">
        <v>246</v>
      </c>
      <c r="G4" s="174" t="s">
        <v>247</v>
      </c>
      <c r="I4"/>
    </row>
    <row r="5" spans="1:9" ht="15" x14ac:dyDescent="0.4">
      <c r="A5" s="165"/>
      <c r="B5" s="318" t="s">
        <v>248</v>
      </c>
      <c r="C5" s="175" t="s">
        <v>46</v>
      </c>
      <c r="D5" s="175" t="s">
        <v>249</v>
      </c>
      <c r="E5" s="176" t="s">
        <v>250</v>
      </c>
      <c r="F5" s="175" t="s">
        <v>251</v>
      </c>
      <c r="G5" s="177" t="s">
        <v>252</v>
      </c>
      <c r="I5"/>
    </row>
    <row r="6" spans="1:9" ht="25.5" x14ac:dyDescent="0.4">
      <c r="A6" s="165"/>
      <c r="B6" s="318"/>
      <c r="C6" s="175" t="s">
        <v>47</v>
      </c>
      <c r="D6" s="175" t="s">
        <v>253</v>
      </c>
      <c r="E6" s="176" t="s">
        <v>254</v>
      </c>
      <c r="F6" s="175" t="s">
        <v>255</v>
      </c>
      <c r="G6" s="175" t="s">
        <v>256</v>
      </c>
      <c r="I6"/>
    </row>
    <row r="7" spans="1:9" ht="15" x14ac:dyDescent="0.4">
      <c r="A7" s="165"/>
      <c r="B7" s="318"/>
      <c r="C7" s="175" t="s">
        <v>48</v>
      </c>
      <c r="D7" s="175" t="s">
        <v>257</v>
      </c>
      <c r="E7" s="176" t="s">
        <v>258</v>
      </c>
      <c r="F7" s="175" t="s">
        <v>259</v>
      </c>
      <c r="G7" s="178" t="s">
        <v>260</v>
      </c>
      <c r="I7"/>
    </row>
    <row r="8" spans="1:9" ht="15" x14ac:dyDescent="0.4">
      <c r="A8" s="165"/>
      <c r="B8" s="320" t="s">
        <v>261</v>
      </c>
      <c r="C8" s="179" t="s">
        <v>49</v>
      </c>
      <c r="D8" s="180" t="s">
        <v>262</v>
      </c>
      <c r="E8" s="181" t="s">
        <v>263</v>
      </c>
      <c r="F8" s="180">
        <v>50012345</v>
      </c>
      <c r="G8" s="182" t="s">
        <v>264</v>
      </c>
      <c r="I8"/>
    </row>
    <row r="9" spans="1:9" ht="25.5" x14ac:dyDescent="0.4">
      <c r="A9" s="165"/>
      <c r="B9" s="320"/>
      <c r="C9" s="180" t="s">
        <v>50</v>
      </c>
      <c r="D9" s="180" t="s">
        <v>50</v>
      </c>
      <c r="E9" s="181" t="s">
        <v>265</v>
      </c>
      <c r="F9" s="180" t="s">
        <v>266</v>
      </c>
      <c r="G9" s="180" t="s">
        <v>267</v>
      </c>
      <c r="I9"/>
    </row>
    <row r="10" spans="1:9" ht="25.5" x14ac:dyDescent="0.4">
      <c r="A10" s="165"/>
      <c r="B10" s="320"/>
      <c r="C10" s="180" t="s">
        <v>51</v>
      </c>
      <c r="D10" s="180" t="s">
        <v>213</v>
      </c>
      <c r="E10" s="181" t="s">
        <v>268</v>
      </c>
      <c r="F10" s="180">
        <v>3.1</v>
      </c>
      <c r="G10" s="180" t="s">
        <v>267</v>
      </c>
      <c r="I10"/>
    </row>
    <row r="11" spans="1:9" ht="25.5" customHeight="1" x14ac:dyDescent="0.4">
      <c r="A11" s="165"/>
      <c r="B11" s="321" t="s">
        <v>45</v>
      </c>
      <c r="C11" s="85" t="s">
        <v>52</v>
      </c>
      <c r="D11" s="85" t="s">
        <v>269</v>
      </c>
      <c r="E11" s="183" t="s">
        <v>270</v>
      </c>
      <c r="F11" s="184">
        <v>41883</v>
      </c>
      <c r="G11" s="185" t="s">
        <v>271</v>
      </c>
      <c r="I11"/>
    </row>
    <row r="12" spans="1:9" ht="25.5" x14ac:dyDescent="0.4">
      <c r="A12" s="165"/>
      <c r="B12" s="322"/>
      <c r="C12" s="85" t="s">
        <v>53</v>
      </c>
      <c r="D12" s="85" t="s">
        <v>272</v>
      </c>
      <c r="E12" s="183" t="s">
        <v>273</v>
      </c>
      <c r="F12" s="184">
        <v>42216</v>
      </c>
      <c r="G12" s="185" t="s">
        <v>274</v>
      </c>
    </row>
    <row r="13" spans="1:9" ht="25.5" x14ac:dyDescent="0.4">
      <c r="A13" s="165"/>
      <c r="B13" s="322"/>
      <c r="C13" s="85" t="s">
        <v>54</v>
      </c>
      <c r="D13" s="85" t="s">
        <v>275</v>
      </c>
      <c r="E13" s="183" t="s">
        <v>276</v>
      </c>
      <c r="F13" s="184">
        <v>42149</v>
      </c>
      <c r="G13" s="185" t="s">
        <v>277</v>
      </c>
    </row>
    <row r="14" spans="1:9" ht="51" x14ac:dyDescent="0.4">
      <c r="A14" s="165"/>
      <c r="B14" s="322"/>
      <c r="C14" s="85" t="s">
        <v>55</v>
      </c>
      <c r="D14" s="85" t="s">
        <v>278</v>
      </c>
      <c r="E14" s="183" t="s">
        <v>279</v>
      </c>
      <c r="F14" s="85" t="s">
        <v>280</v>
      </c>
      <c r="G14" s="185" t="s">
        <v>281</v>
      </c>
    </row>
    <row r="15" spans="1:9" ht="25.5" x14ac:dyDescent="0.4">
      <c r="B15" s="322"/>
      <c r="C15" s="85" t="s">
        <v>56</v>
      </c>
      <c r="D15" s="85" t="s">
        <v>282</v>
      </c>
      <c r="E15" s="183" t="s">
        <v>283</v>
      </c>
      <c r="F15" s="85" t="s">
        <v>284</v>
      </c>
      <c r="G15" s="185" t="s">
        <v>285</v>
      </c>
      <c r="H15" s="1"/>
    </row>
    <row r="16" spans="1:9" ht="25.5" x14ac:dyDescent="0.4">
      <c r="B16" s="323"/>
      <c r="C16" s="85" t="s">
        <v>57</v>
      </c>
      <c r="D16" s="85" t="s">
        <v>286</v>
      </c>
      <c r="E16" s="183" t="s">
        <v>287</v>
      </c>
      <c r="F16" s="85" t="s">
        <v>284</v>
      </c>
      <c r="G16" s="185" t="s">
        <v>288</v>
      </c>
      <c r="H16" s="1"/>
    </row>
    <row r="17" spans="1:8" x14ac:dyDescent="0.4">
      <c r="C17" s="186"/>
      <c r="D17" s="186"/>
      <c r="E17" s="187"/>
      <c r="F17" s="187"/>
      <c r="G17" s="186"/>
      <c r="H17" s="186"/>
    </row>
    <row r="18" spans="1:8" ht="15.75" customHeight="1" x14ac:dyDescent="0.4">
      <c r="A18" s="165"/>
      <c r="B18" s="324" t="s">
        <v>289</v>
      </c>
      <c r="C18" s="325"/>
      <c r="D18" s="325"/>
      <c r="E18" s="325"/>
      <c r="F18" s="325"/>
      <c r="G18" s="326"/>
    </row>
    <row r="19" spans="1:8" ht="13.15" x14ac:dyDescent="0.4">
      <c r="A19" s="165"/>
      <c r="B19" s="171" t="s">
        <v>242</v>
      </c>
      <c r="C19" s="171" t="s">
        <v>243</v>
      </c>
      <c r="D19" s="171" t="s">
        <v>244</v>
      </c>
      <c r="E19" s="171" t="s">
        <v>245</v>
      </c>
      <c r="F19" s="171" t="s">
        <v>246</v>
      </c>
      <c r="G19" s="174" t="s">
        <v>247</v>
      </c>
    </row>
    <row r="20" spans="1:8" x14ac:dyDescent="0.4">
      <c r="A20" s="165"/>
      <c r="B20" s="318" t="s">
        <v>248</v>
      </c>
      <c r="C20" s="175" t="s">
        <v>46</v>
      </c>
      <c r="D20" s="175" t="s">
        <v>249</v>
      </c>
      <c r="E20" s="188" t="s">
        <v>250</v>
      </c>
      <c r="F20" s="175" t="s">
        <v>251</v>
      </c>
      <c r="G20" s="177" t="s">
        <v>252</v>
      </c>
    </row>
    <row r="21" spans="1:8" ht="25.5" x14ac:dyDescent="0.4">
      <c r="B21" s="318"/>
      <c r="C21" s="175" t="s">
        <v>47</v>
      </c>
      <c r="D21" s="175" t="s">
        <v>253</v>
      </c>
      <c r="E21" s="188" t="s">
        <v>254</v>
      </c>
      <c r="F21" s="175" t="s">
        <v>255</v>
      </c>
      <c r="G21" s="175" t="s">
        <v>256</v>
      </c>
    </row>
    <row r="22" spans="1:8" ht="25.5" x14ac:dyDescent="0.4">
      <c r="B22" s="318"/>
      <c r="C22" s="175" t="s">
        <v>48</v>
      </c>
      <c r="D22" s="175" t="s">
        <v>257</v>
      </c>
      <c r="E22" s="188" t="s">
        <v>258</v>
      </c>
      <c r="F22" s="175" t="s">
        <v>259</v>
      </c>
      <c r="G22" s="189" t="s">
        <v>290</v>
      </c>
    </row>
    <row r="23" spans="1:8" ht="25.5" x14ac:dyDescent="0.4">
      <c r="B23" s="318"/>
      <c r="C23" s="175" t="s">
        <v>198</v>
      </c>
      <c r="D23" s="175" t="s">
        <v>291</v>
      </c>
      <c r="E23" s="188" t="s">
        <v>263</v>
      </c>
      <c r="F23" s="175">
        <v>1.1231</v>
      </c>
      <c r="G23" s="175" t="s">
        <v>292</v>
      </c>
    </row>
    <row r="24" spans="1:8" ht="76.5" x14ac:dyDescent="0.4">
      <c r="B24" s="318"/>
      <c r="C24" s="175" t="s">
        <v>199</v>
      </c>
      <c r="D24" s="175" t="s">
        <v>293</v>
      </c>
      <c r="E24" s="188" t="s">
        <v>265</v>
      </c>
      <c r="F24" s="175" t="s">
        <v>294</v>
      </c>
      <c r="G24" s="175" t="s">
        <v>295</v>
      </c>
    </row>
    <row r="25" spans="1:8" ht="38.25" x14ac:dyDescent="0.4">
      <c r="B25" s="318"/>
      <c r="C25" s="175" t="s">
        <v>200</v>
      </c>
      <c r="D25" s="175" t="s">
        <v>296</v>
      </c>
      <c r="E25" s="188" t="s">
        <v>268</v>
      </c>
      <c r="F25" s="175" t="s">
        <v>297</v>
      </c>
      <c r="G25" s="175" t="s">
        <v>298</v>
      </c>
    </row>
    <row r="26" spans="1:8" ht="184.5" customHeight="1" x14ac:dyDescent="0.4">
      <c r="B26" s="329" t="s">
        <v>190</v>
      </c>
      <c r="C26" s="190" t="s">
        <v>201</v>
      </c>
      <c r="D26" s="191" t="s">
        <v>299</v>
      </c>
      <c r="E26" s="190" t="s">
        <v>270</v>
      </c>
      <c r="F26" s="191" t="s">
        <v>300</v>
      </c>
      <c r="G26" s="192" t="s">
        <v>301</v>
      </c>
      <c r="H26" s="193"/>
    </row>
    <row r="27" spans="1:8" ht="181.5" customHeight="1" x14ac:dyDescent="0.4">
      <c r="B27" s="330"/>
      <c r="C27" s="190" t="s">
        <v>202</v>
      </c>
      <c r="D27" s="191" t="s">
        <v>302</v>
      </c>
      <c r="E27" s="190" t="s">
        <v>273</v>
      </c>
      <c r="F27" s="191" t="s">
        <v>303</v>
      </c>
      <c r="G27" s="192" t="s">
        <v>304</v>
      </c>
    </row>
    <row r="28" spans="1:8" ht="90.75" customHeight="1" x14ac:dyDescent="0.4">
      <c r="B28" s="331"/>
      <c r="C28" s="194" t="s">
        <v>203</v>
      </c>
      <c r="D28" s="191" t="s">
        <v>305</v>
      </c>
      <c r="E28" s="190" t="s">
        <v>276</v>
      </c>
      <c r="F28" s="191" t="s">
        <v>306</v>
      </c>
      <c r="G28" s="192" t="s">
        <v>307</v>
      </c>
    </row>
    <row r="29" spans="1:8" ht="114.75" x14ac:dyDescent="0.4">
      <c r="B29" s="332" t="s">
        <v>308</v>
      </c>
      <c r="C29" s="195" t="s">
        <v>309</v>
      </c>
      <c r="D29" s="196" t="s">
        <v>310</v>
      </c>
      <c r="E29" s="197" t="s">
        <v>279</v>
      </c>
      <c r="F29" s="196" t="s">
        <v>584</v>
      </c>
      <c r="G29" s="196" t="s">
        <v>311</v>
      </c>
      <c r="H29"/>
    </row>
    <row r="30" spans="1:8" ht="114.75" x14ac:dyDescent="0.4">
      <c r="B30" s="332"/>
      <c r="C30" s="195" t="s">
        <v>312</v>
      </c>
      <c r="D30" s="196" t="s">
        <v>313</v>
      </c>
      <c r="E30" s="197" t="s">
        <v>283</v>
      </c>
      <c r="F30" s="220" t="s">
        <v>584</v>
      </c>
      <c r="G30" s="196" t="s">
        <v>314</v>
      </c>
      <c r="H30"/>
    </row>
    <row r="31" spans="1:8" ht="25.5" x14ac:dyDescent="0.4">
      <c r="B31" s="332"/>
      <c r="C31" s="195" t="s">
        <v>206</v>
      </c>
      <c r="D31" s="196" t="s">
        <v>315</v>
      </c>
      <c r="E31" s="197" t="s">
        <v>287</v>
      </c>
      <c r="F31" s="196" t="s">
        <v>316</v>
      </c>
      <c r="G31" s="196" t="s">
        <v>317</v>
      </c>
    </row>
    <row r="32" spans="1:8" ht="38.25" x14ac:dyDescent="0.4">
      <c r="B32" s="333" t="s">
        <v>318</v>
      </c>
      <c r="C32" s="198" t="s">
        <v>207</v>
      </c>
      <c r="D32" s="198" t="s">
        <v>319</v>
      </c>
      <c r="E32" s="199" t="s">
        <v>320</v>
      </c>
      <c r="F32" s="198" t="s">
        <v>321</v>
      </c>
      <c r="G32" s="200" t="s">
        <v>322</v>
      </c>
    </row>
    <row r="33" spans="2:7" ht="25.5" x14ac:dyDescent="0.4">
      <c r="B33" s="333"/>
      <c r="C33" s="198" t="s">
        <v>208</v>
      </c>
      <c r="D33" s="198" t="s">
        <v>323</v>
      </c>
      <c r="E33" s="199" t="s">
        <v>324</v>
      </c>
      <c r="F33" s="200">
        <v>41487</v>
      </c>
      <c r="G33" s="200" t="s">
        <v>271</v>
      </c>
    </row>
    <row r="34" spans="2:7" ht="25.5" x14ac:dyDescent="0.4">
      <c r="B34" s="333"/>
      <c r="C34" s="198" t="s">
        <v>209</v>
      </c>
      <c r="D34" s="198" t="s">
        <v>325</v>
      </c>
      <c r="E34" s="199" t="s">
        <v>326</v>
      </c>
      <c r="F34" s="200">
        <v>41851</v>
      </c>
      <c r="G34" s="200" t="s">
        <v>274</v>
      </c>
    </row>
    <row r="35" spans="2:7" ht="25.5" x14ac:dyDescent="0.4">
      <c r="B35" s="333"/>
      <c r="C35" s="198" t="s">
        <v>210</v>
      </c>
      <c r="D35" s="198" t="s">
        <v>327</v>
      </c>
      <c r="E35" s="199" t="s">
        <v>328</v>
      </c>
      <c r="F35" s="200">
        <v>41820</v>
      </c>
      <c r="G35" s="200" t="s">
        <v>277</v>
      </c>
    </row>
    <row r="36" spans="2:7" x14ac:dyDescent="0.4">
      <c r="B36" s="334" t="s">
        <v>329</v>
      </c>
      <c r="C36" s="179" t="s">
        <v>49</v>
      </c>
      <c r="D36" s="179" t="s">
        <v>262</v>
      </c>
      <c r="E36" s="201" t="s">
        <v>330</v>
      </c>
      <c r="F36" s="179">
        <v>50031234</v>
      </c>
      <c r="G36" s="202" t="s">
        <v>264</v>
      </c>
    </row>
    <row r="37" spans="2:7" ht="38.25" x14ac:dyDescent="0.4">
      <c r="B37" s="334"/>
      <c r="C37" s="179" t="s">
        <v>52</v>
      </c>
      <c r="D37" s="179" t="s">
        <v>331</v>
      </c>
      <c r="E37" s="201" t="s">
        <v>332</v>
      </c>
      <c r="F37" s="203">
        <v>41518</v>
      </c>
      <c r="G37" s="202" t="s">
        <v>271</v>
      </c>
    </row>
    <row r="38" spans="2:7" ht="38.25" x14ac:dyDescent="0.4">
      <c r="B38" s="334"/>
      <c r="C38" s="179" t="s">
        <v>53</v>
      </c>
      <c r="D38" s="179" t="s">
        <v>333</v>
      </c>
      <c r="E38" s="201" t="s">
        <v>334</v>
      </c>
      <c r="F38" s="202">
        <v>41851</v>
      </c>
      <c r="G38" s="202" t="s">
        <v>274</v>
      </c>
    </row>
    <row r="39" spans="2:7" ht="38.25" x14ac:dyDescent="0.4">
      <c r="B39" s="334"/>
      <c r="C39" s="179" t="s">
        <v>54</v>
      </c>
      <c r="D39" s="179" t="s">
        <v>335</v>
      </c>
      <c r="E39" s="201" t="s">
        <v>336</v>
      </c>
      <c r="F39" s="202">
        <v>41851</v>
      </c>
      <c r="G39" s="202" t="s">
        <v>277</v>
      </c>
    </row>
    <row r="40" spans="2:7" ht="51" customHeight="1" x14ac:dyDescent="0.4">
      <c r="B40" s="335" t="s">
        <v>337</v>
      </c>
      <c r="C40" s="204" t="s">
        <v>211</v>
      </c>
      <c r="D40" s="204" t="s">
        <v>338</v>
      </c>
      <c r="E40" s="205" t="s">
        <v>339</v>
      </c>
      <c r="F40" s="204" t="s">
        <v>340</v>
      </c>
      <c r="G40" s="204" t="s">
        <v>267</v>
      </c>
    </row>
    <row r="41" spans="2:7" ht="25.5" x14ac:dyDescent="0.4">
      <c r="B41" s="335"/>
      <c r="C41" s="204" t="s">
        <v>212</v>
      </c>
      <c r="D41" s="204" t="s">
        <v>341</v>
      </c>
      <c r="E41" s="205" t="s">
        <v>342</v>
      </c>
      <c r="F41" s="206">
        <v>1.1100000000000001</v>
      </c>
      <c r="G41" s="204" t="s">
        <v>267</v>
      </c>
    </row>
    <row r="42" spans="2:7" ht="25.5" x14ac:dyDescent="0.4">
      <c r="B42" s="335"/>
      <c r="C42" s="204" t="s">
        <v>213</v>
      </c>
      <c r="D42" s="204" t="s">
        <v>343</v>
      </c>
      <c r="E42" s="205" t="s">
        <v>344</v>
      </c>
      <c r="F42" s="207">
        <v>6.1</v>
      </c>
      <c r="G42" s="204" t="s">
        <v>267</v>
      </c>
    </row>
    <row r="43" spans="2:7" ht="25.5" x14ac:dyDescent="0.4">
      <c r="B43" s="336" t="s">
        <v>195</v>
      </c>
      <c r="C43" s="208" t="s">
        <v>345</v>
      </c>
      <c r="D43" s="208" t="s">
        <v>345</v>
      </c>
      <c r="E43" s="209" t="s">
        <v>346</v>
      </c>
      <c r="F43" s="208">
        <v>450</v>
      </c>
      <c r="G43" s="208" t="s">
        <v>347</v>
      </c>
    </row>
    <row r="44" spans="2:7" ht="38.25" x14ac:dyDescent="0.4">
      <c r="B44" s="336"/>
      <c r="C44" s="208" t="s">
        <v>215</v>
      </c>
      <c r="D44" s="208" t="s">
        <v>215</v>
      </c>
      <c r="E44" s="209" t="s">
        <v>348</v>
      </c>
      <c r="F44" s="208">
        <v>120</v>
      </c>
      <c r="G44" s="208" t="s">
        <v>349</v>
      </c>
    </row>
    <row r="45" spans="2:7" ht="25.5" x14ac:dyDescent="0.4">
      <c r="B45" s="336"/>
      <c r="C45" s="208" t="s">
        <v>350</v>
      </c>
      <c r="D45" s="208" t="s">
        <v>351</v>
      </c>
      <c r="E45" s="209" t="s">
        <v>352</v>
      </c>
      <c r="F45" s="208">
        <v>570</v>
      </c>
      <c r="G45" s="208" t="s">
        <v>351</v>
      </c>
    </row>
    <row r="46" spans="2:7" ht="63.75" x14ac:dyDescent="0.4">
      <c r="B46" s="327" t="s">
        <v>196</v>
      </c>
      <c r="C46" s="210" t="s">
        <v>217</v>
      </c>
      <c r="D46" s="210" t="s">
        <v>353</v>
      </c>
      <c r="E46" s="211" t="s">
        <v>354</v>
      </c>
      <c r="F46" s="210" t="s">
        <v>14</v>
      </c>
      <c r="G46" s="210" t="s">
        <v>355</v>
      </c>
    </row>
    <row r="47" spans="2:7" ht="25.5" x14ac:dyDescent="0.4">
      <c r="B47" s="327"/>
      <c r="C47" s="210" t="s">
        <v>218</v>
      </c>
      <c r="D47" s="210" t="s">
        <v>356</v>
      </c>
      <c r="E47" s="211" t="s">
        <v>357</v>
      </c>
      <c r="F47" s="212">
        <v>0.45</v>
      </c>
      <c r="G47" s="212" t="s">
        <v>358</v>
      </c>
    </row>
    <row r="48" spans="2:7" ht="38.25" x14ac:dyDescent="0.4">
      <c r="B48" s="327"/>
      <c r="C48" s="210" t="s">
        <v>219</v>
      </c>
      <c r="D48" s="210" t="s">
        <v>359</v>
      </c>
      <c r="E48" s="211" t="s">
        <v>360</v>
      </c>
      <c r="F48" s="213">
        <v>600</v>
      </c>
      <c r="G48" s="213" t="s">
        <v>361</v>
      </c>
    </row>
    <row r="49" spans="1:8" ht="38.25" x14ac:dyDescent="0.4">
      <c r="B49" s="328" t="s">
        <v>362</v>
      </c>
      <c r="C49" s="214" t="s">
        <v>220</v>
      </c>
      <c r="D49" s="214" t="s">
        <v>363</v>
      </c>
      <c r="E49" s="215" t="s">
        <v>364</v>
      </c>
      <c r="F49" s="214">
        <v>720</v>
      </c>
      <c r="G49" s="214" t="s">
        <v>365</v>
      </c>
    </row>
    <row r="50" spans="1:8" ht="51" x14ac:dyDescent="0.4">
      <c r="B50" s="328"/>
      <c r="C50" s="214" t="s">
        <v>221</v>
      </c>
      <c r="D50" s="214" t="s">
        <v>366</v>
      </c>
      <c r="E50" s="215" t="s">
        <v>367</v>
      </c>
      <c r="F50" s="214">
        <v>540</v>
      </c>
      <c r="G50" s="214" t="s">
        <v>368</v>
      </c>
    </row>
    <row r="52" spans="1:8" ht="15" x14ac:dyDescent="0.4">
      <c r="A52" s="165"/>
      <c r="B52" s="324" t="s">
        <v>369</v>
      </c>
      <c r="C52" s="325"/>
      <c r="D52" s="325"/>
      <c r="E52" s="325"/>
      <c r="F52" s="325"/>
      <c r="G52" s="326"/>
      <c r="H52" s="216"/>
    </row>
    <row r="53" spans="1:8" ht="13.15" x14ac:dyDescent="0.4">
      <c r="B53" s="171" t="s">
        <v>242</v>
      </c>
      <c r="C53" s="217" t="s">
        <v>243</v>
      </c>
      <c r="D53" s="171" t="s">
        <v>244</v>
      </c>
      <c r="E53" s="171" t="s">
        <v>245</v>
      </c>
      <c r="F53" s="171" t="s">
        <v>246</v>
      </c>
      <c r="G53" s="174" t="s">
        <v>247</v>
      </c>
      <c r="H53" s="216"/>
    </row>
    <row r="54" spans="1:8" x14ac:dyDescent="0.4">
      <c r="B54" s="318" t="s">
        <v>43</v>
      </c>
      <c r="C54" s="218" t="s">
        <v>46</v>
      </c>
      <c r="D54" s="175" t="s">
        <v>249</v>
      </c>
      <c r="E54" s="188" t="s">
        <v>250</v>
      </c>
      <c r="F54" s="175" t="s">
        <v>251</v>
      </c>
      <c r="G54" s="177" t="s">
        <v>252</v>
      </c>
    </row>
    <row r="55" spans="1:8" ht="25.5" x14ac:dyDescent="0.4">
      <c r="B55" s="318"/>
      <c r="C55" s="218" t="s">
        <v>47</v>
      </c>
      <c r="D55" s="175" t="s">
        <v>253</v>
      </c>
      <c r="E55" s="188" t="s">
        <v>254</v>
      </c>
      <c r="F55" s="175" t="s">
        <v>255</v>
      </c>
      <c r="G55" s="175" t="s">
        <v>256</v>
      </c>
    </row>
    <row r="56" spans="1:8" ht="51" x14ac:dyDescent="0.4">
      <c r="B56" s="318"/>
      <c r="C56" s="218" t="s">
        <v>199</v>
      </c>
      <c r="D56" s="175" t="s">
        <v>293</v>
      </c>
      <c r="E56" s="188" t="s">
        <v>258</v>
      </c>
      <c r="F56" s="175" t="s">
        <v>370</v>
      </c>
      <c r="G56" s="175" t="s">
        <v>371</v>
      </c>
    </row>
    <row r="57" spans="1:8" ht="25.5" x14ac:dyDescent="0.4">
      <c r="B57" s="318"/>
      <c r="C57" s="218" t="s">
        <v>233</v>
      </c>
      <c r="D57" s="189" t="s">
        <v>257</v>
      </c>
      <c r="E57" s="188" t="s">
        <v>263</v>
      </c>
      <c r="F57" s="175" t="s">
        <v>259</v>
      </c>
      <c r="G57" s="189" t="s">
        <v>290</v>
      </c>
    </row>
    <row r="58" spans="1:8" ht="25.5" x14ac:dyDescent="0.4">
      <c r="B58" s="318"/>
      <c r="C58" s="218" t="s">
        <v>234</v>
      </c>
      <c r="D58" s="175" t="s">
        <v>291</v>
      </c>
      <c r="E58" s="188" t="s">
        <v>265</v>
      </c>
      <c r="F58" s="175">
        <v>1.1231</v>
      </c>
      <c r="G58" s="175" t="s">
        <v>292</v>
      </c>
    </row>
    <row r="59" spans="1:8" ht="51" x14ac:dyDescent="0.4">
      <c r="B59" s="318"/>
      <c r="C59" s="219" t="s">
        <v>209</v>
      </c>
      <c r="D59" s="175" t="s">
        <v>293</v>
      </c>
      <c r="E59" s="188" t="s">
        <v>268</v>
      </c>
      <c r="F59" s="175" t="s">
        <v>372</v>
      </c>
      <c r="G59" s="175" t="s">
        <v>371</v>
      </c>
    </row>
    <row r="60" spans="1:8" ht="38.25" x14ac:dyDescent="0.4">
      <c r="B60" s="318"/>
      <c r="C60" s="219" t="s">
        <v>210</v>
      </c>
      <c r="D60" s="175" t="s">
        <v>296</v>
      </c>
      <c r="E60" s="188" t="s">
        <v>270</v>
      </c>
      <c r="F60" s="175" t="s">
        <v>373</v>
      </c>
      <c r="G60" s="175" t="s">
        <v>298</v>
      </c>
    </row>
  </sheetData>
  <mergeCells count="16">
    <mergeCell ref="B46:B48"/>
    <mergeCell ref="B49:B50"/>
    <mergeCell ref="B52:G52"/>
    <mergeCell ref="B54:B60"/>
    <mergeCell ref="B26:B28"/>
    <mergeCell ref="B29:B31"/>
    <mergeCell ref="B32:B35"/>
    <mergeCell ref="B36:B39"/>
    <mergeCell ref="B40:B42"/>
    <mergeCell ref="B43:B45"/>
    <mergeCell ref="B20:B25"/>
    <mergeCell ref="B3:G3"/>
    <mergeCell ref="B5:B7"/>
    <mergeCell ref="B8:B10"/>
    <mergeCell ref="B11:B16"/>
    <mergeCell ref="B18:G18"/>
  </mergeCells>
  <pageMargins left="0.25" right="0.25" top="0.75" bottom="0.75" header="0.3" footer="0.3"/>
  <pageSetup paperSize="8" scale="62" orientation="portrait" r:id="rId1"/>
  <headerFooter alignWithMargins="0">
    <oddFooter>&amp;CPage &amp;P of &amp;N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Programme and Project Management" ma:contentTypeID="0x0101007F645D6FBA204A029FECB8BFC6578C39005279853530254253B886E13194843F8A003AA4A7828D8545A79A93568015812350005C8978A92D6EFE4C8094A07C83B17C96" ma:contentTypeVersion="1" ma:contentTypeDescription="For programme or project documents. Records retained for 10 years." ma:contentTypeScope="" ma:versionID="505579421c8d5f857201c21675677c07">
  <xsd:schema xmlns:xsd="http://www.w3.org/2001/XMLSchema" xmlns:xs="http://www.w3.org/2001/XMLSchema" xmlns:p="http://schemas.microsoft.com/office/2006/metadata/properties" xmlns:ns1="http://schemas.microsoft.com/sharepoint/v3" xmlns:ns2="b8cb3cbd-ce5c-4a72-9da4-9013f91c5903" xmlns:ns3="940d0dbb-4597-4c51-8dba-8accfa2cabad" targetNamespace="http://schemas.microsoft.com/office/2006/metadata/properties" ma:root="true" ma:fieldsID="adcf74acd4f4a54ea365deba4251492a" ns1:_="" ns2:_="" ns3:_="">
    <xsd:import namespace="http://schemas.microsoft.com/sharepoint/v3"/>
    <xsd:import namespace="b8cb3cbd-ce5c-4a72-9da4-9013f91c5903"/>
    <xsd:import namespace="940d0dbb-4597-4c51-8dba-8accfa2cabad"/>
    <xsd:element name="properties">
      <xsd:complexType>
        <xsd:sequence>
          <xsd:element name="documentManagement">
            <xsd:complexType>
              <xsd:all>
                <xsd:element ref="ns2:_dlc_DocId" minOccurs="0"/>
                <xsd:element ref="ns2:_dlc_DocIdUrl" minOccurs="0"/>
                <xsd:element ref="ns2:_dlc_DocIdPersistId" minOccurs="0"/>
                <xsd:element ref="ns1:Comments" minOccurs="0"/>
                <xsd:element ref="ns3:IWPContributor" minOccurs="0"/>
                <xsd:element ref="ns3:IWPFunctionTaxHTField0" minOccurs="0"/>
                <xsd:element ref="ns3:IWPOwnerTaxHTField0" minOccurs="0"/>
                <xsd:element ref="ns3:IWPRightsProtectiveMarkingTaxHTField0" minOccurs="0"/>
                <xsd:element ref="ns3:IWPSubjectTaxHTField0" minOccurs="0"/>
                <xsd:element ref="ns3:IWPSiteTypeTaxHTField0" minOccurs="0"/>
                <xsd:element ref="ns2:TaxCatchAll" minOccurs="0"/>
                <xsd:element ref="ns2:TaxCatchAllLabel" minOccurs="0"/>
                <xsd:element ref="ns3:IWPOrganisationalUnitTaxHTField0" minOccurs="0"/>
                <xsd:element ref="ns1:_vti_ItemDeclaredRecor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omments" ma:index="11" nillable="true" ma:displayName="Description" ma:hidden="true" ma:internalName="Comments">
      <xsd:simpleType>
        <xsd:restriction base="dms:Note">
          <xsd:maxLength value="255"/>
        </xsd:restriction>
      </xsd:simpleType>
    </xsd:element>
    <xsd:element name="_vti_ItemDeclaredRecord" ma:index="27" nillable="true" ma:displayName="Declared Record" ma:hidden="true" ma:internalName="_vti_ItemDeclaredRecord"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b8cb3cbd-ce5c-4a72-9da4-9013f91c5903"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23" nillable="true" ma:displayName="Taxonomy Catch All Column" ma:description="" ma:hidden="true" ma:list="{d2b9706d-52af-4186-a5b0-97c638dc47e4}" ma:internalName="TaxCatchAll" ma:showField="CatchAllData" ma:web="940d0dbb-4597-4c51-8dba-8accfa2cabad">
      <xsd:complexType>
        <xsd:complexContent>
          <xsd:extension base="dms:MultiChoiceLookup">
            <xsd:sequence>
              <xsd:element name="Value" type="dms:Lookup" maxOccurs="unbounded" minOccurs="0" nillable="true"/>
            </xsd:sequence>
          </xsd:extension>
        </xsd:complexContent>
      </xsd:complexType>
    </xsd:element>
    <xsd:element name="TaxCatchAllLabel" ma:index="24" nillable="true" ma:displayName="Taxonomy Catch All Column1" ma:description="" ma:hidden="true" ma:list="{d2b9706d-52af-4186-a5b0-97c638dc47e4}" ma:internalName="TaxCatchAllLabel" ma:readOnly="true" ma:showField="CatchAllDataLabel" ma:web="940d0dbb-4597-4c51-8dba-8accfa2cabad">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940d0dbb-4597-4c51-8dba-8accfa2cabad" elementFormDefault="qualified">
    <xsd:import namespace="http://schemas.microsoft.com/office/2006/documentManagement/types"/>
    <xsd:import namespace="http://schemas.microsoft.com/office/infopath/2007/PartnerControls"/>
    <xsd:element name="IWPContributor" ma:index="12" nillable="true" ma:displayName="Contributor" ma:hidden="true" ma:list="UserInfo" ma:SharePointGroup="0" ma:internalName="IWPContributor"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WPFunctionTaxHTField0" ma:index="13" nillable="true" ma:taxonomy="true" ma:internalName="IWPFunctionTaxHTField0" ma:taxonomyFieldName="IWPFunction" ma:displayName="Function" ma:readOnly="false" ma:fieldId="{15181134-8839-47a9-9a38-d116ffff0106}" ma:taxonomyMulti="true" ma:sspId="fcff89b5-5d6d-4e65-a829-6f4a98dd03af" ma:termSetId="d25a8a8b-cc76-477b-9c8b-292b0e01012c" ma:anchorId="00000000-0000-0000-0000-000000000000" ma:open="false" ma:isKeyword="false">
      <xsd:complexType>
        <xsd:sequence>
          <xsd:element ref="pc:Terms" minOccurs="0" maxOccurs="1"/>
        </xsd:sequence>
      </xsd:complexType>
    </xsd:element>
    <xsd:element name="IWPOwnerTaxHTField0" ma:index="15" ma:taxonomy="true" ma:internalName="IWPOwnerTaxHTField0" ma:taxonomyFieldName="IWPOwner" ma:displayName="Owner" ma:default="2;#EFA|4a323c2c-9aef-47e8-b09b-131faf9bac1c" ma:fieldId="{15181134-8839-47a9-9a38-d116ffff0102}" ma:sspId="fcff89b5-5d6d-4e65-a829-6f4a98dd03af" ma:termSetId="12161dbb-b36f-4439-aef1-21e7cc922807" ma:anchorId="00000000-0000-0000-0000-000000000000" ma:open="false" ma:isKeyword="false">
      <xsd:complexType>
        <xsd:sequence>
          <xsd:element ref="pc:Terms" minOccurs="0" maxOccurs="1"/>
        </xsd:sequence>
      </xsd:complexType>
    </xsd:element>
    <xsd:element name="IWPRightsProtectiveMarkingTaxHTField0" ma:index="17" ma:taxonomy="true" ma:internalName="IWPRightsProtectiveMarkingTaxHTField0" ma:taxonomyFieldName="IWPRightsProtectiveMarking" ma:displayName="Rights: Protective Marking" ma:default="3;#Official|0884c477-2e62-47ea-b19c-5af6e91124c5" ma:fieldId="{15181134-8839-47a9-9a38-d116ffff0005}" ma:sspId="fcff89b5-5d6d-4e65-a829-6f4a98dd03af" ma:termSetId="7870c18b-dc34-46a1-adf5-a571f0cac88b" ma:anchorId="00000000-0000-0000-0000-000000000000" ma:open="false" ma:isKeyword="false">
      <xsd:complexType>
        <xsd:sequence>
          <xsd:element ref="pc:Terms" minOccurs="0" maxOccurs="1"/>
        </xsd:sequence>
      </xsd:complexType>
    </xsd:element>
    <xsd:element name="IWPSubjectTaxHTField0" ma:index="19" nillable="true" ma:taxonomy="true" ma:internalName="IWPSubjectTaxHTField0" ma:taxonomyFieldName="IWPSubject" ma:displayName="Subject" ma:fieldId="{15181134-8839-47a9-9a38-d116ffff0006}" ma:sspId="fcff89b5-5d6d-4e65-a829-6f4a98dd03af" ma:termSetId="33432453-e88c-4baa-94a6-467fc4fc06f9" ma:anchorId="00000000-0000-0000-0000-000000000000" ma:open="false" ma:isKeyword="false">
      <xsd:complexType>
        <xsd:sequence>
          <xsd:element ref="pc:Terms" minOccurs="0" maxOccurs="1"/>
        </xsd:sequence>
      </xsd:complexType>
    </xsd:element>
    <xsd:element name="IWPSiteTypeTaxHTField0" ma:index="21" nillable="true" ma:taxonomy="true" ma:internalName="IWPSiteTypeTaxHTField0" ma:taxonomyFieldName="IWPSiteType" ma:displayName="Site Type" ma:fieldId="{15181134-8839-47a9-9a38-d116ffff0103}" ma:sspId="fcff89b5-5d6d-4e65-a829-6f4a98dd03af" ma:termSetId="68f3bd98-4d9d-4839-831a-d4827606df7e" ma:anchorId="00000000-0000-0000-0000-000000000000" ma:open="false" ma:isKeyword="false">
      <xsd:complexType>
        <xsd:sequence>
          <xsd:element ref="pc:Terms" minOccurs="0" maxOccurs="1"/>
        </xsd:sequence>
      </xsd:complexType>
    </xsd:element>
    <xsd:element name="IWPOrganisationalUnitTaxHTField0" ma:index="25" nillable="true" ma:taxonomy="true" ma:internalName="IWPOrganisationalUnitTaxHTField0" ma:taxonomyFieldName="IWPOrganisationalUnit" ma:displayName="Organisational Unit" ma:default="1;#EFA|f55057f6-e680-4dd8-a168-9494a8b9b0ae" ma:fieldId="{15181134-8839-47a9-9a38-d116ffff0201}" ma:sspId="fcff89b5-5d6d-4e65-a829-6f4a98dd03af" ma:termSetId="b3e263f6-0ab6-425a-b3de-0e67f2faf769"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haredContentType xmlns="Microsoft.SharePoint.Taxonomy.ContentTypeSync" SourceId="fcff89b5-5d6d-4e65-a829-6f4a98dd03af" ContentTypeId="0x0101007F645D6FBA204A029FECB8BFC6578C39005279853530254253B886E13194843F8A003AA4A7828D8545A79A93568015812350" PreviousValue="false"/>
</file>

<file path=customXml/item4.xml><?xml version="1.0" encoding="utf-8"?>
<p:properties xmlns:p="http://schemas.microsoft.com/office/2006/metadata/properties" xmlns:xsi="http://www.w3.org/2001/XMLSchema-instance" xmlns:pc="http://schemas.microsoft.com/office/infopath/2007/PartnerControls">
  <documentManagement>
    <IWPContributor xmlns="940d0dbb-4597-4c51-8dba-8accfa2cabad">
      <UserInfo>
        <DisplayName/>
        <AccountId xsi:nil="true"/>
        <AccountType/>
      </UserInfo>
    </IWPContributor>
    <TaxCatchAll xmlns="b8cb3cbd-ce5c-4a72-9da4-9013f91c5903">
      <Value>3</Value>
      <Value>2</Value>
      <Value>1</Value>
    </TaxCatchAll>
    <IWPRightsProtectiveMarkingTaxHTField0 xmlns="940d0dbb-4597-4c51-8dba-8accfa2cabad">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0884c477-2e62-47ea-b19c-5af6e91124c5</TermId>
        </TermInfo>
      </Terms>
    </IWPRightsProtectiveMarkingTaxHTField0>
    <IWPOrganisationalUnitTaxHTField0 xmlns="940d0dbb-4597-4c51-8dba-8accfa2cabad">
      <Terms xmlns="http://schemas.microsoft.com/office/infopath/2007/PartnerControls">
        <TermInfo xmlns="http://schemas.microsoft.com/office/infopath/2007/PartnerControls">
          <TermName xmlns="http://schemas.microsoft.com/office/infopath/2007/PartnerControls">EFA</TermName>
          <TermId xmlns="http://schemas.microsoft.com/office/infopath/2007/PartnerControls">f55057f6-e680-4dd8-a168-9494a8b9b0ae</TermId>
        </TermInfo>
      </Terms>
    </IWPOrganisationalUnitTaxHTField0>
    <IWPFunctionTaxHTField0 xmlns="940d0dbb-4597-4c51-8dba-8accfa2cabad">
      <Terms xmlns="http://schemas.microsoft.com/office/infopath/2007/PartnerControls"/>
    </IWPFunctionTaxHTField0>
    <IWPOwnerTaxHTField0 xmlns="940d0dbb-4597-4c51-8dba-8accfa2cabad">
      <Terms xmlns="http://schemas.microsoft.com/office/infopath/2007/PartnerControls">
        <TermInfo xmlns="http://schemas.microsoft.com/office/infopath/2007/PartnerControls">
          <TermName xmlns="http://schemas.microsoft.com/office/infopath/2007/PartnerControls">EFA</TermName>
          <TermId xmlns="http://schemas.microsoft.com/office/infopath/2007/PartnerControls">4a323c2c-9aef-47e8-b09b-131faf9bac1c</TermId>
        </TermInfo>
      </Terms>
    </IWPOwnerTaxHTField0>
    <IWPSubjectTaxHTField0 xmlns="940d0dbb-4597-4c51-8dba-8accfa2cabad">
      <Terms xmlns="http://schemas.microsoft.com/office/infopath/2007/PartnerControls"/>
    </IWPSubjectTaxHTField0>
    <IWPSiteTypeTaxHTField0 xmlns="940d0dbb-4597-4c51-8dba-8accfa2cabad">
      <Terms xmlns="http://schemas.microsoft.com/office/infopath/2007/PartnerControls"/>
    </IWPSiteTypeTaxHTField0>
    <Comments xmlns="http://schemas.microsoft.com/sharepoint/v3" xsi:nil="true"/>
    <_dlc_DocId xmlns="b8cb3cbd-ce5c-4a72-9da4-9013f91c5903">6XAZYKUZYMR7-854428001-217</_dlc_DocId>
    <_dlc_DocIdUrl xmlns="b8cb3cbd-ce5c-4a72-9da4-9013f91c5903">
      <Url>http://workplaces/sites/efaypa/e/_layouts/DocIdRedir.aspx?ID=6XAZYKUZYMR7-854428001-217</Url>
      <Description>6XAZYKUZYMR7-854428001-217</Description>
    </_dlc_DocIdUrl>
  </documentManagement>
</p:properties>
</file>

<file path=customXml/item5.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E47B3727-578D-4F97-BAFA-F69FAA3BDB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b8cb3cbd-ce5c-4a72-9da4-9013f91c5903"/>
    <ds:schemaRef ds:uri="940d0dbb-4597-4c51-8dba-8accfa2caba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66D7493-1A8E-48CB-A750-5A787C0DB78A}">
  <ds:schemaRefs>
    <ds:schemaRef ds:uri="http://schemas.microsoft.com/sharepoint/v3/contenttype/forms"/>
  </ds:schemaRefs>
</ds:datastoreItem>
</file>

<file path=customXml/itemProps3.xml><?xml version="1.0" encoding="utf-8"?>
<ds:datastoreItem xmlns:ds="http://schemas.openxmlformats.org/officeDocument/2006/customXml" ds:itemID="{E1BE4699-66CF-4AF3-873E-1EED3B77988F}">
  <ds:schemaRefs>
    <ds:schemaRef ds:uri="Microsoft.SharePoint.Taxonomy.ContentTypeSync"/>
  </ds:schemaRefs>
</ds:datastoreItem>
</file>

<file path=customXml/itemProps4.xml><?xml version="1.0" encoding="utf-8"?>
<ds:datastoreItem xmlns:ds="http://schemas.openxmlformats.org/officeDocument/2006/customXml" ds:itemID="{B60261B2-AE06-4860-BE05-E14A7353DB65}">
  <ds:schemaRefs>
    <ds:schemaRef ds:uri="http://purl.org/dc/elements/1.1/"/>
    <ds:schemaRef ds:uri="http://schemas.microsoft.com/office/2006/metadata/properties"/>
    <ds:schemaRef ds:uri="http://schemas.microsoft.com/sharepoint/v3"/>
    <ds:schemaRef ds:uri="940d0dbb-4597-4c51-8dba-8accfa2cabad"/>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b8cb3cbd-ce5c-4a72-9da4-9013f91c5903"/>
    <ds:schemaRef ds:uri="http://www.w3.org/XML/1998/namespace"/>
    <ds:schemaRef ds:uri="http://purl.org/dc/dcmitype/"/>
  </ds:schemaRefs>
</ds:datastoreItem>
</file>

<file path=customXml/itemProps5.xml><?xml version="1.0" encoding="utf-8"?>
<ds:datastoreItem xmlns:ds="http://schemas.openxmlformats.org/officeDocument/2006/customXml" ds:itemID="{3A4170BD-11DE-4878-A32C-23D809428F3B}">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Funding Factors</vt:lpstr>
      <vt:lpstr>Aims</vt:lpstr>
      <vt:lpstr>Programme</vt:lpstr>
      <vt:lpstr>Lagged Students</vt:lpstr>
      <vt:lpstr>Student names</vt:lpstr>
      <vt:lpstr>Glossary</vt:lpstr>
      <vt:lpstr>'Lagged Students'!Print_Titles</vt:lpstr>
    </vt:vector>
  </TitlesOfParts>
  <Company>DfE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Allocation Calculation Toolkit 2017 to 2018 Example file SSF ACA</dc:title>
  <dc:creator>MASON, Matt</dc:creator>
  <cp:lastModifiedBy>GERISCH, Lisa</cp:lastModifiedBy>
  <dcterms:created xsi:type="dcterms:W3CDTF">2017-01-30T11:15:50Z</dcterms:created>
  <dcterms:modified xsi:type="dcterms:W3CDTF">2017-02-07T15:40:01Z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0x0101007F645D6FBA204A029FECB8BFC6578C39005279853530254253B886E13194843F8A003AA4A7828D8545A79A93568015812350005C8978A92D6EFE4C8094A07C83B17C96</vt:lpwstr>
  </property>
  <property fmtid="{D5CDD505-2E9C-101B-9397-08002B2CF9AE}" pid="3" name="_dlc_DocIdItemGuid">
    <vt:lpwstr>4fb08f03-c8c1-4293-9fb0-c5722120faad</vt:lpwstr>
  </property>
  <property fmtid="{D5CDD505-2E9C-101B-9397-08002B2CF9AE}" pid="4" name="IWPOrganisationalUnit">
    <vt:lpwstr>1;#EFA|f55057f6-e680-4dd8-a168-9494a8b9b0ae</vt:lpwstr>
  </property>
  <property fmtid="{D5CDD505-2E9C-101B-9397-08002B2CF9AE}" pid="5" name="IWPOwner">
    <vt:lpwstr>2;#EFA|4a323c2c-9aef-47e8-b09b-131faf9bac1c</vt:lpwstr>
  </property>
  <property fmtid="{D5CDD505-2E9C-101B-9397-08002B2CF9AE}" pid="6" name="IWPSubject">
    <vt:lpwstr/>
  </property>
  <property fmtid="{D5CDD505-2E9C-101B-9397-08002B2CF9AE}" pid="7" name="IWPFunction">
    <vt:lpwstr/>
  </property>
  <property fmtid="{D5CDD505-2E9C-101B-9397-08002B2CF9AE}" pid="8" name="IWPSiteType">
    <vt:lpwstr/>
  </property>
  <property fmtid="{D5CDD505-2E9C-101B-9397-08002B2CF9AE}" pid="9" name="IWPRightsProtectiveMarking">
    <vt:lpwstr>3;#Official|0884c477-2e62-47ea-b19c-5af6e91124c5</vt:lpwstr>
  </property>
</Properties>
</file>