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44640" windowHeight="18120" tabRatio="500"/>
  </bookViews>
  <sheets>
    <sheet name="COVER PAGE" sheetId="2" r:id="rId1"/>
    <sheet name="ACTUAL VS FORECAST" sheetId="1" r:id="rId2"/>
    <sheet name="ACTUAL VS P6M" sheetId="3" r:id="rId3"/>
    <sheet name="ACT TREND &amp; CALC FORECAST" sheetId="4" r:id="rId4"/>
    <sheet name="Overheads" sheetId="5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4" l="1"/>
  <c r="H36" i="4"/>
  <c r="J36" i="4"/>
  <c r="K36" i="4"/>
  <c r="L36" i="4"/>
  <c r="N36" i="4"/>
  <c r="O36" i="4"/>
  <c r="P36" i="4"/>
  <c r="R36" i="4"/>
  <c r="S36" i="4"/>
  <c r="T36" i="4"/>
  <c r="V36" i="4"/>
  <c r="W36" i="4"/>
  <c r="X36" i="4"/>
  <c r="Z36" i="4"/>
  <c r="AA36" i="4"/>
  <c r="AB36" i="4"/>
  <c r="AD36" i="4"/>
  <c r="AE36" i="4"/>
  <c r="AF36" i="4"/>
  <c r="C36" i="3"/>
  <c r="D36" i="3"/>
  <c r="E36" i="3"/>
  <c r="I36" i="3"/>
  <c r="K36" i="3"/>
  <c r="L36" i="3"/>
  <c r="M36" i="3"/>
  <c r="O36" i="3"/>
  <c r="P36" i="3"/>
  <c r="Q36" i="3"/>
  <c r="E36" i="1"/>
  <c r="I36" i="1"/>
  <c r="K36" i="1"/>
  <c r="L36" i="1"/>
  <c r="M36" i="1"/>
  <c r="O36" i="1"/>
  <c r="P36" i="1"/>
  <c r="Q36" i="1"/>
  <c r="D22" i="4"/>
  <c r="H22" i="4"/>
  <c r="J22" i="4"/>
  <c r="K22" i="4"/>
  <c r="L22" i="4"/>
  <c r="N22" i="4"/>
  <c r="O22" i="4"/>
  <c r="P22" i="4"/>
  <c r="R22" i="4"/>
  <c r="S22" i="4"/>
  <c r="T22" i="4"/>
  <c r="V22" i="4"/>
  <c r="W22" i="4"/>
  <c r="X22" i="4"/>
  <c r="Z22" i="4"/>
  <c r="AA22" i="4"/>
  <c r="AB22" i="4"/>
  <c r="AD22" i="4"/>
  <c r="AE22" i="4"/>
  <c r="AF22" i="4"/>
  <c r="C22" i="3"/>
  <c r="D22" i="3"/>
  <c r="E22" i="3"/>
  <c r="I22" i="3"/>
  <c r="K22" i="3"/>
  <c r="L22" i="3"/>
  <c r="M22" i="3"/>
  <c r="O22" i="3"/>
  <c r="P22" i="3"/>
  <c r="Q22" i="3"/>
  <c r="E22" i="1"/>
  <c r="I22" i="1"/>
  <c r="K22" i="1"/>
  <c r="L22" i="1"/>
  <c r="M22" i="1"/>
  <c r="O22" i="1"/>
  <c r="P22" i="1"/>
  <c r="Q22" i="1"/>
  <c r="D11" i="4"/>
  <c r="H11" i="4"/>
  <c r="J11" i="4"/>
  <c r="K11" i="4"/>
  <c r="L11" i="4"/>
  <c r="N11" i="4"/>
  <c r="O11" i="4"/>
  <c r="P11" i="4"/>
  <c r="R11" i="4"/>
  <c r="S11" i="4"/>
  <c r="T11" i="4"/>
  <c r="V11" i="4"/>
  <c r="W11" i="4"/>
  <c r="X11" i="4"/>
  <c r="Z11" i="4"/>
  <c r="AA11" i="4"/>
  <c r="AB11" i="4"/>
  <c r="AD11" i="4"/>
  <c r="AE11" i="4"/>
  <c r="AF11" i="4"/>
  <c r="C11" i="3"/>
  <c r="D11" i="3"/>
  <c r="E11" i="3"/>
  <c r="I11" i="3"/>
  <c r="K11" i="3"/>
  <c r="L11" i="3"/>
  <c r="M11" i="3"/>
  <c r="O11" i="3"/>
  <c r="P11" i="3"/>
  <c r="Q11" i="3"/>
  <c r="I11" i="1"/>
  <c r="K11" i="1"/>
  <c r="L11" i="1"/>
  <c r="M11" i="1"/>
  <c r="Q11" i="1"/>
  <c r="P11" i="1"/>
  <c r="O11" i="1"/>
  <c r="E11" i="1"/>
  <c r="O4" i="4"/>
  <c r="K4" i="4"/>
  <c r="AA4" i="4"/>
  <c r="O5" i="4"/>
  <c r="K5" i="4"/>
  <c r="AA5" i="4"/>
  <c r="O6" i="4"/>
  <c r="K6" i="4"/>
  <c r="AA6" i="4"/>
  <c r="O7" i="4"/>
  <c r="K7" i="4"/>
  <c r="AA7" i="4"/>
  <c r="O8" i="4"/>
  <c r="K8" i="4"/>
  <c r="AA8" i="4"/>
  <c r="O9" i="4"/>
  <c r="K9" i="4"/>
  <c r="AA9" i="4"/>
  <c r="O10" i="4"/>
  <c r="K10" i="4"/>
  <c r="AA10" i="4"/>
  <c r="O12" i="4"/>
  <c r="K12" i="4"/>
  <c r="AA12" i="4"/>
  <c r="O13" i="4"/>
  <c r="K13" i="4"/>
  <c r="AA13" i="4"/>
  <c r="O14" i="4"/>
  <c r="K14" i="4"/>
  <c r="AA14" i="4"/>
  <c r="O15" i="4"/>
  <c r="K15" i="4"/>
  <c r="AA15" i="4"/>
  <c r="O16" i="4"/>
  <c r="K16" i="4"/>
  <c r="AA16" i="4"/>
  <c r="O17" i="4"/>
  <c r="K17" i="4"/>
  <c r="AA17" i="4"/>
  <c r="O18" i="4"/>
  <c r="K18" i="4"/>
  <c r="AA18" i="4"/>
  <c r="O19" i="4"/>
  <c r="K19" i="4"/>
  <c r="AA19" i="4"/>
  <c r="O20" i="4"/>
  <c r="K20" i="4"/>
  <c r="AA20" i="4"/>
  <c r="O21" i="4"/>
  <c r="K21" i="4"/>
  <c r="AA21" i="4"/>
  <c r="O23" i="4"/>
  <c r="K23" i="4"/>
  <c r="AA23" i="4"/>
  <c r="O24" i="4"/>
  <c r="K24" i="4"/>
  <c r="AA24" i="4"/>
  <c r="O25" i="4"/>
  <c r="K25" i="4"/>
  <c r="AA25" i="4"/>
  <c r="O26" i="4"/>
  <c r="K26" i="4"/>
  <c r="AA26" i="4"/>
  <c r="O27" i="4"/>
  <c r="K27" i="4"/>
  <c r="AA27" i="4"/>
  <c r="O28" i="4"/>
  <c r="K28" i="4"/>
  <c r="AA28" i="4"/>
  <c r="O29" i="4"/>
  <c r="K29" i="4"/>
  <c r="AA29" i="4"/>
  <c r="O30" i="4"/>
  <c r="K30" i="4"/>
  <c r="AA30" i="4"/>
  <c r="O31" i="4"/>
  <c r="K31" i="4"/>
  <c r="AA31" i="4"/>
  <c r="O32" i="4"/>
  <c r="K32" i="4"/>
  <c r="AA32" i="4"/>
  <c r="O33" i="4"/>
  <c r="K33" i="4"/>
  <c r="AA33" i="4"/>
  <c r="O34" i="4"/>
  <c r="K34" i="4"/>
  <c r="AA34" i="4"/>
  <c r="O35" i="4"/>
  <c r="K35" i="4"/>
  <c r="AA35" i="4"/>
  <c r="AA37" i="4"/>
  <c r="Q10" i="2"/>
  <c r="N4" i="4"/>
  <c r="J4" i="4"/>
  <c r="Z4" i="4"/>
  <c r="N5" i="4"/>
  <c r="J5" i="4"/>
  <c r="Z5" i="4"/>
  <c r="N6" i="4"/>
  <c r="J6" i="4"/>
  <c r="Z6" i="4"/>
  <c r="N7" i="4"/>
  <c r="J7" i="4"/>
  <c r="Z7" i="4"/>
  <c r="N8" i="4"/>
  <c r="J8" i="4"/>
  <c r="Z8" i="4"/>
  <c r="N9" i="4"/>
  <c r="J9" i="4"/>
  <c r="Z9" i="4"/>
  <c r="N10" i="4"/>
  <c r="J10" i="4"/>
  <c r="Z10" i="4"/>
  <c r="N12" i="4"/>
  <c r="J12" i="4"/>
  <c r="Z12" i="4"/>
  <c r="N13" i="4"/>
  <c r="J13" i="4"/>
  <c r="Z13" i="4"/>
  <c r="N14" i="4"/>
  <c r="J14" i="4"/>
  <c r="Z14" i="4"/>
  <c r="N15" i="4"/>
  <c r="J15" i="4"/>
  <c r="Z15" i="4"/>
  <c r="N16" i="4"/>
  <c r="J16" i="4"/>
  <c r="Z16" i="4"/>
  <c r="N17" i="4"/>
  <c r="J17" i="4"/>
  <c r="Z17" i="4"/>
  <c r="N18" i="4"/>
  <c r="J18" i="4"/>
  <c r="Z18" i="4"/>
  <c r="N19" i="4"/>
  <c r="J19" i="4"/>
  <c r="Z19" i="4"/>
  <c r="N20" i="4"/>
  <c r="J20" i="4"/>
  <c r="Z20" i="4"/>
  <c r="N21" i="4"/>
  <c r="J21" i="4"/>
  <c r="Z21" i="4"/>
  <c r="N23" i="4"/>
  <c r="J23" i="4"/>
  <c r="Z23" i="4"/>
  <c r="N24" i="4"/>
  <c r="J24" i="4"/>
  <c r="Z24" i="4"/>
  <c r="N25" i="4"/>
  <c r="J25" i="4"/>
  <c r="Z25" i="4"/>
  <c r="N26" i="4"/>
  <c r="J26" i="4"/>
  <c r="Z26" i="4"/>
  <c r="N27" i="4"/>
  <c r="J27" i="4"/>
  <c r="Z27" i="4"/>
  <c r="N28" i="4"/>
  <c r="J28" i="4"/>
  <c r="Z28" i="4"/>
  <c r="N29" i="4"/>
  <c r="J29" i="4"/>
  <c r="Z29" i="4"/>
  <c r="N30" i="4"/>
  <c r="J30" i="4"/>
  <c r="Z30" i="4"/>
  <c r="N31" i="4"/>
  <c r="J31" i="4"/>
  <c r="Z31" i="4"/>
  <c r="N32" i="4"/>
  <c r="J32" i="4"/>
  <c r="Z32" i="4"/>
  <c r="N33" i="4"/>
  <c r="J33" i="4"/>
  <c r="Z33" i="4"/>
  <c r="N34" i="4"/>
  <c r="J34" i="4"/>
  <c r="Z34" i="4"/>
  <c r="N35" i="4"/>
  <c r="J35" i="4"/>
  <c r="Z35" i="4"/>
  <c r="Z37" i="4"/>
  <c r="AB37" i="4"/>
  <c r="R10" i="2"/>
  <c r="AD4" i="4"/>
  <c r="AD5" i="4"/>
  <c r="AD6" i="4"/>
  <c r="AD7" i="4"/>
  <c r="AD8" i="4"/>
  <c r="AD9" i="4"/>
  <c r="AD10" i="4"/>
  <c r="AD12" i="4"/>
  <c r="AD13" i="4"/>
  <c r="AD14" i="4"/>
  <c r="AD15" i="4"/>
  <c r="AD16" i="4"/>
  <c r="AD17" i="4"/>
  <c r="AD18" i="4"/>
  <c r="AD19" i="4"/>
  <c r="AD20" i="4"/>
  <c r="AD21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7" i="4"/>
  <c r="T10" i="2"/>
  <c r="AE4" i="4"/>
  <c r="AE5" i="4"/>
  <c r="AE6" i="4"/>
  <c r="AE7" i="4"/>
  <c r="AE8" i="4"/>
  <c r="AE9" i="4"/>
  <c r="AE10" i="4"/>
  <c r="AE12" i="4"/>
  <c r="AE13" i="4"/>
  <c r="AE14" i="4"/>
  <c r="AE15" i="4"/>
  <c r="AE16" i="4"/>
  <c r="AE17" i="4"/>
  <c r="AE18" i="4"/>
  <c r="AE19" i="4"/>
  <c r="AE20" i="4"/>
  <c r="AE21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7" i="4"/>
  <c r="U10" i="2"/>
  <c r="AF37" i="4"/>
  <c r="V10" i="2"/>
  <c r="O45" i="4"/>
  <c r="K45" i="4"/>
  <c r="AA45" i="4"/>
  <c r="O46" i="4"/>
  <c r="K46" i="4"/>
  <c r="AA46" i="4"/>
  <c r="O47" i="4"/>
  <c r="K47" i="4"/>
  <c r="AA47" i="4"/>
  <c r="O48" i="4"/>
  <c r="K48" i="4"/>
  <c r="AA48" i="4"/>
  <c r="O49" i="4"/>
  <c r="K49" i="4"/>
  <c r="AA49" i="4"/>
  <c r="O50" i="4"/>
  <c r="K50" i="4"/>
  <c r="AA50" i="4"/>
  <c r="O51" i="4"/>
  <c r="K51" i="4"/>
  <c r="AA51" i="4"/>
  <c r="O52" i="4"/>
  <c r="K52" i="4"/>
  <c r="AA52" i="4"/>
  <c r="O53" i="4"/>
  <c r="K53" i="4"/>
  <c r="AA53" i="4"/>
  <c r="O54" i="4"/>
  <c r="K54" i="4"/>
  <c r="AA54" i="4"/>
  <c r="O55" i="4"/>
  <c r="K55" i="4"/>
  <c r="AA55" i="4"/>
  <c r="O56" i="4"/>
  <c r="K56" i="4"/>
  <c r="AA56" i="4"/>
  <c r="O57" i="4"/>
  <c r="K57" i="4"/>
  <c r="AA57" i="4"/>
  <c r="O58" i="4"/>
  <c r="K58" i="4"/>
  <c r="AA58" i="4"/>
  <c r="O59" i="4"/>
  <c r="K59" i="4"/>
  <c r="AA59" i="4"/>
  <c r="O60" i="4"/>
  <c r="K60" i="4"/>
  <c r="AA60" i="4"/>
  <c r="O61" i="4"/>
  <c r="K61" i="4"/>
  <c r="AA61" i="4"/>
  <c r="O62" i="4"/>
  <c r="K62" i="4"/>
  <c r="AA62" i="4"/>
  <c r="O63" i="4"/>
  <c r="K63" i="4"/>
  <c r="AA63" i="4"/>
  <c r="O64" i="4"/>
  <c r="K64" i="4"/>
  <c r="AA64" i="4"/>
  <c r="AA65" i="4"/>
  <c r="Q12" i="2"/>
  <c r="N45" i="4"/>
  <c r="J45" i="4"/>
  <c r="Z45" i="4"/>
  <c r="N46" i="4"/>
  <c r="J46" i="4"/>
  <c r="Z46" i="4"/>
  <c r="N47" i="4"/>
  <c r="J47" i="4"/>
  <c r="Z47" i="4"/>
  <c r="N48" i="4"/>
  <c r="J48" i="4"/>
  <c r="Z48" i="4"/>
  <c r="N49" i="4"/>
  <c r="J49" i="4"/>
  <c r="Z49" i="4"/>
  <c r="N50" i="4"/>
  <c r="J50" i="4"/>
  <c r="Z50" i="4"/>
  <c r="N51" i="4"/>
  <c r="J51" i="4"/>
  <c r="Z51" i="4"/>
  <c r="N52" i="4"/>
  <c r="J52" i="4"/>
  <c r="Z52" i="4"/>
  <c r="N53" i="4"/>
  <c r="J53" i="4"/>
  <c r="Z53" i="4"/>
  <c r="N54" i="4"/>
  <c r="J54" i="4"/>
  <c r="Z54" i="4"/>
  <c r="N55" i="4"/>
  <c r="J55" i="4"/>
  <c r="Z55" i="4"/>
  <c r="N56" i="4"/>
  <c r="J56" i="4"/>
  <c r="Z56" i="4"/>
  <c r="N57" i="4"/>
  <c r="J57" i="4"/>
  <c r="Z57" i="4"/>
  <c r="N58" i="4"/>
  <c r="J58" i="4"/>
  <c r="Z58" i="4"/>
  <c r="N59" i="4"/>
  <c r="J59" i="4"/>
  <c r="Z59" i="4"/>
  <c r="N60" i="4"/>
  <c r="J60" i="4"/>
  <c r="Z60" i="4"/>
  <c r="N61" i="4"/>
  <c r="J61" i="4"/>
  <c r="Z61" i="4"/>
  <c r="N62" i="4"/>
  <c r="J62" i="4"/>
  <c r="Z62" i="4"/>
  <c r="N63" i="4"/>
  <c r="J63" i="4"/>
  <c r="Z63" i="4"/>
  <c r="N64" i="4"/>
  <c r="J64" i="4"/>
  <c r="Z64" i="4"/>
  <c r="Z65" i="4"/>
  <c r="AB65" i="4"/>
  <c r="R12" i="2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T12" i="2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U12" i="2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V12" i="2"/>
  <c r="O66" i="4"/>
  <c r="K66" i="4"/>
  <c r="AA66" i="4"/>
  <c r="O67" i="4"/>
  <c r="K67" i="4"/>
  <c r="AA67" i="4"/>
  <c r="O68" i="4"/>
  <c r="K68" i="4"/>
  <c r="AA68" i="4"/>
  <c r="O69" i="4"/>
  <c r="K69" i="4"/>
  <c r="AA69" i="4"/>
  <c r="AA70" i="4"/>
  <c r="Q16" i="2"/>
  <c r="N66" i="4"/>
  <c r="J66" i="4"/>
  <c r="Z66" i="4"/>
  <c r="N67" i="4"/>
  <c r="J67" i="4"/>
  <c r="Z67" i="4"/>
  <c r="N68" i="4"/>
  <c r="J68" i="4"/>
  <c r="Z68" i="4"/>
  <c r="N69" i="4"/>
  <c r="J69" i="4"/>
  <c r="Z69" i="4"/>
  <c r="Z70" i="4"/>
  <c r="AB70" i="4"/>
  <c r="R16" i="2"/>
  <c r="AD66" i="4"/>
  <c r="AD67" i="4"/>
  <c r="AD68" i="4"/>
  <c r="AD69" i="4"/>
  <c r="AD70" i="4"/>
  <c r="T16" i="2"/>
  <c r="AE66" i="4"/>
  <c r="AE67" i="4"/>
  <c r="AE68" i="4"/>
  <c r="AE69" i="4"/>
  <c r="AE70" i="4"/>
  <c r="U16" i="2"/>
  <c r="AF70" i="4"/>
  <c r="V16" i="2"/>
  <c r="O71" i="4"/>
  <c r="K71" i="4"/>
  <c r="AA71" i="4"/>
  <c r="O72" i="4"/>
  <c r="K72" i="4"/>
  <c r="AA72" i="4"/>
  <c r="O73" i="4"/>
  <c r="K73" i="4"/>
  <c r="AA73" i="4"/>
  <c r="O74" i="4"/>
  <c r="K74" i="4"/>
  <c r="AA74" i="4"/>
  <c r="O75" i="4"/>
  <c r="K75" i="4"/>
  <c r="AA75" i="4"/>
  <c r="O76" i="4"/>
  <c r="K76" i="4"/>
  <c r="AA76" i="4"/>
  <c r="O77" i="4"/>
  <c r="K77" i="4"/>
  <c r="AA77" i="4"/>
  <c r="O78" i="4"/>
  <c r="K78" i="4"/>
  <c r="AA78" i="4"/>
  <c r="O79" i="4"/>
  <c r="K79" i="4"/>
  <c r="AA79" i="4"/>
  <c r="O80" i="4"/>
  <c r="K80" i="4"/>
  <c r="AA80" i="4"/>
  <c r="AA81" i="4"/>
  <c r="Q18" i="2"/>
  <c r="N71" i="4"/>
  <c r="J71" i="4"/>
  <c r="Z71" i="4"/>
  <c r="N72" i="4"/>
  <c r="J72" i="4"/>
  <c r="Z72" i="4"/>
  <c r="N73" i="4"/>
  <c r="J73" i="4"/>
  <c r="Z73" i="4"/>
  <c r="N74" i="4"/>
  <c r="J74" i="4"/>
  <c r="Z74" i="4"/>
  <c r="N75" i="4"/>
  <c r="J75" i="4"/>
  <c r="Z75" i="4"/>
  <c r="N76" i="4"/>
  <c r="J76" i="4"/>
  <c r="Z76" i="4"/>
  <c r="N77" i="4"/>
  <c r="J77" i="4"/>
  <c r="Z77" i="4"/>
  <c r="N78" i="4"/>
  <c r="J78" i="4"/>
  <c r="Z78" i="4"/>
  <c r="N79" i="4"/>
  <c r="J79" i="4"/>
  <c r="Z79" i="4"/>
  <c r="N80" i="4"/>
  <c r="J80" i="4"/>
  <c r="Z80" i="4"/>
  <c r="Z81" i="4"/>
  <c r="AB81" i="4"/>
  <c r="R18" i="2"/>
  <c r="AD71" i="4"/>
  <c r="AD72" i="4"/>
  <c r="AD73" i="4"/>
  <c r="AD74" i="4"/>
  <c r="AD75" i="4"/>
  <c r="AD76" i="4"/>
  <c r="AD77" i="4"/>
  <c r="AD78" i="4"/>
  <c r="AD79" i="4"/>
  <c r="AD80" i="4"/>
  <c r="AD81" i="4"/>
  <c r="T18" i="2"/>
  <c r="AE71" i="4"/>
  <c r="AE72" i="4"/>
  <c r="AE73" i="4"/>
  <c r="AE74" i="4"/>
  <c r="AE75" i="4"/>
  <c r="AE76" i="4"/>
  <c r="AE77" i="4"/>
  <c r="AE78" i="4"/>
  <c r="AE79" i="4"/>
  <c r="AE80" i="4"/>
  <c r="AE81" i="4"/>
  <c r="U18" i="2"/>
  <c r="AF81" i="4"/>
  <c r="V18" i="2"/>
  <c r="O82" i="4"/>
  <c r="K82" i="4"/>
  <c r="AA82" i="4"/>
  <c r="O83" i="4"/>
  <c r="K83" i="4"/>
  <c r="AA83" i="4"/>
  <c r="O84" i="4"/>
  <c r="K84" i="4"/>
  <c r="AA84" i="4"/>
  <c r="O85" i="4"/>
  <c r="K85" i="4"/>
  <c r="AA85" i="4"/>
  <c r="AA86" i="4"/>
  <c r="Q20" i="2"/>
  <c r="N82" i="4"/>
  <c r="J82" i="4"/>
  <c r="Z82" i="4"/>
  <c r="N83" i="4"/>
  <c r="J83" i="4"/>
  <c r="Z83" i="4"/>
  <c r="N84" i="4"/>
  <c r="J84" i="4"/>
  <c r="Z84" i="4"/>
  <c r="N85" i="4"/>
  <c r="J85" i="4"/>
  <c r="Z85" i="4"/>
  <c r="Z86" i="4"/>
  <c r="AB86" i="4"/>
  <c r="R20" i="2"/>
  <c r="AD82" i="4"/>
  <c r="AD83" i="4"/>
  <c r="AD84" i="4"/>
  <c r="AD85" i="4"/>
  <c r="AD86" i="4"/>
  <c r="T20" i="2"/>
  <c r="AE82" i="4"/>
  <c r="AE83" i="4"/>
  <c r="AE84" i="4"/>
  <c r="AE85" i="4"/>
  <c r="AE86" i="4"/>
  <c r="U20" i="2"/>
  <c r="AF86" i="4"/>
  <c r="V20" i="2"/>
  <c r="O87" i="4"/>
  <c r="K87" i="4"/>
  <c r="AA87" i="4"/>
  <c r="O88" i="4"/>
  <c r="K88" i="4"/>
  <c r="AA88" i="4"/>
  <c r="O89" i="4"/>
  <c r="K89" i="4"/>
  <c r="AA89" i="4"/>
  <c r="O90" i="4"/>
  <c r="K90" i="4"/>
  <c r="AA90" i="4"/>
  <c r="O91" i="4"/>
  <c r="K91" i="4"/>
  <c r="AA91" i="4"/>
  <c r="AA92" i="4"/>
  <c r="Q22" i="2"/>
  <c r="N87" i="4"/>
  <c r="J87" i="4"/>
  <c r="Z87" i="4"/>
  <c r="N88" i="4"/>
  <c r="J88" i="4"/>
  <c r="Z88" i="4"/>
  <c r="N89" i="4"/>
  <c r="J89" i="4"/>
  <c r="Z89" i="4"/>
  <c r="N90" i="4"/>
  <c r="J90" i="4"/>
  <c r="Z90" i="4"/>
  <c r="N91" i="4"/>
  <c r="J91" i="4"/>
  <c r="Z91" i="4"/>
  <c r="Z92" i="4"/>
  <c r="AB92" i="4"/>
  <c r="R22" i="2"/>
  <c r="AD87" i="4"/>
  <c r="AD88" i="4"/>
  <c r="AD89" i="4"/>
  <c r="AD90" i="4"/>
  <c r="AD91" i="4"/>
  <c r="AD92" i="4"/>
  <c r="T22" i="2"/>
  <c r="AE87" i="4"/>
  <c r="AE88" i="4"/>
  <c r="AE89" i="4"/>
  <c r="AE90" i="4"/>
  <c r="AE91" i="4"/>
  <c r="AE92" i="4"/>
  <c r="U22" i="2"/>
  <c r="AF92" i="4"/>
  <c r="V22" i="2"/>
  <c r="O93" i="4"/>
  <c r="K93" i="4"/>
  <c r="AA93" i="4"/>
  <c r="O94" i="4"/>
  <c r="K94" i="4"/>
  <c r="AA94" i="4"/>
  <c r="AA95" i="4"/>
  <c r="Q24" i="2"/>
  <c r="N93" i="4"/>
  <c r="J93" i="4"/>
  <c r="Z93" i="4"/>
  <c r="N94" i="4"/>
  <c r="J94" i="4"/>
  <c r="Z94" i="4"/>
  <c r="Z95" i="4"/>
  <c r="AB95" i="4"/>
  <c r="R24" i="2"/>
  <c r="AD93" i="4"/>
  <c r="AD94" i="4"/>
  <c r="AD95" i="4"/>
  <c r="T24" i="2"/>
  <c r="AE93" i="4"/>
  <c r="AE94" i="4"/>
  <c r="AE95" i="4"/>
  <c r="U24" i="2"/>
  <c r="AF95" i="4"/>
  <c r="V24" i="2"/>
  <c r="P24" i="2"/>
  <c r="P22" i="2"/>
  <c r="P20" i="2"/>
  <c r="P18" i="2"/>
  <c r="P16" i="2"/>
  <c r="P12" i="2"/>
  <c r="P10" i="2"/>
  <c r="D4" i="3"/>
  <c r="D5" i="3"/>
  <c r="D6" i="3"/>
  <c r="D7" i="3"/>
  <c r="D8" i="3"/>
  <c r="D9" i="3"/>
  <c r="D10" i="3"/>
  <c r="D12" i="3"/>
  <c r="D13" i="3"/>
  <c r="D14" i="3"/>
  <c r="D15" i="3"/>
  <c r="D16" i="3"/>
  <c r="D17" i="3"/>
  <c r="D18" i="3"/>
  <c r="D19" i="3"/>
  <c r="D20" i="3"/>
  <c r="D21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7" i="3"/>
  <c r="H37" i="3"/>
  <c r="L37" i="3"/>
  <c r="P37" i="3"/>
  <c r="M10" i="2"/>
  <c r="C4" i="3"/>
  <c r="C5" i="3"/>
  <c r="C6" i="3"/>
  <c r="C7" i="3"/>
  <c r="C8" i="3"/>
  <c r="C9" i="3"/>
  <c r="C10" i="3"/>
  <c r="C12" i="3"/>
  <c r="C13" i="3"/>
  <c r="C14" i="3"/>
  <c r="C15" i="3"/>
  <c r="C16" i="3"/>
  <c r="C17" i="3"/>
  <c r="C18" i="3"/>
  <c r="C19" i="3"/>
  <c r="C20" i="3"/>
  <c r="C21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7" i="3"/>
  <c r="G37" i="3"/>
  <c r="K37" i="3"/>
  <c r="M37" i="3"/>
  <c r="I37" i="3"/>
  <c r="Q37" i="3"/>
  <c r="N10" i="2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H65" i="3"/>
  <c r="L65" i="3"/>
  <c r="P65" i="3"/>
  <c r="M12" i="2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G65" i="3"/>
  <c r="K65" i="3"/>
  <c r="M65" i="3"/>
  <c r="I65" i="3"/>
  <c r="Q65" i="3"/>
  <c r="N12" i="2"/>
  <c r="H70" i="3"/>
  <c r="P70" i="3"/>
  <c r="M16" i="2"/>
  <c r="C66" i="3"/>
  <c r="C67" i="3"/>
  <c r="C68" i="3"/>
  <c r="C69" i="3"/>
  <c r="C70" i="3"/>
  <c r="G70" i="3"/>
  <c r="K70" i="3"/>
  <c r="D66" i="3"/>
  <c r="D67" i="3"/>
  <c r="D68" i="3"/>
  <c r="D69" i="3"/>
  <c r="D70" i="3"/>
  <c r="L70" i="3"/>
  <c r="M70" i="3"/>
  <c r="I70" i="3"/>
  <c r="Q70" i="3"/>
  <c r="N16" i="2"/>
  <c r="D71" i="3"/>
  <c r="D72" i="3"/>
  <c r="D73" i="3"/>
  <c r="D74" i="3"/>
  <c r="D75" i="3"/>
  <c r="D76" i="3"/>
  <c r="D77" i="3"/>
  <c r="D78" i="3"/>
  <c r="D79" i="3"/>
  <c r="D80" i="3"/>
  <c r="D81" i="3"/>
  <c r="H81" i="3"/>
  <c r="L81" i="3"/>
  <c r="P81" i="3"/>
  <c r="M18" i="2"/>
  <c r="C71" i="3"/>
  <c r="C72" i="3"/>
  <c r="C73" i="3"/>
  <c r="C74" i="3"/>
  <c r="C75" i="3"/>
  <c r="C76" i="3"/>
  <c r="C77" i="3"/>
  <c r="C78" i="3"/>
  <c r="C79" i="3"/>
  <c r="C80" i="3"/>
  <c r="C81" i="3"/>
  <c r="G81" i="3"/>
  <c r="K81" i="3"/>
  <c r="M81" i="3"/>
  <c r="I81" i="3"/>
  <c r="Q81" i="3"/>
  <c r="N18" i="2"/>
  <c r="D82" i="3"/>
  <c r="D83" i="3"/>
  <c r="D84" i="3"/>
  <c r="D85" i="3"/>
  <c r="D86" i="3"/>
  <c r="H86" i="3"/>
  <c r="L86" i="3"/>
  <c r="P86" i="3"/>
  <c r="M20" i="2"/>
  <c r="C82" i="3"/>
  <c r="C83" i="3"/>
  <c r="C84" i="3"/>
  <c r="C85" i="3"/>
  <c r="C86" i="3"/>
  <c r="G86" i="3"/>
  <c r="K86" i="3"/>
  <c r="M86" i="3"/>
  <c r="I86" i="3"/>
  <c r="Q86" i="3"/>
  <c r="N20" i="2"/>
  <c r="D87" i="3"/>
  <c r="D88" i="3"/>
  <c r="D89" i="3"/>
  <c r="D90" i="3"/>
  <c r="D91" i="3"/>
  <c r="D92" i="3"/>
  <c r="H92" i="3"/>
  <c r="L92" i="3"/>
  <c r="P92" i="3"/>
  <c r="M22" i="2"/>
  <c r="C87" i="3"/>
  <c r="C88" i="3"/>
  <c r="C89" i="3"/>
  <c r="C90" i="3"/>
  <c r="C91" i="3"/>
  <c r="C92" i="3"/>
  <c r="G92" i="3"/>
  <c r="K92" i="3"/>
  <c r="M92" i="3"/>
  <c r="I92" i="3"/>
  <c r="Q92" i="3"/>
  <c r="N22" i="2"/>
  <c r="D93" i="3"/>
  <c r="D94" i="3"/>
  <c r="D95" i="3"/>
  <c r="H95" i="3"/>
  <c r="L95" i="3"/>
  <c r="P95" i="3"/>
  <c r="M24" i="2"/>
  <c r="C93" i="3"/>
  <c r="C94" i="3"/>
  <c r="C95" i="3"/>
  <c r="G95" i="3"/>
  <c r="K95" i="3"/>
  <c r="M95" i="3"/>
  <c r="I95" i="3"/>
  <c r="Q95" i="3"/>
  <c r="N24" i="2"/>
  <c r="O95" i="3"/>
  <c r="L24" i="2"/>
  <c r="O92" i="3"/>
  <c r="L22" i="2"/>
  <c r="O86" i="3"/>
  <c r="L20" i="2"/>
  <c r="O81" i="3"/>
  <c r="L18" i="2"/>
  <c r="O70" i="3"/>
  <c r="L16" i="2"/>
  <c r="O65" i="3"/>
  <c r="L12" i="2"/>
  <c r="O37" i="3"/>
  <c r="L10" i="2"/>
  <c r="H37" i="1"/>
  <c r="D37" i="1"/>
  <c r="L37" i="1"/>
  <c r="P37" i="1"/>
  <c r="I10" i="2"/>
  <c r="G37" i="1"/>
  <c r="I37" i="1"/>
  <c r="C37" i="1"/>
  <c r="K37" i="1"/>
  <c r="M37" i="1"/>
  <c r="Q37" i="1"/>
  <c r="J10" i="2"/>
  <c r="H65" i="1"/>
  <c r="D65" i="1"/>
  <c r="L65" i="1"/>
  <c r="P65" i="1"/>
  <c r="I12" i="2"/>
  <c r="G65" i="1"/>
  <c r="I65" i="1"/>
  <c r="C65" i="1"/>
  <c r="K65" i="1"/>
  <c r="M65" i="1"/>
  <c r="Q65" i="1"/>
  <c r="J12" i="2"/>
  <c r="H70" i="1"/>
  <c r="D70" i="1"/>
  <c r="L70" i="1"/>
  <c r="P70" i="1"/>
  <c r="I16" i="2"/>
  <c r="G70" i="1"/>
  <c r="I70" i="1"/>
  <c r="C70" i="1"/>
  <c r="K70" i="1"/>
  <c r="M70" i="1"/>
  <c r="Q70" i="1"/>
  <c r="J16" i="2"/>
  <c r="H81" i="1"/>
  <c r="D81" i="1"/>
  <c r="L81" i="1"/>
  <c r="P81" i="1"/>
  <c r="I18" i="2"/>
  <c r="G81" i="1"/>
  <c r="I81" i="1"/>
  <c r="C81" i="1"/>
  <c r="K81" i="1"/>
  <c r="M81" i="1"/>
  <c r="Q81" i="1"/>
  <c r="J18" i="2"/>
  <c r="H86" i="1"/>
  <c r="D86" i="1"/>
  <c r="L86" i="1"/>
  <c r="P86" i="1"/>
  <c r="I20" i="2"/>
  <c r="G86" i="1"/>
  <c r="I86" i="1"/>
  <c r="C86" i="1"/>
  <c r="K86" i="1"/>
  <c r="M86" i="1"/>
  <c r="Q86" i="1"/>
  <c r="J20" i="2"/>
  <c r="H92" i="1"/>
  <c r="D92" i="1"/>
  <c r="L92" i="1"/>
  <c r="P92" i="1"/>
  <c r="I22" i="2"/>
  <c r="G92" i="1"/>
  <c r="I92" i="1"/>
  <c r="C92" i="1"/>
  <c r="K92" i="1"/>
  <c r="M92" i="1"/>
  <c r="Q92" i="1"/>
  <c r="J22" i="2"/>
  <c r="H95" i="1"/>
  <c r="P95" i="1"/>
  <c r="I24" i="2"/>
  <c r="G95" i="1"/>
  <c r="I95" i="1"/>
  <c r="C95" i="1"/>
  <c r="K95" i="1"/>
  <c r="D95" i="1"/>
  <c r="L95" i="1"/>
  <c r="M95" i="1"/>
  <c r="Q95" i="1"/>
  <c r="J24" i="2"/>
  <c r="O95" i="1"/>
  <c r="H24" i="2"/>
  <c r="O92" i="1"/>
  <c r="H22" i="2"/>
  <c r="O86" i="1"/>
  <c r="H20" i="2"/>
  <c r="O81" i="1"/>
  <c r="H18" i="2"/>
  <c r="O70" i="1"/>
  <c r="H16" i="2"/>
  <c r="O65" i="1"/>
  <c r="H12" i="2"/>
  <c r="O37" i="1"/>
  <c r="H10" i="2"/>
  <c r="K5" i="3"/>
  <c r="O5" i="3"/>
  <c r="P5" i="3"/>
  <c r="L5" i="3"/>
  <c r="M5" i="3"/>
  <c r="I5" i="3"/>
  <c r="Q5" i="3"/>
  <c r="O6" i="3"/>
  <c r="P6" i="3"/>
  <c r="I6" i="3"/>
  <c r="Q6" i="3"/>
  <c r="O7" i="3"/>
  <c r="P7" i="3"/>
  <c r="I7" i="3"/>
  <c r="Q7" i="3"/>
  <c r="O8" i="3"/>
  <c r="P8" i="3"/>
  <c r="I8" i="3"/>
  <c r="Q8" i="3"/>
  <c r="K9" i="3"/>
  <c r="O9" i="3"/>
  <c r="P9" i="3"/>
  <c r="L9" i="3"/>
  <c r="M9" i="3"/>
  <c r="I9" i="3"/>
  <c r="Q9" i="3"/>
  <c r="K10" i="3"/>
  <c r="O10" i="3"/>
  <c r="P10" i="3"/>
  <c r="L10" i="3"/>
  <c r="M10" i="3"/>
  <c r="I10" i="3"/>
  <c r="Q10" i="3"/>
  <c r="K12" i="3"/>
  <c r="O12" i="3"/>
  <c r="P12" i="3"/>
  <c r="L12" i="3"/>
  <c r="M12" i="3"/>
  <c r="I12" i="3"/>
  <c r="Q12" i="3"/>
  <c r="K13" i="3"/>
  <c r="O13" i="3"/>
  <c r="P13" i="3"/>
  <c r="L13" i="3"/>
  <c r="M13" i="3"/>
  <c r="I13" i="3"/>
  <c r="Q13" i="3"/>
  <c r="K14" i="3"/>
  <c r="O14" i="3"/>
  <c r="L14" i="3"/>
  <c r="P14" i="3"/>
  <c r="M14" i="3"/>
  <c r="I14" i="3"/>
  <c r="Q14" i="3"/>
  <c r="O15" i="3"/>
  <c r="P15" i="3"/>
  <c r="I15" i="3"/>
  <c r="Q15" i="3"/>
  <c r="K16" i="3"/>
  <c r="O16" i="3"/>
  <c r="L16" i="3"/>
  <c r="P16" i="3"/>
  <c r="M16" i="3"/>
  <c r="I16" i="3"/>
  <c r="Q16" i="3"/>
  <c r="K17" i="3"/>
  <c r="O17" i="3"/>
  <c r="L17" i="3"/>
  <c r="P17" i="3"/>
  <c r="M17" i="3"/>
  <c r="I17" i="3"/>
  <c r="Q17" i="3"/>
  <c r="O18" i="3"/>
  <c r="P18" i="3"/>
  <c r="I18" i="3"/>
  <c r="Q18" i="3"/>
  <c r="O19" i="3"/>
  <c r="P19" i="3"/>
  <c r="I19" i="3"/>
  <c r="Q19" i="3"/>
  <c r="O20" i="3"/>
  <c r="P20" i="3"/>
  <c r="I20" i="3"/>
  <c r="Q20" i="3"/>
  <c r="O21" i="3"/>
  <c r="P21" i="3"/>
  <c r="I21" i="3"/>
  <c r="Q21" i="3"/>
  <c r="K23" i="3"/>
  <c r="O23" i="3"/>
  <c r="P23" i="3"/>
  <c r="L23" i="3"/>
  <c r="M23" i="3"/>
  <c r="I23" i="3"/>
  <c r="Q23" i="3"/>
  <c r="K24" i="3"/>
  <c r="O24" i="3"/>
  <c r="L24" i="3"/>
  <c r="P24" i="3"/>
  <c r="M24" i="3"/>
  <c r="I24" i="3"/>
  <c r="Q24" i="3"/>
  <c r="K25" i="3"/>
  <c r="O25" i="3"/>
  <c r="P25" i="3"/>
  <c r="L25" i="3"/>
  <c r="M25" i="3"/>
  <c r="I25" i="3"/>
  <c r="Q25" i="3"/>
  <c r="K26" i="3"/>
  <c r="O26" i="3"/>
  <c r="P26" i="3"/>
  <c r="L26" i="3"/>
  <c r="M26" i="3"/>
  <c r="I26" i="3"/>
  <c r="Q26" i="3"/>
  <c r="K27" i="3"/>
  <c r="O27" i="3"/>
  <c r="P27" i="3"/>
  <c r="L27" i="3"/>
  <c r="M27" i="3"/>
  <c r="I27" i="3"/>
  <c r="Q27" i="3"/>
  <c r="K28" i="3"/>
  <c r="O28" i="3"/>
  <c r="P28" i="3"/>
  <c r="L28" i="3"/>
  <c r="M28" i="3"/>
  <c r="I28" i="3"/>
  <c r="Q28" i="3"/>
  <c r="K29" i="3"/>
  <c r="O29" i="3"/>
  <c r="P29" i="3"/>
  <c r="L29" i="3"/>
  <c r="M29" i="3"/>
  <c r="I29" i="3"/>
  <c r="Q29" i="3"/>
  <c r="O30" i="3"/>
  <c r="P30" i="3"/>
  <c r="I30" i="3"/>
  <c r="Q30" i="3"/>
  <c r="K31" i="3"/>
  <c r="O31" i="3"/>
  <c r="P31" i="3"/>
  <c r="L31" i="3"/>
  <c r="M31" i="3"/>
  <c r="I31" i="3"/>
  <c r="Q31" i="3"/>
  <c r="O32" i="3"/>
  <c r="P32" i="3"/>
  <c r="I32" i="3"/>
  <c r="Q32" i="3"/>
  <c r="K33" i="3"/>
  <c r="O33" i="3"/>
  <c r="P33" i="3"/>
  <c r="L33" i="3"/>
  <c r="M33" i="3"/>
  <c r="I33" i="3"/>
  <c r="Q33" i="3"/>
  <c r="K34" i="3"/>
  <c r="O34" i="3"/>
  <c r="P34" i="3"/>
  <c r="L34" i="3"/>
  <c r="M34" i="3"/>
  <c r="I34" i="3"/>
  <c r="Q34" i="3"/>
  <c r="O35" i="3"/>
  <c r="P35" i="3"/>
  <c r="I35" i="3"/>
  <c r="Q35" i="3"/>
  <c r="O38" i="3"/>
  <c r="C39" i="3"/>
  <c r="K39" i="3"/>
  <c r="O39" i="3"/>
  <c r="C40" i="3"/>
  <c r="K40" i="3"/>
  <c r="O40" i="3"/>
  <c r="O41" i="3"/>
  <c r="C38" i="3"/>
  <c r="C41" i="3"/>
  <c r="C42" i="3"/>
  <c r="G42" i="3"/>
  <c r="K42" i="3"/>
  <c r="O42" i="3"/>
  <c r="O43" i="3"/>
  <c r="K44" i="3"/>
  <c r="O44" i="3"/>
  <c r="K45" i="3"/>
  <c r="O45" i="3"/>
  <c r="L45" i="3"/>
  <c r="P45" i="3"/>
  <c r="M45" i="3"/>
  <c r="I45" i="3"/>
  <c r="Q45" i="3"/>
  <c r="K46" i="3"/>
  <c r="O46" i="3"/>
  <c r="L46" i="3"/>
  <c r="P46" i="3"/>
  <c r="M46" i="3"/>
  <c r="I46" i="3"/>
  <c r="Q46" i="3"/>
  <c r="K47" i="3"/>
  <c r="O47" i="3"/>
  <c r="P47" i="3"/>
  <c r="L47" i="3"/>
  <c r="M47" i="3"/>
  <c r="I47" i="3"/>
  <c r="Q47" i="3"/>
  <c r="K48" i="3"/>
  <c r="O48" i="3"/>
  <c r="L48" i="3"/>
  <c r="P48" i="3"/>
  <c r="M48" i="3"/>
  <c r="I48" i="3"/>
  <c r="Q48" i="3"/>
  <c r="K49" i="3"/>
  <c r="O49" i="3"/>
  <c r="L49" i="3"/>
  <c r="P49" i="3"/>
  <c r="M49" i="3"/>
  <c r="I49" i="3"/>
  <c r="Q49" i="3"/>
  <c r="K50" i="3"/>
  <c r="O50" i="3"/>
  <c r="P50" i="3"/>
  <c r="L50" i="3"/>
  <c r="M50" i="3"/>
  <c r="I50" i="3"/>
  <c r="Q50" i="3"/>
  <c r="K51" i="3"/>
  <c r="O51" i="3"/>
  <c r="P51" i="3"/>
  <c r="L51" i="3"/>
  <c r="M51" i="3"/>
  <c r="I51" i="3"/>
  <c r="Q51" i="3"/>
  <c r="K52" i="3"/>
  <c r="O52" i="3"/>
  <c r="P52" i="3"/>
  <c r="L52" i="3"/>
  <c r="M52" i="3"/>
  <c r="I52" i="3"/>
  <c r="Q52" i="3"/>
  <c r="K53" i="3"/>
  <c r="O53" i="3"/>
  <c r="P53" i="3"/>
  <c r="L53" i="3"/>
  <c r="M53" i="3"/>
  <c r="I53" i="3"/>
  <c r="Q53" i="3"/>
  <c r="K54" i="3"/>
  <c r="O54" i="3"/>
  <c r="P54" i="3"/>
  <c r="L54" i="3"/>
  <c r="M54" i="3"/>
  <c r="I54" i="3"/>
  <c r="Q54" i="3"/>
  <c r="K55" i="3"/>
  <c r="O55" i="3"/>
  <c r="P55" i="3"/>
  <c r="L55" i="3"/>
  <c r="M55" i="3"/>
  <c r="I55" i="3"/>
  <c r="Q55" i="3"/>
  <c r="K56" i="3"/>
  <c r="O56" i="3"/>
  <c r="L56" i="3"/>
  <c r="P56" i="3"/>
  <c r="M56" i="3"/>
  <c r="I56" i="3"/>
  <c r="Q56" i="3"/>
  <c r="K57" i="3"/>
  <c r="O57" i="3"/>
  <c r="L57" i="3"/>
  <c r="P57" i="3"/>
  <c r="M57" i="3"/>
  <c r="I57" i="3"/>
  <c r="Q57" i="3"/>
  <c r="O58" i="3"/>
  <c r="P58" i="3"/>
  <c r="I58" i="3"/>
  <c r="Q58" i="3"/>
  <c r="O59" i="3"/>
  <c r="P59" i="3"/>
  <c r="I59" i="3"/>
  <c r="Q59" i="3"/>
  <c r="O60" i="3"/>
  <c r="P60" i="3"/>
  <c r="I60" i="3"/>
  <c r="Q60" i="3"/>
  <c r="K61" i="3"/>
  <c r="O61" i="3"/>
  <c r="P61" i="3"/>
  <c r="L61" i="3"/>
  <c r="M61" i="3"/>
  <c r="I61" i="3"/>
  <c r="Q61" i="3"/>
  <c r="K62" i="3"/>
  <c r="O62" i="3"/>
  <c r="P62" i="3"/>
  <c r="L62" i="3"/>
  <c r="M62" i="3"/>
  <c r="I62" i="3"/>
  <c r="Q62" i="3"/>
  <c r="K63" i="3"/>
  <c r="O63" i="3"/>
  <c r="L63" i="3"/>
  <c r="P63" i="3"/>
  <c r="M63" i="3"/>
  <c r="I63" i="3"/>
  <c r="Q63" i="3"/>
  <c r="K64" i="3"/>
  <c r="O64" i="3"/>
  <c r="L64" i="3"/>
  <c r="P64" i="3"/>
  <c r="M64" i="3"/>
  <c r="I64" i="3"/>
  <c r="Q64" i="3"/>
  <c r="K66" i="3"/>
  <c r="O66" i="3"/>
  <c r="P66" i="3"/>
  <c r="L66" i="3"/>
  <c r="M66" i="3"/>
  <c r="I66" i="3"/>
  <c r="Q66" i="3"/>
  <c r="K67" i="3"/>
  <c r="O67" i="3"/>
  <c r="P67" i="3"/>
  <c r="L67" i="3"/>
  <c r="M67" i="3"/>
  <c r="I67" i="3"/>
  <c r="Q67" i="3"/>
  <c r="O68" i="3"/>
  <c r="P68" i="3"/>
  <c r="I68" i="3"/>
  <c r="Q68" i="3"/>
  <c r="K69" i="3"/>
  <c r="O69" i="3"/>
  <c r="P69" i="3"/>
  <c r="L69" i="3"/>
  <c r="M69" i="3"/>
  <c r="I69" i="3"/>
  <c r="Q69" i="3"/>
  <c r="K71" i="3"/>
  <c r="O71" i="3"/>
  <c r="L71" i="3"/>
  <c r="P71" i="3"/>
  <c r="M71" i="3"/>
  <c r="I71" i="3"/>
  <c r="Q71" i="3"/>
  <c r="K72" i="3"/>
  <c r="O72" i="3"/>
  <c r="L72" i="3"/>
  <c r="P72" i="3"/>
  <c r="M72" i="3"/>
  <c r="I72" i="3"/>
  <c r="Q72" i="3"/>
  <c r="K73" i="3"/>
  <c r="O73" i="3"/>
  <c r="L73" i="3"/>
  <c r="P73" i="3"/>
  <c r="M73" i="3"/>
  <c r="I73" i="3"/>
  <c r="Q73" i="3"/>
  <c r="K74" i="3"/>
  <c r="O74" i="3"/>
  <c r="P74" i="3"/>
  <c r="L74" i="3"/>
  <c r="M74" i="3"/>
  <c r="I74" i="3"/>
  <c r="Q74" i="3"/>
  <c r="K75" i="3"/>
  <c r="O75" i="3"/>
  <c r="L75" i="3"/>
  <c r="P75" i="3"/>
  <c r="M75" i="3"/>
  <c r="I75" i="3"/>
  <c r="Q75" i="3"/>
  <c r="K76" i="3"/>
  <c r="O76" i="3"/>
  <c r="L76" i="3"/>
  <c r="P76" i="3"/>
  <c r="M76" i="3"/>
  <c r="I76" i="3"/>
  <c r="Q76" i="3"/>
  <c r="O77" i="3"/>
  <c r="P77" i="3"/>
  <c r="I77" i="3"/>
  <c r="Q77" i="3"/>
  <c r="K78" i="3"/>
  <c r="O78" i="3"/>
  <c r="L78" i="3"/>
  <c r="P78" i="3"/>
  <c r="M78" i="3"/>
  <c r="I78" i="3"/>
  <c r="Q78" i="3"/>
  <c r="K79" i="3"/>
  <c r="O79" i="3"/>
  <c r="L79" i="3"/>
  <c r="P79" i="3"/>
  <c r="M79" i="3"/>
  <c r="I79" i="3"/>
  <c r="Q79" i="3"/>
  <c r="K80" i="3"/>
  <c r="O80" i="3"/>
  <c r="L80" i="3"/>
  <c r="P80" i="3"/>
  <c r="M80" i="3"/>
  <c r="I80" i="3"/>
  <c r="Q80" i="3"/>
  <c r="O82" i="3"/>
  <c r="P82" i="3"/>
  <c r="I82" i="3"/>
  <c r="Q82" i="3"/>
  <c r="O83" i="3"/>
  <c r="P83" i="3"/>
  <c r="I83" i="3"/>
  <c r="Q83" i="3"/>
  <c r="K84" i="3"/>
  <c r="O84" i="3"/>
  <c r="L84" i="3"/>
  <c r="P84" i="3"/>
  <c r="M84" i="3"/>
  <c r="I84" i="3"/>
  <c r="Q84" i="3"/>
  <c r="K85" i="3"/>
  <c r="O85" i="3"/>
  <c r="L85" i="3"/>
  <c r="P85" i="3"/>
  <c r="M85" i="3"/>
  <c r="I85" i="3"/>
  <c r="Q85" i="3"/>
  <c r="O87" i="3"/>
  <c r="P87" i="3"/>
  <c r="I87" i="3"/>
  <c r="Q87" i="3"/>
  <c r="K88" i="3"/>
  <c r="O88" i="3"/>
  <c r="P88" i="3"/>
  <c r="L88" i="3"/>
  <c r="M88" i="3"/>
  <c r="I88" i="3"/>
  <c r="Q88" i="3"/>
  <c r="K89" i="3"/>
  <c r="O89" i="3"/>
  <c r="L89" i="3"/>
  <c r="P89" i="3"/>
  <c r="M89" i="3"/>
  <c r="I89" i="3"/>
  <c r="Q89" i="3"/>
  <c r="K90" i="3"/>
  <c r="O90" i="3"/>
  <c r="L90" i="3"/>
  <c r="P90" i="3"/>
  <c r="M90" i="3"/>
  <c r="I90" i="3"/>
  <c r="Q90" i="3"/>
  <c r="K91" i="3"/>
  <c r="O91" i="3"/>
  <c r="P91" i="3"/>
  <c r="L91" i="3"/>
  <c r="M91" i="3"/>
  <c r="I91" i="3"/>
  <c r="Q91" i="3"/>
  <c r="K93" i="3"/>
  <c r="O93" i="3"/>
  <c r="L93" i="3"/>
  <c r="P93" i="3"/>
  <c r="M93" i="3"/>
  <c r="I93" i="3"/>
  <c r="Q93" i="3"/>
  <c r="K94" i="3"/>
  <c r="O94" i="3"/>
  <c r="L94" i="3"/>
  <c r="P94" i="3"/>
  <c r="M94" i="3"/>
  <c r="I94" i="3"/>
  <c r="Q94" i="3"/>
  <c r="C96" i="3"/>
  <c r="K96" i="3"/>
  <c r="O96" i="3"/>
  <c r="P96" i="3"/>
  <c r="D96" i="3"/>
  <c r="L96" i="3"/>
  <c r="M96" i="3"/>
  <c r="I96" i="3"/>
  <c r="Q96" i="3"/>
  <c r="C97" i="3"/>
  <c r="G97" i="3"/>
  <c r="K97" i="3"/>
  <c r="O97" i="3"/>
  <c r="D97" i="3"/>
  <c r="H97" i="3"/>
  <c r="L97" i="3"/>
  <c r="P97" i="3"/>
  <c r="M97" i="3"/>
  <c r="I97" i="3"/>
  <c r="Q97" i="3"/>
  <c r="O98" i="3"/>
  <c r="O99" i="3"/>
  <c r="P4" i="3"/>
  <c r="K4" i="3"/>
  <c r="L4" i="3"/>
  <c r="M4" i="3"/>
  <c r="I4" i="3"/>
  <c r="Q4" i="3"/>
  <c r="O4" i="3"/>
  <c r="K54" i="1"/>
  <c r="O54" i="1"/>
  <c r="P54" i="1"/>
  <c r="I54" i="1"/>
  <c r="L54" i="1"/>
  <c r="M54" i="1"/>
  <c r="Q54" i="1"/>
  <c r="K55" i="1"/>
  <c r="O55" i="1"/>
  <c r="P55" i="1"/>
  <c r="I55" i="1"/>
  <c r="L55" i="1"/>
  <c r="M55" i="1"/>
  <c r="Q55" i="1"/>
  <c r="K56" i="1"/>
  <c r="O56" i="1"/>
  <c r="L56" i="1"/>
  <c r="P56" i="1"/>
  <c r="I56" i="1"/>
  <c r="M56" i="1"/>
  <c r="Q56" i="1"/>
  <c r="K57" i="1"/>
  <c r="O57" i="1"/>
  <c r="L57" i="1"/>
  <c r="P57" i="1"/>
  <c r="I57" i="1"/>
  <c r="M57" i="1"/>
  <c r="Q57" i="1"/>
  <c r="O58" i="1"/>
  <c r="P58" i="1"/>
  <c r="I58" i="1"/>
  <c r="Q58" i="1"/>
  <c r="O59" i="1"/>
  <c r="P59" i="1"/>
  <c r="I59" i="1"/>
  <c r="Q59" i="1"/>
  <c r="O60" i="1"/>
  <c r="P60" i="1"/>
  <c r="I60" i="1"/>
  <c r="Q60" i="1"/>
  <c r="K61" i="1"/>
  <c r="O61" i="1"/>
  <c r="P61" i="1"/>
  <c r="I61" i="1"/>
  <c r="L61" i="1"/>
  <c r="M61" i="1"/>
  <c r="Q61" i="1"/>
  <c r="K62" i="1"/>
  <c r="O62" i="1"/>
  <c r="P62" i="1"/>
  <c r="I62" i="1"/>
  <c r="L62" i="1"/>
  <c r="M62" i="1"/>
  <c r="Q62" i="1"/>
  <c r="K63" i="1"/>
  <c r="O63" i="1"/>
  <c r="L63" i="1"/>
  <c r="P63" i="1"/>
  <c r="I63" i="1"/>
  <c r="M63" i="1"/>
  <c r="Q63" i="1"/>
  <c r="K64" i="1"/>
  <c r="O64" i="1"/>
  <c r="L64" i="1"/>
  <c r="P64" i="1"/>
  <c r="I64" i="1"/>
  <c r="M64" i="1"/>
  <c r="Q64" i="1"/>
  <c r="K66" i="1"/>
  <c r="O66" i="1"/>
  <c r="P66" i="1"/>
  <c r="I66" i="1"/>
  <c r="L66" i="1"/>
  <c r="M66" i="1"/>
  <c r="Q66" i="1"/>
  <c r="K67" i="1"/>
  <c r="O67" i="1"/>
  <c r="L67" i="1"/>
  <c r="P67" i="1"/>
  <c r="I67" i="1"/>
  <c r="Q67" i="1"/>
  <c r="O68" i="1"/>
  <c r="P68" i="1"/>
  <c r="I68" i="1"/>
  <c r="Q68" i="1"/>
  <c r="K69" i="1"/>
  <c r="O69" i="1"/>
  <c r="P69" i="1"/>
  <c r="I69" i="1"/>
  <c r="L69" i="1"/>
  <c r="M69" i="1"/>
  <c r="Q69" i="1"/>
  <c r="K71" i="1"/>
  <c r="O71" i="1"/>
  <c r="L71" i="1"/>
  <c r="P71" i="1"/>
  <c r="I71" i="1"/>
  <c r="M71" i="1"/>
  <c r="Q71" i="1"/>
  <c r="K72" i="1"/>
  <c r="O72" i="1"/>
  <c r="P72" i="1"/>
  <c r="I72" i="1"/>
  <c r="L72" i="1"/>
  <c r="M72" i="1"/>
  <c r="Q72" i="1"/>
  <c r="K73" i="1"/>
  <c r="O73" i="1"/>
  <c r="P73" i="1"/>
  <c r="I73" i="1"/>
  <c r="L73" i="1"/>
  <c r="M73" i="1"/>
  <c r="Q73" i="1"/>
  <c r="K74" i="1"/>
  <c r="O74" i="1"/>
  <c r="P74" i="1"/>
  <c r="I74" i="1"/>
  <c r="L74" i="1"/>
  <c r="M74" i="1"/>
  <c r="Q74" i="1"/>
  <c r="K75" i="1"/>
  <c r="O75" i="1"/>
  <c r="L75" i="1"/>
  <c r="P75" i="1"/>
  <c r="I75" i="1"/>
  <c r="M75" i="1"/>
  <c r="Q75" i="1"/>
  <c r="K76" i="1"/>
  <c r="O76" i="1"/>
  <c r="L76" i="1"/>
  <c r="P76" i="1"/>
  <c r="I76" i="1"/>
  <c r="M76" i="1"/>
  <c r="Q76" i="1"/>
  <c r="K77" i="1"/>
  <c r="O77" i="1"/>
  <c r="P77" i="1"/>
  <c r="I77" i="1"/>
  <c r="L77" i="1"/>
  <c r="M77" i="1"/>
  <c r="Q77" i="1"/>
  <c r="K78" i="1"/>
  <c r="O78" i="1"/>
  <c r="P78" i="1"/>
  <c r="I78" i="1"/>
  <c r="L78" i="1"/>
  <c r="M78" i="1"/>
  <c r="Q78" i="1"/>
  <c r="K79" i="1"/>
  <c r="O79" i="1"/>
  <c r="P79" i="1"/>
  <c r="I79" i="1"/>
  <c r="L79" i="1"/>
  <c r="M79" i="1"/>
  <c r="Q79" i="1"/>
  <c r="K80" i="1"/>
  <c r="O80" i="1"/>
  <c r="L80" i="1"/>
  <c r="P80" i="1"/>
  <c r="I80" i="1"/>
  <c r="M80" i="1"/>
  <c r="Q80" i="1"/>
  <c r="K82" i="1"/>
  <c r="O82" i="1"/>
  <c r="P82" i="1"/>
  <c r="I82" i="1"/>
  <c r="L82" i="1"/>
  <c r="M82" i="1"/>
  <c r="Q82" i="1"/>
  <c r="K83" i="1"/>
  <c r="O83" i="1"/>
  <c r="P83" i="1"/>
  <c r="I83" i="1"/>
  <c r="L83" i="1"/>
  <c r="M83" i="1"/>
  <c r="Q83" i="1"/>
  <c r="K84" i="1"/>
  <c r="O84" i="1"/>
  <c r="L84" i="1"/>
  <c r="P84" i="1"/>
  <c r="I84" i="1"/>
  <c r="M84" i="1"/>
  <c r="Q84" i="1"/>
  <c r="K85" i="1"/>
  <c r="O85" i="1"/>
  <c r="P85" i="1"/>
  <c r="I85" i="1"/>
  <c r="L85" i="1"/>
  <c r="M85" i="1"/>
  <c r="Q85" i="1"/>
  <c r="K87" i="1"/>
  <c r="O87" i="1"/>
  <c r="P87" i="1"/>
  <c r="I87" i="1"/>
  <c r="L87" i="1"/>
  <c r="M87" i="1"/>
  <c r="Q87" i="1"/>
  <c r="K88" i="1"/>
  <c r="O88" i="1"/>
  <c r="P88" i="1"/>
  <c r="I88" i="1"/>
  <c r="L88" i="1"/>
  <c r="M88" i="1"/>
  <c r="Q88" i="1"/>
  <c r="K89" i="1"/>
  <c r="O89" i="1"/>
  <c r="L89" i="1"/>
  <c r="P89" i="1"/>
  <c r="I89" i="1"/>
  <c r="M89" i="1"/>
  <c r="Q89" i="1"/>
  <c r="K90" i="1"/>
  <c r="O90" i="1"/>
  <c r="P90" i="1"/>
  <c r="I90" i="1"/>
  <c r="L90" i="1"/>
  <c r="M90" i="1"/>
  <c r="Q90" i="1"/>
  <c r="K91" i="1"/>
  <c r="O91" i="1"/>
  <c r="L91" i="1"/>
  <c r="P91" i="1"/>
  <c r="I91" i="1"/>
  <c r="M91" i="1"/>
  <c r="Q91" i="1"/>
  <c r="K93" i="1"/>
  <c r="O93" i="1"/>
  <c r="P93" i="1"/>
  <c r="I93" i="1"/>
  <c r="L93" i="1"/>
  <c r="M93" i="1"/>
  <c r="Q93" i="1"/>
  <c r="K94" i="1"/>
  <c r="O94" i="1"/>
  <c r="P94" i="1"/>
  <c r="I94" i="1"/>
  <c r="L94" i="1"/>
  <c r="M94" i="1"/>
  <c r="Q94" i="1"/>
  <c r="K96" i="1"/>
  <c r="O96" i="1"/>
  <c r="P96" i="1"/>
  <c r="I96" i="1"/>
  <c r="L96" i="1"/>
  <c r="M96" i="1"/>
  <c r="Q96" i="1"/>
  <c r="G97" i="1"/>
  <c r="C97" i="1"/>
  <c r="K97" i="1"/>
  <c r="O97" i="1"/>
  <c r="H97" i="1"/>
  <c r="D97" i="1"/>
  <c r="L97" i="1"/>
  <c r="P97" i="1"/>
  <c r="I97" i="1"/>
  <c r="M97" i="1"/>
  <c r="Q97" i="1"/>
  <c r="K98" i="1"/>
  <c r="O98" i="1"/>
  <c r="P98" i="1"/>
  <c r="Q98" i="1"/>
  <c r="O99" i="1"/>
  <c r="P99" i="1"/>
  <c r="Q99" i="1"/>
  <c r="K16" i="1"/>
  <c r="O16" i="1"/>
  <c r="P16" i="1"/>
  <c r="I16" i="1"/>
  <c r="L16" i="1"/>
  <c r="M16" i="1"/>
  <c r="Q16" i="1"/>
  <c r="K17" i="1"/>
  <c r="O17" i="1"/>
  <c r="P17" i="1"/>
  <c r="I17" i="1"/>
  <c r="L17" i="1"/>
  <c r="M17" i="1"/>
  <c r="Q17" i="1"/>
  <c r="O18" i="1"/>
  <c r="P18" i="1"/>
  <c r="I18" i="1"/>
  <c r="Q18" i="1"/>
  <c r="O19" i="1"/>
  <c r="P19" i="1"/>
  <c r="I19" i="1"/>
  <c r="Q19" i="1"/>
  <c r="O20" i="1"/>
  <c r="P20" i="1"/>
  <c r="I20" i="1"/>
  <c r="Q20" i="1"/>
  <c r="O21" i="1"/>
  <c r="P21" i="1"/>
  <c r="I21" i="1"/>
  <c r="Q21" i="1"/>
  <c r="K23" i="1"/>
  <c r="O23" i="1"/>
  <c r="P23" i="1"/>
  <c r="I23" i="1"/>
  <c r="L23" i="1"/>
  <c r="M23" i="1"/>
  <c r="Q23" i="1"/>
  <c r="K24" i="1"/>
  <c r="O24" i="1"/>
  <c r="P24" i="1"/>
  <c r="I24" i="1"/>
  <c r="L24" i="1"/>
  <c r="M24" i="1"/>
  <c r="Q24" i="1"/>
  <c r="K25" i="1"/>
  <c r="O25" i="1"/>
  <c r="P25" i="1"/>
  <c r="I25" i="1"/>
  <c r="L25" i="1"/>
  <c r="M25" i="1"/>
  <c r="Q25" i="1"/>
  <c r="K26" i="1"/>
  <c r="O26" i="1"/>
  <c r="P26" i="1"/>
  <c r="I26" i="1"/>
  <c r="L26" i="1"/>
  <c r="M26" i="1"/>
  <c r="Q26" i="1"/>
  <c r="K27" i="1"/>
  <c r="O27" i="1"/>
  <c r="P27" i="1"/>
  <c r="I27" i="1"/>
  <c r="L27" i="1"/>
  <c r="M27" i="1"/>
  <c r="Q27" i="1"/>
  <c r="K28" i="1"/>
  <c r="O28" i="1"/>
  <c r="P28" i="1"/>
  <c r="I28" i="1"/>
  <c r="L28" i="1"/>
  <c r="M28" i="1"/>
  <c r="Q28" i="1"/>
  <c r="O29" i="1"/>
  <c r="P29" i="1"/>
  <c r="I29" i="1"/>
  <c r="Q29" i="1"/>
  <c r="O30" i="1"/>
  <c r="P30" i="1"/>
  <c r="I30" i="1"/>
  <c r="Q30" i="1"/>
  <c r="K31" i="1"/>
  <c r="O31" i="1"/>
  <c r="P31" i="1"/>
  <c r="I31" i="1"/>
  <c r="L31" i="1"/>
  <c r="M31" i="1"/>
  <c r="Q31" i="1"/>
  <c r="O32" i="1"/>
  <c r="P32" i="1"/>
  <c r="I32" i="1"/>
  <c r="Q32" i="1"/>
  <c r="K33" i="1"/>
  <c r="O33" i="1"/>
  <c r="P33" i="1"/>
  <c r="I33" i="1"/>
  <c r="L33" i="1"/>
  <c r="M33" i="1"/>
  <c r="Q33" i="1"/>
  <c r="O34" i="1"/>
  <c r="P34" i="1"/>
  <c r="I34" i="1"/>
  <c r="Q34" i="1"/>
  <c r="O35" i="1"/>
  <c r="P35" i="1"/>
  <c r="I35" i="1"/>
  <c r="Q35" i="1"/>
  <c r="O38" i="1"/>
  <c r="K39" i="1"/>
  <c r="O39" i="1"/>
  <c r="K40" i="1"/>
  <c r="O40" i="1"/>
  <c r="O41" i="1"/>
  <c r="G42" i="1"/>
  <c r="C42" i="1"/>
  <c r="K42" i="1"/>
  <c r="O42" i="1"/>
  <c r="O43" i="1"/>
  <c r="K44" i="1"/>
  <c r="O44" i="1"/>
  <c r="K45" i="1"/>
  <c r="O45" i="1"/>
  <c r="L45" i="1"/>
  <c r="P45" i="1"/>
  <c r="I45" i="1"/>
  <c r="M45" i="1"/>
  <c r="Q45" i="1"/>
  <c r="K46" i="1"/>
  <c r="O46" i="1"/>
  <c r="L46" i="1"/>
  <c r="P46" i="1"/>
  <c r="I46" i="1"/>
  <c r="M46" i="1"/>
  <c r="Q46" i="1"/>
  <c r="K47" i="1"/>
  <c r="O47" i="1"/>
  <c r="P47" i="1"/>
  <c r="I47" i="1"/>
  <c r="L47" i="1"/>
  <c r="M47" i="1"/>
  <c r="Q47" i="1"/>
  <c r="K48" i="1"/>
  <c r="O48" i="1"/>
  <c r="L48" i="1"/>
  <c r="P48" i="1"/>
  <c r="I48" i="1"/>
  <c r="M48" i="1"/>
  <c r="Q48" i="1"/>
  <c r="K49" i="1"/>
  <c r="O49" i="1"/>
  <c r="L49" i="1"/>
  <c r="P49" i="1"/>
  <c r="I49" i="1"/>
  <c r="M49" i="1"/>
  <c r="Q49" i="1"/>
  <c r="K50" i="1"/>
  <c r="O50" i="1"/>
  <c r="P50" i="1"/>
  <c r="I50" i="1"/>
  <c r="L50" i="1"/>
  <c r="M50" i="1"/>
  <c r="Q50" i="1"/>
  <c r="K51" i="1"/>
  <c r="O51" i="1"/>
  <c r="P51" i="1"/>
  <c r="I51" i="1"/>
  <c r="L51" i="1"/>
  <c r="M51" i="1"/>
  <c r="Q51" i="1"/>
  <c r="K52" i="1"/>
  <c r="O52" i="1"/>
  <c r="P52" i="1"/>
  <c r="I52" i="1"/>
  <c r="L52" i="1"/>
  <c r="M52" i="1"/>
  <c r="Q52" i="1"/>
  <c r="K53" i="1"/>
  <c r="O53" i="1"/>
  <c r="P53" i="1"/>
  <c r="I53" i="1"/>
  <c r="L53" i="1"/>
  <c r="M53" i="1"/>
  <c r="Q53" i="1"/>
  <c r="K5" i="1"/>
  <c r="O5" i="1"/>
  <c r="P5" i="1"/>
  <c r="I5" i="1"/>
  <c r="L5" i="1"/>
  <c r="M5" i="1"/>
  <c r="Q5" i="1"/>
  <c r="O6" i="1"/>
  <c r="P6" i="1"/>
  <c r="I6" i="1"/>
  <c r="Q6" i="1"/>
  <c r="O7" i="1"/>
  <c r="P7" i="1"/>
  <c r="I7" i="1"/>
  <c r="Q7" i="1"/>
  <c r="O8" i="1"/>
  <c r="P8" i="1"/>
  <c r="I8" i="1"/>
  <c r="Q8" i="1"/>
  <c r="K9" i="1"/>
  <c r="O9" i="1"/>
  <c r="P9" i="1"/>
  <c r="I9" i="1"/>
  <c r="L9" i="1"/>
  <c r="M9" i="1"/>
  <c r="Q9" i="1"/>
  <c r="K10" i="1"/>
  <c r="O10" i="1"/>
  <c r="P10" i="1"/>
  <c r="I10" i="1"/>
  <c r="L10" i="1"/>
  <c r="M10" i="1"/>
  <c r="Q10" i="1"/>
  <c r="K12" i="1"/>
  <c r="O12" i="1"/>
  <c r="P12" i="1"/>
  <c r="I12" i="1"/>
  <c r="L12" i="1"/>
  <c r="M12" i="1"/>
  <c r="Q12" i="1"/>
  <c r="K13" i="1"/>
  <c r="O13" i="1"/>
  <c r="P13" i="1"/>
  <c r="I13" i="1"/>
  <c r="L13" i="1"/>
  <c r="M13" i="1"/>
  <c r="Q13" i="1"/>
  <c r="K14" i="1"/>
  <c r="O14" i="1"/>
  <c r="L14" i="1"/>
  <c r="P14" i="1"/>
  <c r="I14" i="1"/>
  <c r="M14" i="1"/>
  <c r="Q14" i="1"/>
  <c r="O15" i="1"/>
  <c r="P15" i="1"/>
  <c r="I15" i="1"/>
  <c r="Q15" i="1"/>
  <c r="P4" i="1"/>
  <c r="I4" i="1"/>
  <c r="K4" i="1"/>
  <c r="L4" i="1"/>
  <c r="M4" i="1"/>
  <c r="Q4" i="1"/>
  <c r="O4" i="1"/>
  <c r="E10" i="2"/>
  <c r="E37" i="1"/>
  <c r="F10" i="2"/>
  <c r="E12" i="2"/>
  <c r="E65" i="1"/>
  <c r="F12" i="2"/>
  <c r="E16" i="2"/>
  <c r="E70" i="1"/>
  <c r="F16" i="2"/>
  <c r="E18" i="2"/>
  <c r="E81" i="1"/>
  <c r="F18" i="2"/>
  <c r="E20" i="2"/>
  <c r="E86" i="1"/>
  <c r="F20" i="2"/>
  <c r="E22" i="2"/>
  <c r="E92" i="1"/>
  <c r="F22" i="2"/>
  <c r="E24" i="2"/>
  <c r="E95" i="1"/>
  <c r="F24" i="2"/>
  <c r="D24" i="2"/>
  <c r="D22" i="2"/>
  <c r="D20" i="2"/>
  <c r="D18" i="2"/>
  <c r="D16" i="2"/>
  <c r="D12" i="2"/>
  <c r="D10" i="2"/>
  <c r="N99" i="4"/>
  <c r="J99" i="4"/>
  <c r="Z99" i="4"/>
  <c r="AD99" i="4"/>
  <c r="N98" i="4"/>
  <c r="J98" i="4"/>
  <c r="Z98" i="4"/>
  <c r="AD98" i="4"/>
  <c r="O96" i="4"/>
  <c r="K96" i="4"/>
  <c r="AA96" i="4"/>
  <c r="AE96" i="4"/>
  <c r="N96" i="4"/>
  <c r="J96" i="4"/>
  <c r="Z96" i="4"/>
  <c r="AD96" i="4"/>
  <c r="N44" i="4"/>
  <c r="J44" i="4"/>
  <c r="Z44" i="4"/>
  <c r="AD44" i="4"/>
  <c r="N43" i="4"/>
  <c r="J43" i="4"/>
  <c r="Z43" i="4"/>
  <c r="AD43" i="4"/>
  <c r="N42" i="4"/>
  <c r="J42" i="4"/>
  <c r="Z42" i="4"/>
  <c r="AD42" i="4"/>
  <c r="N41" i="4"/>
  <c r="J41" i="4"/>
  <c r="Z41" i="4"/>
  <c r="AD41" i="4"/>
  <c r="N40" i="4"/>
  <c r="J40" i="4"/>
  <c r="Z40" i="4"/>
  <c r="AD40" i="4"/>
  <c r="N39" i="4"/>
  <c r="J39" i="4"/>
  <c r="Z39" i="4"/>
  <c r="AD39" i="4"/>
  <c r="N38" i="4"/>
  <c r="J38" i="4"/>
  <c r="Z38" i="4"/>
  <c r="AD38" i="4"/>
  <c r="AD97" i="4"/>
  <c r="AE97" i="4"/>
  <c r="AF97" i="4"/>
  <c r="AF96" i="4"/>
  <c r="AF94" i="4"/>
  <c r="AF93" i="4"/>
  <c r="AF91" i="4"/>
  <c r="AF90" i="4"/>
  <c r="AF89" i="4"/>
  <c r="AF88" i="4"/>
  <c r="AF87" i="4"/>
  <c r="AF85" i="4"/>
  <c r="AF84" i="4"/>
  <c r="AF83" i="4"/>
  <c r="AF82" i="4"/>
  <c r="AF80" i="4"/>
  <c r="AF79" i="4"/>
  <c r="AF78" i="4"/>
  <c r="AF77" i="4"/>
  <c r="AF76" i="4"/>
  <c r="AF75" i="4"/>
  <c r="AF74" i="4"/>
  <c r="AF73" i="4"/>
  <c r="AF72" i="4"/>
  <c r="AF71" i="4"/>
  <c r="AF69" i="4"/>
  <c r="AF68" i="4"/>
  <c r="AF67" i="4"/>
  <c r="AF66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1" i="4"/>
  <c r="AF20" i="4"/>
  <c r="AF19" i="4"/>
  <c r="AF18" i="4"/>
  <c r="AF17" i="4"/>
  <c r="AF16" i="4"/>
  <c r="AF15" i="4"/>
  <c r="AF14" i="4"/>
  <c r="AF13" i="4"/>
  <c r="AF12" i="4"/>
  <c r="AF10" i="4"/>
  <c r="AF9" i="4"/>
  <c r="AF8" i="4"/>
  <c r="AF7" i="4"/>
  <c r="AF6" i="4"/>
  <c r="AF5" i="4"/>
  <c r="AF4" i="4"/>
  <c r="R99" i="4"/>
  <c r="V99" i="4"/>
  <c r="R98" i="4"/>
  <c r="V98" i="4"/>
  <c r="R66" i="4"/>
  <c r="V66" i="4"/>
  <c r="R67" i="4"/>
  <c r="V67" i="4"/>
  <c r="R68" i="4"/>
  <c r="V68" i="4"/>
  <c r="R69" i="4"/>
  <c r="V69" i="4"/>
  <c r="V70" i="4"/>
  <c r="R71" i="4"/>
  <c r="V71" i="4"/>
  <c r="R72" i="4"/>
  <c r="V72" i="4"/>
  <c r="R73" i="4"/>
  <c r="V73" i="4"/>
  <c r="R74" i="4"/>
  <c r="V74" i="4"/>
  <c r="R75" i="4"/>
  <c r="V75" i="4"/>
  <c r="R76" i="4"/>
  <c r="V76" i="4"/>
  <c r="R77" i="4"/>
  <c r="V77" i="4"/>
  <c r="R78" i="4"/>
  <c r="V78" i="4"/>
  <c r="R79" i="4"/>
  <c r="V79" i="4"/>
  <c r="R80" i="4"/>
  <c r="V80" i="4"/>
  <c r="V81" i="4"/>
  <c r="R82" i="4"/>
  <c r="V82" i="4"/>
  <c r="R83" i="4"/>
  <c r="V83" i="4"/>
  <c r="R84" i="4"/>
  <c r="V84" i="4"/>
  <c r="R85" i="4"/>
  <c r="V85" i="4"/>
  <c r="V86" i="4"/>
  <c r="R87" i="4"/>
  <c r="V87" i="4"/>
  <c r="R88" i="4"/>
  <c r="V88" i="4"/>
  <c r="R89" i="4"/>
  <c r="V89" i="4"/>
  <c r="R90" i="4"/>
  <c r="V90" i="4"/>
  <c r="R91" i="4"/>
  <c r="V91" i="4"/>
  <c r="V92" i="4"/>
  <c r="R93" i="4"/>
  <c r="V93" i="4"/>
  <c r="R94" i="4"/>
  <c r="V94" i="4"/>
  <c r="V95" i="4"/>
  <c r="R96" i="4"/>
  <c r="V96" i="4"/>
  <c r="V97" i="4"/>
  <c r="S66" i="4"/>
  <c r="W66" i="4"/>
  <c r="S67" i="4"/>
  <c r="W67" i="4"/>
  <c r="S68" i="4"/>
  <c r="W68" i="4"/>
  <c r="S69" i="4"/>
  <c r="W69" i="4"/>
  <c r="W70" i="4"/>
  <c r="S71" i="4"/>
  <c r="W71" i="4"/>
  <c r="S72" i="4"/>
  <c r="W72" i="4"/>
  <c r="S73" i="4"/>
  <c r="W73" i="4"/>
  <c r="S74" i="4"/>
  <c r="W74" i="4"/>
  <c r="S75" i="4"/>
  <c r="W75" i="4"/>
  <c r="S76" i="4"/>
  <c r="W76" i="4"/>
  <c r="S77" i="4"/>
  <c r="W77" i="4"/>
  <c r="S78" i="4"/>
  <c r="W78" i="4"/>
  <c r="S79" i="4"/>
  <c r="W79" i="4"/>
  <c r="S80" i="4"/>
  <c r="W80" i="4"/>
  <c r="W81" i="4"/>
  <c r="S82" i="4"/>
  <c r="W82" i="4"/>
  <c r="S83" i="4"/>
  <c r="W83" i="4"/>
  <c r="S84" i="4"/>
  <c r="W84" i="4"/>
  <c r="S85" i="4"/>
  <c r="W85" i="4"/>
  <c r="W86" i="4"/>
  <c r="S87" i="4"/>
  <c r="W87" i="4"/>
  <c r="S88" i="4"/>
  <c r="W88" i="4"/>
  <c r="S89" i="4"/>
  <c r="W89" i="4"/>
  <c r="S90" i="4"/>
  <c r="W90" i="4"/>
  <c r="S91" i="4"/>
  <c r="W91" i="4"/>
  <c r="W92" i="4"/>
  <c r="S93" i="4"/>
  <c r="W93" i="4"/>
  <c r="S94" i="4"/>
  <c r="W94" i="4"/>
  <c r="W95" i="4"/>
  <c r="S96" i="4"/>
  <c r="W96" i="4"/>
  <c r="W97" i="4"/>
  <c r="X97" i="4"/>
  <c r="X96" i="4"/>
  <c r="X95" i="4"/>
  <c r="X94" i="4"/>
  <c r="X93" i="4"/>
  <c r="X92" i="4"/>
  <c r="X91" i="4"/>
  <c r="X90" i="4"/>
  <c r="X89" i="4"/>
  <c r="X88" i="4"/>
  <c r="X87" i="4"/>
  <c r="X86" i="4"/>
  <c r="X85" i="4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R45" i="4"/>
  <c r="V45" i="4"/>
  <c r="R46" i="4"/>
  <c r="V46" i="4"/>
  <c r="R47" i="4"/>
  <c r="V47" i="4"/>
  <c r="R48" i="4"/>
  <c r="V48" i="4"/>
  <c r="R49" i="4"/>
  <c r="V49" i="4"/>
  <c r="R50" i="4"/>
  <c r="V50" i="4"/>
  <c r="R51" i="4"/>
  <c r="V51" i="4"/>
  <c r="R52" i="4"/>
  <c r="V52" i="4"/>
  <c r="R53" i="4"/>
  <c r="V53" i="4"/>
  <c r="R54" i="4"/>
  <c r="V54" i="4"/>
  <c r="R55" i="4"/>
  <c r="V55" i="4"/>
  <c r="R56" i="4"/>
  <c r="V56" i="4"/>
  <c r="R57" i="4"/>
  <c r="V57" i="4"/>
  <c r="R58" i="4"/>
  <c r="V58" i="4"/>
  <c r="R59" i="4"/>
  <c r="V59" i="4"/>
  <c r="R60" i="4"/>
  <c r="V60" i="4"/>
  <c r="R61" i="4"/>
  <c r="V61" i="4"/>
  <c r="R62" i="4"/>
  <c r="V62" i="4"/>
  <c r="R63" i="4"/>
  <c r="V63" i="4"/>
  <c r="R64" i="4"/>
  <c r="V64" i="4"/>
  <c r="V65" i="4"/>
  <c r="S45" i="4"/>
  <c r="W45" i="4"/>
  <c r="S46" i="4"/>
  <c r="W46" i="4"/>
  <c r="S47" i="4"/>
  <c r="W47" i="4"/>
  <c r="S48" i="4"/>
  <c r="W48" i="4"/>
  <c r="S49" i="4"/>
  <c r="W49" i="4"/>
  <c r="S50" i="4"/>
  <c r="W50" i="4"/>
  <c r="S51" i="4"/>
  <c r="W51" i="4"/>
  <c r="S52" i="4"/>
  <c r="W52" i="4"/>
  <c r="S53" i="4"/>
  <c r="W53" i="4"/>
  <c r="S54" i="4"/>
  <c r="W54" i="4"/>
  <c r="S55" i="4"/>
  <c r="W55" i="4"/>
  <c r="S56" i="4"/>
  <c r="W56" i="4"/>
  <c r="S57" i="4"/>
  <c r="W57" i="4"/>
  <c r="S58" i="4"/>
  <c r="W58" i="4"/>
  <c r="S59" i="4"/>
  <c r="W59" i="4"/>
  <c r="S60" i="4"/>
  <c r="W60" i="4"/>
  <c r="S61" i="4"/>
  <c r="W61" i="4"/>
  <c r="S62" i="4"/>
  <c r="W62" i="4"/>
  <c r="S63" i="4"/>
  <c r="W63" i="4"/>
  <c r="S64" i="4"/>
  <c r="W64" i="4"/>
  <c r="W65" i="4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R44" i="4"/>
  <c r="V44" i="4"/>
  <c r="R43" i="4"/>
  <c r="V43" i="4"/>
  <c r="R42" i="4"/>
  <c r="V42" i="4"/>
  <c r="R41" i="4"/>
  <c r="V41" i="4"/>
  <c r="R40" i="4"/>
  <c r="V40" i="4"/>
  <c r="R39" i="4"/>
  <c r="V39" i="4"/>
  <c r="R38" i="4"/>
  <c r="V38" i="4"/>
  <c r="R4" i="4"/>
  <c r="V4" i="4"/>
  <c r="R5" i="4"/>
  <c r="V5" i="4"/>
  <c r="R6" i="4"/>
  <c r="V6" i="4"/>
  <c r="R7" i="4"/>
  <c r="V7" i="4"/>
  <c r="R8" i="4"/>
  <c r="V8" i="4"/>
  <c r="R9" i="4"/>
  <c r="V9" i="4"/>
  <c r="R10" i="4"/>
  <c r="V10" i="4"/>
  <c r="R12" i="4"/>
  <c r="V12" i="4"/>
  <c r="R13" i="4"/>
  <c r="V13" i="4"/>
  <c r="R14" i="4"/>
  <c r="V14" i="4"/>
  <c r="R15" i="4"/>
  <c r="V15" i="4"/>
  <c r="R16" i="4"/>
  <c r="V16" i="4"/>
  <c r="R17" i="4"/>
  <c r="V17" i="4"/>
  <c r="R18" i="4"/>
  <c r="V18" i="4"/>
  <c r="R19" i="4"/>
  <c r="V19" i="4"/>
  <c r="R20" i="4"/>
  <c r="V20" i="4"/>
  <c r="R21" i="4"/>
  <c r="V21" i="4"/>
  <c r="R23" i="4"/>
  <c r="V23" i="4"/>
  <c r="R24" i="4"/>
  <c r="V24" i="4"/>
  <c r="R25" i="4"/>
  <c r="V25" i="4"/>
  <c r="R26" i="4"/>
  <c r="V26" i="4"/>
  <c r="R27" i="4"/>
  <c r="V27" i="4"/>
  <c r="R28" i="4"/>
  <c r="V28" i="4"/>
  <c r="R29" i="4"/>
  <c r="V29" i="4"/>
  <c r="R30" i="4"/>
  <c r="V30" i="4"/>
  <c r="R31" i="4"/>
  <c r="V31" i="4"/>
  <c r="R32" i="4"/>
  <c r="V32" i="4"/>
  <c r="R33" i="4"/>
  <c r="V33" i="4"/>
  <c r="R34" i="4"/>
  <c r="V34" i="4"/>
  <c r="R35" i="4"/>
  <c r="V35" i="4"/>
  <c r="V37" i="4"/>
  <c r="S4" i="4"/>
  <c r="W4" i="4"/>
  <c r="S5" i="4"/>
  <c r="W5" i="4"/>
  <c r="S6" i="4"/>
  <c r="W6" i="4"/>
  <c r="S7" i="4"/>
  <c r="W7" i="4"/>
  <c r="S8" i="4"/>
  <c r="W8" i="4"/>
  <c r="S9" i="4"/>
  <c r="W9" i="4"/>
  <c r="S10" i="4"/>
  <c r="W10" i="4"/>
  <c r="S12" i="4"/>
  <c r="W12" i="4"/>
  <c r="S13" i="4"/>
  <c r="W13" i="4"/>
  <c r="S14" i="4"/>
  <c r="W14" i="4"/>
  <c r="S15" i="4"/>
  <c r="W15" i="4"/>
  <c r="S16" i="4"/>
  <c r="W16" i="4"/>
  <c r="S17" i="4"/>
  <c r="W17" i="4"/>
  <c r="S18" i="4"/>
  <c r="W18" i="4"/>
  <c r="S19" i="4"/>
  <c r="W19" i="4"/>
  <c r="S20" i="4"/>
  <c r="W20" i="4"/>
  <c r="S21" i="4"/>
  <c r="W21" i="4"/>
  <c r="S23" i="4"/>
  <c r="W23" i="4"/>
  <c r="S24" i="4"/>
  <c r="W24" i="4"/>
  <c r="S25" i="4"/>
  <c r="W25" i="4"/>
  <c r="S26" i="4"/>
  <c r="W26" i="4"/>
  <c r="S27" i="4"/>
  <c r="W27" i="4"/>
  <c r="S28" i="4"/>
  <c r="W28" i="4"/>
  <c r="S29" i="4"/>
  <c r="W29" i="4"/>
  <c r="S30" i="4"/>
  <c r="W30" i="4"/>
  <c r="S31" i="4"/>
  <c r="W31" i="4"/>
  <c r="S32" i="4"/>
  <c r="W32" i="4"/>
  <c r="S33" i="4"/>
  <c r="W33" i="4"/>
  <c r="S34" i="4"/>
  <c r="W34" i="4"/>
  <c r="S35" i="4"/>
  <c r="W35" i="4"/>
  <c r="W37" i="4"/>
  <c r="X37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1" i="4"/>
  <c r="X20" i="4"/>
  <c r="X19" i="4"/>
  <c r="X18" i="4"/>
  <c r="X17" i="4"/>
  <c r="X16" i="4"/>
  <c r="X15" i="4"/>
  <c r="X14" i="4"/>
  <c r="X13" i="4"/>
  <c r="X12" i="4"/>
  <c r="X10" i="4"/>
  <c r="X9" i="4"/>
  <c r="X8" i="4"/>
  <c r="X7" i="4"/>
  <c r="X6" i="4"/>
  <c r="X5" i="4"/>
  <c r="X4" i="4"/>
  <c r="Z97" i="4"/>
  <c r="AA97" i="4"/>
  <c r="AB97" i="4"/>
  <c r="R70" i="4"/>
  <c r="R81" i="4"/>
  <c r="R86" i="4"/>
  <c r="R92" i="4"/>
  <c r="R95" i="4"/>
  <c r="R97" i="4"/>
  <c r="S70" i="4"/>
  <c r="S81" i="4"/>
  <c r="S86" i="4"/>
  <c r="S92" i="4"/>
  <c r="S95" i="4"/>
  <c r="S97" i="4"/>
  <c r="T97" i="4"/>
  <c r="T95" i="4"/>
  <c r="T92" i="4"/>
  <c r="T86" i="4"/>
  <c r="T81" i="4"/>
  <c r="T70" i="4"/>
  <c r="R65" i="4"/>
  <c r="S65" i="4"/>
  <c r="T65" i="4"/>
  <c r="R37" i="4"/>
  <c r="S37" i="4"/>
  <c r="T37" i="4"/>
  <c r="AB96" i="4"/>
  <c r="AB94" i="4"/>
  <c r="AB93" i="4"/>
  <c r="AB91" i="4"/>
  <c r="AB90" i="4"/>
  <c r="AB89" i="4"/>
  <c r="AB88" i="4"/>
  <c r="AB87" i="4"/>
  <c r="AB85" i="4"/>
  <c r="AB84" i="4"/>
  <c r="AB83" i="4"/>
  <c r="AB82" i="4"/>
  <c r="AB80" i="4"/>
  <c r="AB79" i="4"/>
  <c r="AB78" i="4"/>
  <c r="AB77" i="4"/>
  <c r="AB76" i="4"/>
  <c r="AB75" i="4"/>
  <c r="AB74" i="4"/>
  <c r="AB73" i="4"/>
  <c r="AB72" i="4"/>
  <c r="AB71" i="4"/>
  <c r="AB69" i="4"/>
  <c r="AB68" i="4"/>
  <c r="AB67" i="4"/>
  <c r="AB66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1" i="4"/>
  <c r="AB20" i="4"/>
  <c r="AB19" i="4"/>
  <c r="AB18" i="4"/>
  <c r="AB17" i="4"/>
  <c r="AB16" i="4"/>
  <c r="AB15" i="4"/>
  <c r="AB14" i="4"/>
  <c r="AB13" i="4"/>
  <c r="AB12" i="4"/>
  <c r="AB10" i="4"/>
  <c r="AB9" i="4"/>
  <c r="AB8" i="4"/>
  <c r="AB7" i="4"/>
  <c r="AB6" i="4"/>
  <c r="AB5" i="4"/>
  <c r="AB4" i="4"/>
  <c r="T96" i="4"/>
  <c r="T94" i="4"/>
  <c r="T93" i="4"/>
  <c r="T91" i="4"/>
  <c r="T90" i="4"/>
  <c r="T89" i="4"/>
  <c r="T88" i="4"/>
  <c r="T87" i="4"/>
  <c r="T85" i="4"/>
  <c r="T84" i="4"/>
  <c r="T83" i="4"/>
  <c r="T82" i="4"/>
  <c r="T80" i="4"/>
  <c r="T79" i="4"/>
  <c r="T78" i="4"/>
  <c r="T77" i="4"/>
  <c r="T76" i="4"/>
  <c r="T75" i="4"/>
  <c r="T74" i="4"/>
  <c r="T73" i="4"/>
  <c r="T72" i="4"/>
  <c r="T71" i="4"/>
  <c r="T69" i="4"/>
  <c r="T68" i="4"/>
  <c r="T67" i="4"/>
  <c r="T66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1" i="4"/>
  <c r="T20" i="4"/>
  <c r="T19" i="4"/>
  <c r="T18" i="4"/>
  <c r="T17" i="4"/>
  <c r="T16" i="4"/>
  <c r="T15" i="4"/>
  <c r="T14" i="4"/>
  <c r="T13" i="4"/>
  <c r="T12" i="4"/>
  <c r="T10" i="4"/>
  <c r="T9" i="4"/>
  <c r="T8" i="4"/>
  <c r="T7" i="4"/>
  <c r="T6" i="4"/>
  <c r="T5" i="4"/>
  <c r="T4" i="4"/>
  <c r="N70" i="4"/>
  <c r="N81" i="4"/>
  <c r="N86" i="4"/>
  <c r="N92" i="4"/>
  <c r="N95" i="4"/>
  <c r="N97" i="4"/>
  <c r="O70" i="4"/>
  <c r="O81" i="4"/>
  <c r="O86" i="4"/>
  <c r="O92" i="4"/>
  <c r="O95" i="4"/>
  <c r="O97" i="4"/>
  <c r="P97" i="4"/>
  <c r="P95" i="4"/>
  <c r="P92" i="4"/>
  <c r="P86" i="4"/>
  <c r="P81" i="4"/>
  <c r="P70" i="4"/>
  <c r="N65" i="4"/>
  <c r="O65" i="4"/>
  <c r="P65" i="4"/>
  <c r="N37" i="4"/>
  <c r="O37" i="4"/>
  <c r="P37" i="4"/>
  <c r="P96" i="4"/>
  <c r="P94" i="4"/>
  <c r="P93" i="4"/>
  <c r="P91" i="4"/>
  <c r="P90" i="4"/>
  <c r="P89" i="4"/>
  <c r="P88" i="4"/>
  <c r="P87" i="4"/>
  <c r="P85" i="4"/>
  <c r="P84" i="4"/>
  <c r="P83" i="4"/>
  <c r="P82" i="4"/>
  <c r="P80" i="4"/>
  <c r="P79" i="4"/>
  <c r="P78" i="4"/>
  <c r="P77" i="4"/>
  <c r="P76" i="4"/>
  <c r="P75" i="4"/>
  <c r="P74" i="4"/>
  <c r="P73" i="4"/>
  <c r="P72" i="4"/>
  <c r="P71" i="4"/>
  <c r="P69" i="4"/>
  <c r="P68" i="4"/>
  <c r="P67" i="4"/>
  <c r="P66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1" i="4"/>
  <c r="P20" i="4"/>
  <c r="P19" i="4"/>
  <c r="P18" i="4"/>
  <c r="P17" i="4"/>
  <c r="P16" i="4"/>
  <c r="P15" i="4"/>
  <c r="P14" i="4"/>
  <c r="P13" i="4"/>
  <c r="P12" i="4"/>
  <c r="P10" i="4"/>
  <c r="P9" i="4"/>
  <c r="P8" i="4"/>
  <c r="P7" i="4"/>
  <c r="P6" i="4"/>
  <c r="P5" i="4"/>
  <c r="P4" i="4"/>
  <c r="G70" i="4"/>
  <c r="G81" i="4"/>
  <c r="G86" i="4"/>
  <c r="G92" i="4"/>
  <c r="G95" i="4"/>
  <c r="G97" i="4"/>
  <c r="G65" i="4"/>
  <c r="G37" i="4"/>
  <c r="F70" i="4"/>
  <c r="F81" i="4"/>
  <c r="F86" i="4"/>
  <c r="F92" i="4"/>
  <c r="F95" i="4"/>
  <c r="F97" i="4"/>
  <c r="F65" i="4"/>
  <c r="F42" i="4"/>
  <c r="F37" i="4"/>
  <c r="C70" i="4"/>
  <c r="C81" i="4"/>
  <c r="C86" i="4"/>
  <c r="C92" i="4"/>
  <c r="C95" i="4"/>
  <c r="C97" i="4"/>
  <c r="C65" i="4"/>
  <c r="C37" i="4"/>
  <c r="B70" i="4"/>
  <c r="B81" i="4"/>
  <c r="B86" i="4"/>
  <c r="B92" i="4"/>
  <c r="B95" i="4"/>
  <c r="B97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B65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B42" i="4"/>
  <c r="B37" i="4"/>
  <c r="D37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1" i="4"/>
  <c r="D20" i="4"/>
  <c r="D19" i="4"/>
  <c r="D18" i="4"/>
  <c r="D17" i="4"/>
  <c r="D16" i="4"/>
  <c r="D15" i="4"/>
  <c r="D14" i="4"/>
  <c r="D13" i="4"/>
  <c r="D12" i="4"/>
  <c r="D10" i="4"/>
  <c r="D9" i="4"/>
  <c r="D8" i="4"/>
  <c r="D7" i="4"/>
  <c r="D6" i="4"/>
  <c r="D5" i="4"/>
  <c r="D4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37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1" i="4"/>
  <c r="H20" i="4"/>
  <c r="H19" i="4"/>
  <c r="H18" i="4"/>
  <c r="H17" i="4"/>
  <c r="H16" i="4"/>
  <c r="H15" i="4"/>
  <c r="H14" i="4"/>
  <c r="H13" i="4"/>
  <c r="H12" i="4"/>
  <c r="H10" i="4"/>
  <c r="H9" i="4"/>
  <c r="H8" i="4"/>
  <c r="H7" i="4"/>
  <c r="H6" i="4"/>
  <c r="H5" i="4"/>
  <c r="H4" i="4"/>
  <c r="J70" i="4"/>
  <c r="J81" i="4"/>
  <c r="J86" i="4"/>
  <c r="J92" i="4"/>
  <c r="J95" i="4"/>
  <c r="J97" i="4"/>
  <c r="K70" i="4"/>
  <c r="K81" i="4"/>
  <c r="K86" i="4"/>
  <c r="K92" i="4"/>
  <c r="K95" i="4"/>
  <c r="K97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J65" i="4"/>
  <c r="K65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J37" i="4"/>
  <c r="K37" i="4"/>
  <c r="L37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1" i="4"/>
  <c r="L20" i="4"/>
  <c r="L19" i="4"/>
  <c r="L18" i="4"/>
  <c r="L17" i="4"/>
  <c r="L16" i="4"/>
  <c r="L15" i="4"/>
  <c r="L14" i="4"/>
  <c r="L13" i="4"/>
  <c r="L12" i="4"/>
  <c r="L10" i="4"/>
  <c r="L9" i="4"/>
  <c r="L8" i="4"/>
  <c r="L7" i="4"/>
  <c r="L6" i="4"/>
  <c r="L5" i="4"/>
  <c r="L4" i="4"/>
  <c r="C99" i="3"/>
  <c r="C98" i="3"/>
  <c r="C43" i="3"/>
  <c r="K99" i="3"/>
  <c r="K98" i="3"/>
  <c r="E97" i="3"/>
  <c r="E96" i="3"/>
  <c r="E95" i="3"/>
  <c r="E94" i="3"/>
  <c r="E93" i="3"/>
  <c r="E92" i="3"/>
  <c r="E91" i="3"/>
  <c r="E90" i="3"/>
  <c r="E89" i="3"/>
  <c r="E88" i="3"/>
  <c r="K87" i="3"/>
  <c r="L87" i="3"/>
  <c r="M87" i="3"/>
  <c r="E87" i="3"/>
  <c r="E86" i="3"/>
  <c r="E85" i="3"/>
  <c r="E84" i="3"/>
  <c r="K83" i="3"/>
  <c r="L83" i="3"/>
  <c r="M83" i="3"/>
  <c r="E83" i="3"/>
  <c r="K82" i="3"/>
  <c r="L82" i="3"/>
  <c r="M82" i="3"/>
  <c r="E82" i="3"/>
  <c r="E81" i="3"/>
  <c r="E80" i="3"/>
  <c r="E79" i="3"/>
  <c r="E78" i="3"/>
  <c r="K77" i="3"/>
  <c r="L77" i="3"/>
  <c r="M77" i="3"/>
  <c r="E77" i="3"/>
  <c r="E76" i="3"/>
  <c r="E75" i="3"/>
  <c r="E74" i="3"/>
  <c r="E73" i="3"/>
  <c r="E72" i="3"/>
  <c r="E71" i="3"/>
  <c r="E70" i="3"/>
  <c r="E69" i="3"/>
  <c r="K68" i="3"/>
  <c r="L68" i="3"/>
  <c r="M68" i="3"/>
  <c r="E68" i="3"/>
  <c r="E67" i="3"/>
  <c r="E66" i="3"/>
  <c r="E65" i="3"/>
  <c r="E64" i="3"/>
  <c r="E63" i="3"/>
  <c r="E62" i="3"/>
  <c r="E61" i="3"/>
  <c r="K60" i="3"/>
  <c r="L60" i="3"/>
  <c r="M60" i="3"/>
  <c r="E60" i="3"/>
  <c r="K59" i="3"/>
  <c r="L59" i="3"/>
  <c r="M59" i="3"/>
  <c r="E59" i="3"/>
  <c r="K58" i="3"/>
  <c r="L58" i="3"/>
  <c r="M58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K43" i="3"/>
  <c r="K41" i="3"/>
  <c r="K38" i="3"/>
  <c r="E37" i="3"/>
  <c r="K35" i="3"/>
  <c r="L35" i="3"/>
  <c r="M35" i="3"/>
  <c r="E35" i="3"/>
  <c r="E34" i="3"/>
  <c r="E33" i="3"/>
  <c r="K32" i="3"/>
  <c r="L32" i="3"/>
  <c r="M32" i="3"/>
  <c r="E32" i="3"/>
  <c r="E31" i="3"/>
  <c r="K30" i="3"/>
  <c r="L30" i="3"/>
  <c r="M30" i="3"/>
  <c r="E30" i="3"/>
  <c r="E29" i="3"/>
  <c r="E28" i="3"/>
  <c r="E27" i="3"/>
  <c r="E26" i="3"/>
  <c r="E25" i="3"/>
  <c r="E24" i="3"/>
  <c r="E23" i="3"/>
  <c r="K21" i="3"/>
  <c r="L21" i="3"/>
  <c r="M21" i="3"/>
  <c r="E21" i="3"/>
  <c r="K20" i="3"/>
  <c r="L20" i="3"/>
  <c r="M20" i="3"/>
  <c r="E20" i="3"/>
  <c r="K19" i="3"/>
  <c r="L19" i="3"/>
  <c r="M19" i="3"/>
  <c r="E19" i="3"/>
  <c r="K18" i="3"/>
  <c r="L18" i="3"/>
  <c r="M18" i="3"/>
  <c r="E18" i="3"/>
  <c r="E17" i="3"/>
  <c r="E16" i="3"/>
  <c r="K15" i="3"/>
  <c r="L15" i="3"/>
  <c r="M15" i="3"/>
  <c r="E15" i="3"/>
  <c r="E14" i="3"/>
  <c r="E13" i="3"/>
  <c r="E12" i="3"/>
  <c r="E10" i="3"/>
  <c r="E9" i="3"/>
  <c r="K8" i="3"/>
  <c r="L8" i="3"/>
  <c r="M8" i="3"/>
  <c r="E8" i="3"/>
  <c r="K7" i="3"/>
  <c r="L7" i="3"/>
  <c r="M7" i="3"/>
  <c r="E7" i="3"/>
  <c r="K6" i="3"/>
  <c r="L6" i="3"/>
  <c r="M6" i="3"/>
  <c r="E6" i="3"/>
  <c r="E5" i="3"/>
  <c r="E4" i="3"/>
  <c r="K6" i="1"/>
  <c r="L6" i="1"/>
  <c r="M6" i="1"/>
  <c r="K7" i="1"/>
  <c r="L7" i="1"/>
  <c r="M7" i="1"/>
  <c r="K8" i="1"/>
  <c r="L8" i="1"/>
  <c r="M8" i="1"/>
  <c r="K15" i="1"/>
  <c r="L15" i="1"/>
  <c r="M15" i="1"/>
  <c r="K18" i="1"/>
  <c r="L18" i="1"/>
  <c r="M18" i="1"/>
  <c r="K19" i="1"/>
  <c r="L19" i="1"/>
  <c r="M19" i="1"/>
  <c r="K20" i="1"/>
  <c r="L20" i="1"/>
  <c r="M20" i="1"/>
  <c r="K21" i="1"/>
  <c r="L21" i="1"/>
  <c r="M21" i="1"/>
  <c r="K29" i="1"/>
  <c r="L29" i="1"/>
  <c r="M29" i="1"/>
  <c r="K30" i="1"/>
  <c r="L30" i="1"/>
  <c r="M30" i="1"/>
  <c r="K32" i="1"/>
  <c r="L32" i="1"/>
  <c r="M32" i="1"/>
  <c r="K34" i="1"/>
  <c r="L34" i="1"/>
  <c r="M34" i="1"/>
  <c r="K35" i="1"/>
  <c r="L35" i="1"/>
  <c r="M35" i="1"/>
  <c r="K38" i="1"/>
  <c r="K41" i="1"/>
  <c r="K43" i="1"/>
  <c r="K58" i="1"/>
  <c r="L58" i="1"/>
  <c r="M58" i="1"/>
  <c r="K59" i="1"/>
  <c r="L59" i="1"/>
  <c r="M59" i="1"/>
  <c r="K60" i="1"/>
  <c r="L60" i="1"/>
  <c r="M60" i="1"/>
  <c r="M67" i="1"/>
  <c r="K68" i="1"/>
  <c r="L68" i="1"/>
  <c r="M68" i="1"/>
  <c r="K99" i="1"/>
  <c r="E97" i="1"/>
  <c r="E96" i="1"/>
  <c r="E94" i="1"/>
  <c r="E93" i="1"/>
  <c r="E91" i="1"/>
  <c r="E90" i="1"/>
  <c r="E89" i="1"/>
  <c r="E88" i="1"/>
  <c r="E87" i="1"/>
  <c r="E85" i="1"/>
  <c r="E84" i="1"/>
  <c r="E83" i="1"/>
  <c r="E82" i="1"/>
  <c r="E80" i="1"/>
  <c r="E79" i="1"/>
  <c r="E78" i="1"/>
  <c r="E77" i="1"/>
  <c r="E76" i="1"/>
  <c r="E75" i="1"/>
  <c r="E74" i="1"/>
  <c r="E73" i="1"/>
  <c r="E72" i="1"/>
  <c r="E71" i="1"/>
  <c r="E69" i="1"/>
  <c r="E68" i="1"/>
  <c r="E67" i="1"/>
  <c r="E66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5" i="1"/>
  <c r="E6" i="1"/>
  <c r="E7" i="1"/>
  <c r="E8" i="1"/>
  <c r="E9" i="1"/>
  <c r="E10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4" i="1"/>
</calcChain>
</file>

<file path=xl/sharedStrings.xml><?xml version="1.0" encoding="utf-8"?>
<sst xmlns="http://schemas.openxmlformats.org/spreadsheetml/2006/main" count="397" uniqueCount="134">
  <si>
    <t>1.0.1 Individual Schools Spend (ISS)</t>
  </si>
  <si>
    <t xml:space="preserve">1.1.1 Contingencies      </t>
  </si>
  <si>
    <t>1.1.2 Behaviour support services</t>
  </si>
  <si>
    <t xml:space="preserve">1.1.3 Support to underperforming ethnic minority groups and bilingual learners  </t>
  </si>
  <si>
    <t>1.1.4 Free school meals eligibility</t>
  </si>
  <si>
    <t xml:space="preserve">1.1.7 Licences/subscriptions </t>
  </si>
  <si>
    <t>1.1.8 Staff costs supply cover</t>
  </si>
  <si>
    <t xml:space="preserve">1.2.1 Top up funding - maintained providers </t>
  </si>
  <si>
    <t>1.2.2 Top-up funding – academies, free schools and colleges</t>
  </si>
  <si>
    <t>1.2.3 Top-up and other funding – non-maintained and independent providers</t>
  </si>
  <si>
    <t xml:space="preserve">1.2.5 SEN support services  </t>
  </si>
  <si>
    <t>1.3.1 Central expenditure on children under 5</t>
  </si>
  <si>
    <t>1.4.1 Contribution to combined expenditure</t>
  </si>
  <si>
    <t>1.4.2 School admissions</t>
  </si>
  <si>
    <t>1.4.3 Servicing of schools forums</t>
  </si>
  <si>
    <t>1.4.4 Termination of employment costs</t>
  </si>
  <si>
    <t>1.4.6 Capital expenditure from revenue (CERA)</t>
  </si>
  <si>
    <t>1.4.7 Prudential borrowing costs</t>
  </si>
  <si>
    <t xml:space="preserve">1.4.8 Fees to independent schools without SEN </t>
  </si>
  <si>
    <t xml:space="preserve">1.4.9 Equal pay - back pay   </t>
  </si>
  <si>
    <t xml:space="preserve">1.4.10 Pupil growth/ Infant class sizes </t>
  </si>
  <si>
    <t>1.4.11 SEN transport</t>
  </si>
  <si>
    <t xml:space="preserve">1.4.12 Exceptions agreed by Secretary of State </t>
  </si>
  <si>
    <t>1.6.1 TOTAL SCHOOLS EXPENDITURE</t>
  </si>
  <si>
    <t xml:space="preserve">1.7.3 EFA funding </t>
  </si>
  <si>
    <t xml:space="preserve">1.7.4 Local Authority additional contribution   </t>
  </si>
  <si>
    <t>1.7.5 Total funding supporting the Schools Expenditure (lines 1.7.1 to 1.7.4)</t>
  </si>
  <si>
    <t xml:space="preserve">2.0.1 Therapies and other health related services </t>
  </si>
  <si>
    <t xml:space="preserve">2.0.2 Central support services 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</si>
  <si>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</si>
  <si>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</si>
  <si>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</si>
  <si>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</si>
  <si>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</si>
  <si>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</si>
  <si>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</si>
  <si>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</si>
  <si>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</si>
  <si>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 (pre 16): SEN transport expenditure</t>
  </si>
  <si>
    <t>2.1.5 Home to school transport (pre 16): mainstream home to school transport expenditure</t>
  </si>
  <si>
    <t>2.1.6 Home to post-16 provision: SEN/ LLDD transport expenditure (aged 16-18)</t>
  </si>
  <si>
    <t>2.1.7 Home to post-16 provision: SEN/ LLDD transport expenditure (aged 19-25)</t>
  </si>
  <si>
    <t>2.1.8 Home to post-16 provision transport: mainstream home to post-16 transport expenditure</t>
  </si>
  <si>
    <t>2.1.9 Supply of school places</t>
  </si>
  <si>
    <t>2.2.1 Young people's learning and development</t>
  </si>
  <si>
    <t>2.2.2 Adult and Community learning</t>
  </si>
  <si>
    <t>2.2.3 Pension costs</t>
  </si>
  <si>
    <t>2.4.1 Total Other education and community expenditure</t>
  </si>
  <si>
    <t xml:space="preserve">1 Spend by individual Sure Start Children's Centres </t>
  </si>
  <si>
    <t>2 Spend on local authority provided or commissioned area-wide services delivered through Sure Start Children’s Centres</t>
  </si>
  <si>
    <t>3 Spend on local authority management costs relating to sure Start Children's Centres</t>
  </si>
  <si>
    <t>4 Other early years expenditure</t>
  </si>
  <si>
    <t>5 Total Sure Start Children's Centres</t>
  </si>
  <si>
    <t>6 Residential care</t>
  </si>
  <si>
    <t>7 Fostering services</t>
  </si>
  <si>
    <t>8 Adoption services</t>
  </si>
  <si>
    <t>9 Special guardianship support</t>
  </si>
  <si>
    <t>10 Other children looked after services</t>
  </si>
  <si>
    <t>11Short breaks (respite) for looked after disabled children</t>
  </si>
  <si>
    <t xml:space="preserve">12 Children placed with family and friends </t>
  </si>
  <si>
    <t>13  Education of looked after children</t>
  </si>
  <si>
    <t xml:space="preserve">14 Leaving care support services </t>
  </si>
  <si>
    <t>15 Asylum seeker services - children</t>
  </si>
  <si>
    <t>16 Total Children Looked After</t>
  </si>
  <si>
    <t>17 Other children's and families services</t>
  </si>
  <si>
    <t>18 Social work (includes LA functions in relation to child protection)</t>
  </si>
  <si>
    <t>19 Comissioning and Children's Services Strategy</t>
  </si>
  <si>
    <t>20 Local safeguarding childrens board</t>
  </si>
  <si>
    <t>21 Total  Safeguarding Children and Young Peoples Services</t>
  </si>
  <si>
    <t>22 Direct payments</t>
  </si>
  <si>
    <t>23 Short breaks (respite) for disabled children</t>
  </si>
  <si>
    <t>24 Other support for disabled children</t>
  </si>
  <si>
    <t>25 Targeted family support</t>
  </si>
  <si>
    <t>26 Universal family support</t>
  </si>
  <si>
    <t>27 Total Family Support Services</t>
  </si>
  <si>
    <t>28 Universal services for young people</t>
  </si>
  <si>
    <t xml:space="preserve">29 Targeted services for young people </t>
  </si>
  <si>
    <t xml:space="preserve">30 Total Services for Young People	</t>
  </si>
  <si>
    <t>31 Youth Justice</t>
  </si>
  <si>
    <t>33 CHILDREN AND YOUNG PEOPLE'S SERVICES BUDGET (excluding CERA)</t>
  </si>
  <si>
    <t>35 Substance misuse services(Drugs, alcohol and volatile substances)(included in lines 27 and 28 above)</t>
  </si>
  <si>
    <t>36 Teenage pregnancy services(included in lines 27 and 28 above)</t>
  </si>
  <si>
    <t>Gross</t>
  </si>
  <si>
    <t>Income</t>
  </si>
  <si>
    <t>Net</t>
  </si>
  <si>
    <t>L6M ACTUAL</t>
  </si>
  <si>
    <t>L6M FORECAST</t>
  </si>
  <si>
    <t>Variance L6M ACTUAL vs. FORECAST</t>
  </si>
  <si>
    <t>COMMENTARY</t>
  </si>
  <si>
    <t>% Variance L6M ACTUAL vs. FORECAST</t>
  </si>
  <si>
    <t>Local Authority Name</t>
  </si>
  <si>
    <t>Local Authority Number</t>
  </si>
  <si>
    <t>1.8.1 Academy: recoupment from the Dedicated Schools Grant (please show any recoupment from the DSG as a negative in the cell)</t>
  </si>
  <si>
    <t xml:space="preserve">Variance L6M ACTUAL vs. PREV 6M ACTUAL </t>
  </si>
  <si>
    <t>% Variance L6M ACTUAL vs. PREV 6M</t>
  </si>
  <si>
    <t>Increased use of own residential care</t>
  </si>
  <si>
    <t>Savings made through one home closure but increased use of own provision</t>
  </si>
  <si>
    <t>PREV 6M ACTUAL</t>
  </si>
  <si>
    <t>LY 2nd 6M ACTUAL</t>
  </si>
  <si>
    <t>LY 1st 6M ACTUAL</t>
  </si>
  <si>
    <t>N6M FORECAST 1 (=L6M)</t>
  </si>
  <si>
    <t>N6M FORECAST 2 (=L12M trend)</t>
  </si>
  <si>
    <t>ACTUAL TREND</t>
  </si>
  <si>
    <t>FORECASTS</t>
  </si>
  <si>
    <t>N7-12M FORECAST 1 (=N6M)</t>
  </si>
  <si>
    <t>N7-12M FORECAST 2 (=N6M)</t>
  </si>
  <si>
    <t>SUMMARY REPORT</t>
  </si>
  <si>
    <t>Total Schools Expenditure</t>
  </si>
  <si>
    <t>Total Other education and community expenditure</t>
  </si>
  <si>
    <t>Total Sure Start Children's Centres</t>
  </si>
  <si>
    <t>Total Children Looked After</t>
  </si>
  <si>
    <t>Total  Safeguarding Children and Young Peoples Services</t>
  </si>
  <si>
    <t>Total Family Support Services</t>
  </si>
  <si>
    <t xml:space="preserve">Total Services for Young People	</t>
  </si>
  <si>
    <t>Commentary</t>
  </si>
  <si>
    <t>Authorised by:</t>
  </si>
  <si>
    <t>Date:</t>
  </si>
  <si>
    <t>Period:</t>
  </si>
  <si>
    <t>1.1.9 Staff costs - supply cover for facility time</t>
  </si>
  <si>
    <t xml:space="preserve">1.2.4 Additional high needs targeted funding for mainstream schools and academies  </t>
  </si>
  <si>
    <t>1.2.6 Hospital Education Services</t>
  </si>
  <si>
    <t xml:space="preserve">1.2.7 Other Alternative Provision services  </t>
  </si>
  <si>
    <t xml:space="preserve">1.2.8 Support for Inclusion </t>
  </si>
  <si>
    <t>1.2.9 Special Schools and PRUs in financial difficulty</t>
  </si>
  <si>
    <t>1.2.10 PFI and BSF costs ar special schools and AP/PRUs</t>
  </si>
  <si>
    <t>1.2.12 Carbon reduction commitment allowances (PRUs)</t>
  </si>
  <si>
    <t>1.4.5 Falling rolls funds</t>
  </si>
  <si>
    <t>1.4.13 Other items</t>
  </si>
  <si>
    <t>1.7.1 Dedicated Schools Grant brought forward from previous period</t>
  </si>
  <si>
    <t>1.7.2 Dedicated Schools Grant for the period</t>
  </si>
  <si>
    <t>1.8.1 Dedicated Schools Grant carried forward to next period</t>
  </si>
  <si>
    <t>Overhead rate to apply to Table A</t>
  </si>
  <si>
    <t>%</t>
  </si>
  <si>
    <t>Overhead rate to apply to Table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</si>
</sst>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rgb="FF000000"/>
      <name val="Calibri"/>
      <scheme val="minor"/>
    </font>
    <font>
      <sz val="12"/>
      <name val="Calibri"/>
      <scheme val="minor"/>
    </font>
    <font>
      <b/>
      <sz val="12"/>
      <color rgb="FF00000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Font="1"/>
    <xf numFmtId="0" fontId="5" fillId="0" borderId="0" xfId="0" applyFont="1"/>
    <xf numFmtId="3" fontId="6" fillId="0" borderId="0" xfId="0" applyNumberFormat="1" applyFont="1"/>
    <xf numFmtId="0" fontId="6" fillId="0" borderId="0" xfId="0" applyFont="1"/>
    <xf numFmtId="9" fontId="0" fillId="0" borderId="0" xfId="0" applyNumberFormat="1"/>
    <xf numFmtId="0" fontId="2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0" fillId="0" borderId="0" xfId="0" applyBorder="1" applyAlignment="1">
      <alignment horizontal="center" vertical="top"/>
    </xf>
    <xf numFmtId="0" fontId="2" fillId="0" borderId="1" xfId="0" applyFont="1" applyBorder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abSelected="1" workbookViewId="0">
      <selection activeCell="B25" sqref="B25"/>
    </sheetView>
  </sheetViews>
  <sheetFormatPr defaultColWidth="11" defaultRowHeight="15.75" x14ac:dyDescent="0.25"/>
  <cols>
    <col min="2" max="2" width="48.125" bestFit="1" customWidth="1"/>
    <col min="3" max="3" width="5.875" customWidth="1"/>
    <col min="4" max="4" width="11.375" bestFit="1" customWidth="1"/>
    <col min="6" max="6" width="11.375" bestFit="1" customWidth="1"/>
    <col min="7" max="7" width="5.875" customWidth="1"/>
    <col min="11" max="11" width="5.875" customWidth="1"/>
    <col min="15" max="15" width="5.875" customWidth="1"/>
    <col min="16" max="17" width="11.375" bestFit="1" customWidth="1"/>
    <col min="18" max="18" width="12" bestFit="1" customWidth="1"/>
    <col min="19" max="19" width="5.875" customWidth="1"/>
    <col min="20" max="21" width="11.375" bestFit="1" customWidth="1"/>
    <col min="22" max="22" width="12" bestFit="1" customWidth="1"/>
  </cols>
  <sheetData>
    <row r="2" spans="2:22" ht="23.25" x14ac:dyDescent="0.35">
      <c r="B2" s="4" t="s">
        <v>90</v>
      </c>
      <c r="C2" s="4"/>
      <c r="D2" s="8" t="s">
        <v>117</v>
      </c>
    </row>
    <row r="3" spans="2:22" ht="23.25" x14ac:dyDescent="0.35">
      <c r="B3" s="4" t="s">
        <v>91</v>
      </c>
      <c r="C3" s="4"/>
    </row>
    <row r="4" spans="2:22" x14ac:dyDescent="0.25">
      <c r="D4" s="15" t="s">
        <v>85</v>
      </c>
      <c r="E4" s="15"/>
      <c r="F4" s="15"/>
      <c r="H4" s="15" t="s">
        <v>89</v>
      </c>
      <c r="I4" s="15"/>
      <c r="J4" s="15"/>
      <c r="L4" s="22" t="s">
        <v>94</v>
      </c>
      <c r="M4" s="22"/>
      <c r="N4" s="22"/>
      <c r="P4" s="15" t="s">
        <v>101</v>
      </c>
      <c r="Q4" s="15"/>
      <c r="R4" s="15"/>
      <c r="T4" s="15" t="s">
        <v>105</v>
      </c>
      <c r="U4" s="15"/>
      <c r="V4" s="15"/>
    </row>
    <row r="5" spans="2:22" x14ac:dyDescent="0.25">
      <c r="D5" s="9" t="s">
        <v>82</v>
      </c>
      <c r="E5" s="9" t="s">
        <v>83</v>
      </c>
      <c r="F5" s="9" t="s">
        <v>84</v>
      </c>
      <c r="H5" s="9" t="s">
        <v>82</v>
      </c>
      <c r="I5" s="9" t="s">
        <v>83</v>
      </c>
      <c r="J5" s="9" t="s">
        <v>84</v>
      </c>
      <c r="L5" s="9" t="s">
        <v>82</v>
      </c>
      <c r="M5" s="9" t="s">
        <v>83</v>
      </c>
      <c r="N5" s="9" t="s">
        <v>84</v>
      </c>
      <c r="P5" s="9" t="s">
        <v>82</v>
      </c>
      <c r="Q5" s="9" t="s">
        <v>83</v>
      </c>
      <c r="R5" s="9" t="s">
        <v>84</v>
      </c>
      <c r="T5" s="9" t="s">
        <v>82</v>
      </c>
      <c r="U5" s="9" t="s">
        <v>83</v>
      </c>
      <c r="V5" s="9" t="s">
        <v>84</v>
      </c>
    </row>
    <row r="7" spans="2:22" ht="18.75" x14ac:dyDescent="0.3">
      <c r="B7" s="11" t="s">
        <v>106</v>
      </c>
    </row>
    <row r="10" spans="2:22" x14ac:dyDescent="0.25">
      <c r="B10" s="8" t="s">
        <v>107</v>
      </c>
      <c r="D10" s="1">
        <f>'ACTUAL VS FORECAST'!C37</f>
        <v>205907095.5</v>
      </c>
      <c r="E10" s="1">
        <f>'ACTUAL VS FORECAST'!D37</f>
        <v>321425</v>
      </c>
      <c r="F10" s="1">
        <f>'ACTUAL VS FORECAST'!E37</f>
        <v>205585670.5</v>
      </c>
      <c r="H10" s="7">
        <f>'ACTUAL VS FORECAST'!O37</f>
        <v>-0.25808221669006276</v>
      </c>
      <c r="I10" s="7">
        <f>'ACTUAL VS FORECAST'!P37</f>
        <v>-0.19794135995009357</v>
      </c>
      <c r="J10" s="7">
        <f>'ACTUAL VS FORECAST'!Q37</f>
        <v>-0.25816918382667525</v>
      </c>
      <c r="L10" s="7">
        <f>'ACTUAL VS P6M'!O37</f>
        <v>-0.39583531120275217</v>
      </c>
      <c r="M10" s="7">
        <f>'ACTUAL VS P6M'!P37</f>
        <v>-0.60349572625322734</v>
      </c>
      <c r="N10" s="7">
        <f>'ACTUAL VS P6M'!Q37</f>
        <v>-0.39534019885923505</v>
      </c>
      <c r="P10" s="1">
        <f>'ACT TREND &amp; CALC FORECAST'!Z37</f>
        <v>133642393.56308557</v>
      </c>
      <c r="Q10" s="1">
        <f>'ACT TREND &amp; CALC FORECAST'!AA37</f>
        <v>363620.30399720685</v>
      </c>
      <c r="R10" s="1">
        <f>'ACT TREND &amp; CALC FORECAST'!AB37</f>
        <v>133278773.25908837</v>
      </c>
      <c r="S10" s="1"/>
      <c r="T10" s="1">
        <f>'ACT TREND &amp; CALC FORECAST'!AD37</f>
        <v>133642393.56308557</v>
      </c>
      <c r="U10" s="1">
        <f>'ACT TREND &amp; CALC FORECAST'!AE37</f>
        <v>363620.30399720685</v>
      </c>
      <c r="V10" s="1">
        <f>'ACT TREND &amp; CALC FORECAST'!AF37</f>
        <v>133278773.25908837</v>
      </c>
    </row>
    <row r="12" spans="2:22" x14ac:dyDescent="0.25">
      <c r="B12" s="8" t="s">
        <v>108</v>
      </c>
      <c r="D12" s="1">
        <f>'ACTUAL VS FORECAST'!C65</f>
        <v>31981219.5</v>
      </c>
      <c r="E12" s="1">
        <f>'ACTUAL VS FORECAST'!D65</f>
        <v>9203420</v>
      </c>
      <c r="F12" s="1">
        <f>'ACTUAL VS FORECAST'!E65</f>
        <v>22777799.5</v>
      </c>
      <c r="H12" s="7">
        <f>'ACTUAL VS FORECAST'!O65</f>
        <v>-3.0567352614647787E-2</v>
      </c>
      <c r="I12" s="7">
        <f>'ACTUAL VS FORECAST'!P65</f>
        <v>-0.16330628665311242</v>
      </c>
      <c r="J12" s="7">
        <f>'ACTUAL VS FORECAST'!Q65</f>
        <v>3.5831146304274461E-2</v>
      </c>
      <c r="L12" s="7">
        <f>'ACTUAL VS P6M'!O65</f>
        <v>-3.0567352614647787E-2</v>
      </c>
      <c r="M12" s="7">
        <f>'ACTUAL VS P6M'!P65</f>
        <v>-0.16330628665311242</v>
      </c>
      <c r="N12" s="7">
        <f>'ACTUAL VS P6M'!Q65</f>
        <v>3.5831146304274461E-2</v>
      </c>
      <c r="P12" s="1">
        <f>'ACT TREND &amp; CALC FORECAST'!Z65</f>
        <v>34637606.226930723</v>
      </c>
      <c r="Q12" s="1">
        <f>'ACT TREND &amp; CALC FORECAST'!AA65</f>
        <v>12212659.301651467</v>
      </c>
      <c r="R12" s="1">
        <f>'ACT TREND &amp; CALC FORECAST'!AB65</f>
        <v>22424946.925279256</v>
      </c>
      <c r="S12" s="1"/>
      <c r="T12" s="1">
        <f>'ACT TREND &amp; CALC FORECAST'!AD65</f>
        <v>34637606.226930723</v>
      </c>
      <c r="U12" s="1">
        <f>'ACT TREND &amp; CALC FORECAST'!AE65</f>
        <v>12212659.301651467</v>
      </c>
      <c r="V12" s="1">
        <f>'ACT TREND &amp; CALC FORECAST'!AF65</f>
        <v>22424946.925279252</v>
      </c>
    </row>
    <row r="16" spans="2:22" x14ac:dyDescent="0.25">
      <c r="B16" s="8" t="s">
        <v>109</v>
      </c>
      <c r="D16" s="1">
        <f>'ACTUAL VS FORECAST'!C70</f>
        <v>9052866.5</v>
      </c>
      <c r="E16" s="1">
        <f>'ACTUAL VS FORECAST'!D70</f>
        <v>1066731.5</v>
      </c>
      <c r="F16" s="1">
        <f>'ACTUAL VS FORECAST'!E70</f>
        <v>7986135</v>
      </c>
      <c r="H16" s="7">
        <f>'ACTUAL VS FORECAST'!O70</f>
        <v>3.1565539163604855E-2</v>
      </c>
      <c r="I16" s="7">
        <f>'ACTUAL VS FORECAST'!P70</f>
        <v>38.571595503950739</v>
      </c>
      <c r="J16" s="7">
        <f>'ACTUAL VS FORECAST'!Q70</f>
        <v>-8.7183581469431282E-2</v>
      </c>
      <c r="L16" s="7">
        <f>'ACTUAL VS P6M'!O70</f>
        <v>0.14508568473794442</v>
      </c>
      <c r="M16" s="7" t="str">
        <f>'ACTUAL VS P6M'!P70</f>
        <v/>
      </c>
      <c r="N16" s="7">
        <f>'ACTUAL VS P6M'!Q70</f>
        <v>1.0156160469688112E-2</v>
      </c>
      <c r="P16" s="1">
        <f>'ACT TREND &amp; CALC FORECAST'!Z70</f>
        <v>10648212.856640259</v>
      </c>
      <c r="Q16" s="1">
        <f>'ACT TREND &amp; CALC FORECAST'!AA70</f>
        <v>1066731.5</v>
      </c>
      <c r="R16" s="1">
        <f>'ACT TREND &amp; CALC FORECAST'!AB70</f>
        <v>9581481.3566402588</v>
      </c>
      <c r="S16" s="1"/>
      <c r="T16" s="1">
        <f>'ACT TREND &amp; CALC FORECAST'!AD70</f>
        <v>10648212.856640259</v>
      </c>
      <c r="U16" s="1">
        <f>'ACT TREND &amp; CALC FORECAST'!AE70</f>
        <v>1066731.5</v>
      </c>
      <c r="V16" s="1">
        <f>'ACT TREND &amp; CALC FORECAST'!AF70</f>
        <v>9581481.3566402588</v>
      </c>
    </row>
    <row r="18" spans="2:22" x14ac:dyDescent="0.25">
      <c r="B18" s="8" t="s">
        <v>110</v>
      </c>
      <c r="D18" s="1">
        <f>'ACTUAL VS FORECAST'!C81</f>
        <v>36619958</v>
      </c>
      <c r="E18" s="1">
        <f>'ACTUAL VS FORECAST'!D81</f>
        <v>2652399</v>
      </c>
      <c r="F18" s="1">
        <f>'ACTUAL VS FORECAST'!E81</f>
        <v>33967559</v>
      </c>
      <c r="H18" s="7">
        <f>'ACTUAL VS FORECAST'!O81</f>
        <v>0.13174290616273659</v>
      </c>
      <c r="I18" s="7">
        <f>'ACTUAL VS FORECAST'!P81</f>
        <v>1.8283808569174007</v>
      </c>
      <c r="J18" s="7">
        <f>'ACTUAL VS FORECAST'!Q81</f>
        <v>8.1103001637048242E-2</v>
      </c>
      <c r="L18" s="7">
        <f>'ACTUAL VS P6M'!O81</f>
        <v>5.7314723571937759E-2</v>
      </c>
      <c r="M18" s="7">
        <f>'ACTUAL VS P6M'!P81</f>
        <v>0.75942080513896471</v>
      </c>
      <c r="N18" s="7">
        <f>'ACTUAL VS P6M'!Q81</f>
        <v>2.5363650658343145E-2</v>
      </c>
      <c r="P18" s="1">
        <f>'ACT TREND &amp; CALC FORECAST'!Z81</f>
        <v>40879226.645537138</v>
      </c>
      <c r="Q18" s="1">
        <f>'ACT TREND &amp; CALC FORECAST'!AA81</f>
        <v>419447300.611453</v>
      </c>
      <c r="R18" s="1">
        <f>'ACT TREND &amp; CALC FORECAST'!AB81</f>
        <v>-378568073.96591586</v>
      </c>
      <c r="S18" s="1"/>
      <c r="T18" s="1">
        <f>'ACT TREND &amp; CALC FORECAST'!AD81</f>
        <v>40879226.645537138</v>
      </c>
      <c r="U18" s="1">
        <f>'ACT TREND &amp; CALC FORECAST'!AE81</f>
        <v>419447300.611453</v>
      </c>
      <c r="V18" s="1">
        <f>'ACT TREND &amp; CALC FORECAST'!AF81</f>
        <v>-378568073.96591586</v>
      </c>
    </row>
    <row r="20" spans="2:22" x14ac:dyDescent="0.25">
      <c r="B20" s="8" t="s">
        <v>111</v>
      </c>
      <c r="D20" s="1">
        <f>'ACTUAL VS FORECAST'!C86</f>
        <v>5040846.5</v>
      </c>
      <c r="E20" s="1">
        <f>'ACTUAL VS FORECAST'!D86</f>
        <v>1592850</v>
      </c>
      <c r="F20" s="1">
        <f>'ACTUAL VS FORECAST'!E86</f>
        <v>3447996.5</v>
      </c>
      <c r="H20" s="7">
        <f>'ACTUAL VS FORECAST'!O86</f>
        <v>0.13472954413818145</v>
      </c>
      <c r="I20" s="7">
        <f>'ACTUAL VS FORECAST'!P86</f>
        <v>333.63235294117646</v>
      </c>
      <c r="J20" s="7">
        <f>'ACTUAL VS FORECAST'!Q86</f>
        <v>-0.22299948643098377</v>
      </c>
      <c r="L20" s="7">
        <f>'ACTUAL VS P6M'!O86</f>
        <v>0.33322890579066372</v>
      </c>
      <c r="M20" s="7">
        <f>'ACTUAL VS P6M'!P86</f>
        <v>2.8796441984967096</v>
      </c>
      <c r="N20" s="7">
        <f>'ACTUAL VS P6M'!Q86</f>
        <v>2.3033558679846248E-2</v>
      </c>
      <c r="P20" s="1">
        <f>'ACT TREND &amp; CALC FORECAST'!Z86</f>
        <v>4742734.1442031944</v>
      </c>
      <c r="Q20" s="1">
        <f>'ACT TREND &amp; CALC FORECAST'!AA86</f>
        <v>1581650.2231755026</v>
      </c>
      <c r="R20" s="1">
        <f>'ACT TREND &amp; CALC FORECAST'!AB86</f>
        <v>3161083.921027692</v>
      </c>
      <c r="S20" s="1"/>
      <c r="T20" s="1">
        <f>'ACT TREND &amp; CALC FORECAST'!AD86</f>
        <v>4742734.1442031944</v>
      </c>
      <c r="U20" s="1">
        <f>'ACT TREND &amp; CALC FORECAST'!AE86</f>
        <v>1581650.2231755026</v>
      </c>
      <c r="V20" s="1">
        <f>'ACT TREND &amp; CALC FORECAST'!AF86</f>
        <v>3161083.921027692</v>
      </c>
    </row>
    <row r="22" spans="2:22" x14ac:dyDescent="0.25">
      <c r="B22" s="8" t="s">
        <v>112</v>
      </c>
      <c r="D22" s="1">
        <f>'ACTUAL VS FORECAST'!C92</f>
        <v>7641246</v>
      </c>
      <c r="E22" s="1">
        <f>'ACTUAL VS FORECAST'!D92</f>
        <v>471859.5</v>
      </c>
      <c r="F22" s="1">
        <f>'ACTUAL VS FORECAST'!E92</f>
        <v>7169386.5</v>
      </c>
      <c r="H22" s="7">
        <f>'ACTUAL VS FORECAST'!O92</f>
        <v>5.4188744341729919E-2</v>
      </c>
      <c r="I22" s="7">
        <f>'ACTUAL VS FORECAST'!P92</f>
        <v>20.346279122370504</v>
      </c>
      <c r="J22" s="7">
        <f>'ACTUAL VS FORECAST'!Q92</f>
        <v>-7.8835723011708801E-3</v>
      </c>
      <c r="L22" s="7">
        <f>'ACTUAL VS P6M'!O92</f>
        <v>0.43390324195066865</v>
      </c>
      <c r="M22" s="7">
        <f>'ACTUAL VS P6M'!P92</f>
        <v>9.5287006538860602E-2</v>
      </c>
      <c r="N22" s="7">
        <f>'ACTUAL VS P6M'!Q92</f>
        <v>0.46368554894129937</v>
      </c>
      <c r="P22" s="1">
        <f>'ACT TREND &amp; CALC FORECAST'!Z92</f>
        <v>12479515.197185172</v>
      </c>
      <c r="Q22" s="1">
        <f>'ACT TREND &amp; CALC FORECAST'!AA92</f>
        <v>529064.60866855958</v>
      </c>
      <c r="R22" s="1">
        <f>'ACT TREND &amp; CALC FORECAST'!AB92</f>
        <v>11950450.588516612</v>
      </c>
      <c r="S22" s="1"/>
      <c r="T22" s="1">
        <f>'ACT TREND &amp; CALC FORECAST'!AD92</f>
        <v>12479515.197185172</v>
      </c>
      <c r="U22" s="1">
        <f>'ACT TREND &amp; CALC FORECAST'!AE92</f>
        <v>529064.60866855958</v>
      </c>
      <c r="V22" s="1">
        <f>'ACT TREND &amp; CALC FORECAST'!AF92</f>
        <v>11950450.588516612</v>
      </c>
    </row>
    <row r="24" spans="2:22" x14ac:dyDescent="0.25">
      <c r="B24" s="8" t="s">
        <v>113</v>
      </c>
      <c r="D24" s="1">
        <f>'ACTUAL VS FORECAST'!C95</f>
        <v>6185740</v>
      </c>
      <c r="E24" s="1">
        <f>'ACTUAL VS FORECAST'!D95</f>
        <v>756580</v>
      </c>
      <c r="F24" s="1">
        <f>'ACTUAL VS FORECAST'!E95</f>
        <v>5429160</v>
      </c>
      <c r="H24" s="7">
        <f>'ACTUAL VS FORECAST'!O95</f>
        <v>-8.7424996341284936E-2</v>
      </c>
      <c r="I24" s="7" t="str">
        <f>'ACTUAL VS FORECAST'!P95</f>
        <v/>
      </c>
      <c r="J24" s="7">
        <f>'ACTUAL VS FORECAST'!Q95</f>
        <v>-0.19904236083900237</v>
      </c>
      <c r="L24" s="7">
        <f>'ACTUAL VS P6M'!O95</f>
        <v>0.25878013664830107</v>
      </c>
      <c r="M24" s="7">
        <f>'ACTUAL VS P6M'!P95</f>
        <v>-0.2499826517967782</v>
      </c>
      <c r="N24" s="7">
        <f>'ACTUAL VS P6M'!Q95</f>
        <v>0.39019415797660884</v>
      </c>
      <c r="P24" s="1">
        <f>'ACT TREND &amp; CALC FORECAST'!Z95</f>
        <v>11851750.389093809</v>
      </c>
      <c r="Q24" s="1">
        <f>'ACT TREND &amp; CALC FORECAST'!AA95</f>
        <v>1265306.7537279527</v>
      </c>
      <c r="R24" s="1">
        <f>'ACT TREND &amp; CALC FORECAST'!AB95</f>
        <v>10586443.635365857</v>
      </c>
      <c r="S24" s="1"/>
      <c r="T24" s="1">
        <f>'ACT TREND &amp; CALC FORECAST'!AD95</f>
        <v>11851750.389093809</v>
      </c>
      <c r="U24" s="1">
        <f>'ACT TREND &amp; CALC FORECAST'!AE95</f>
        <v>1265306.7537279527</v>
      </c>
      <c r="V24" s="1">
        <f>'ACT TREND &amp; CALC FORECAST'!AF95</f>
        <v>10586443.635365857</v>
      </c>
    </row>
    <row r="27" spans="2:22" ht="294" customHeight="1" x14ac:dyDescent="0.25">
      <c r="B27" s="16" t="s">
        <v>114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8"/>
    </row>
    <row r="28" spans="2:22" x14ac:dyDescent="0.25">
      <c r="B28" s="12"/>
      <c r="C28" s="12"/>
      <c r="D28" s="12"/>
      <c r="E28" s="12"/>
      <c r="F28" s="12"/>
      <c r="G28" s="12"/>
      <c r="H28" s="12"/>
      <c r="I28" s="12"/>
      <c r="J28" s="12"/>
    </row>
    <row r="30" spans="2:22" x14ac:dyDescent="0.25">
      <c r="B30" s="13" t="s">
        <v>115</v>
      </c>
      <c r="C30" s="19"/>
      <c r="D30" s="20"/>
      <c r="E30" s="20"/>
      <c r="F30" s="20"/>
      <c r="G30" s="20"/>
      <c r="H30" s="20"/>
      <c r="I30" s="20"/>
      <c r="J30" s="21"/>
    </row>
    <row r="31" spans="2:22" x14ac:dyDescent="0.25">
      <c r="B31" s="13" t="s">
        <v>116</v>
      </c>
      <c r="C31" s="19"/>
      <c r="D31" s="20"/>
      <c r="E31" s="20"/>
      <c r="F31" s="20"/>
      <c r="G31" s="20"/>
      <c r="H31" s="20"/>
      <c r="I31" s="20"/>
      <c r="J31" s="21"/>
    </row>
  </sheetData>
  <mergeCells count="8">
    <mergeCell ref="T4:V4"/>
    <mergeCell ref="B27:V27"/>
    <mergeCell ref="C30:J30"/>
    <mergeCell ref="C31:J31"/>
    <mergeCell ref="D4:F4"/>
    <mergeCell ref="H4:J4"/>
    <mergeCell ref="L4:N4"/>
    <mergeCell ref="P4:R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02"/>
  <sheetViews>
    <sheetView workbookViewId="0">
      <selection activeCell="H23" sqref="H23"/>
    </sheetView>
  </sheetViews>
  <sheetFormatPr defaultColWidth="11" defaultRowHeight="15.75" x14ac:dyDescent="0.25"/>
  <cols>
    <col min="1" max="1" width="4.125" bestFit="1" customWidth="1"/>
    <col min="2" max="2" width="108.5" bestFit="1" customWidth="1"/>
    <col min="3" max="3" width="11.375" bestFit="1" customWidth="1"/>
    <col min="5" max="5" width="11.375" bestFit="1" customWidth="1"/>
    <col min="6" max="6" width="5.875" customWidth="1"/>
    <col min="7" max="7" width="11.375" bestFit="1" customWidth="1"/>
    <col min="9" max="9" width="11.375" bestFit="1" customWidth="1"/>
    <col min="10" max="10" width="5.875" customWidth="1"/>
    <col min="11" max="11" width="11.375" bestFit="1" customWidth="1"/>
    <col min="12" max="12" width="11" bestFit="1" customWidth="1"/>
    <col min="13" max="13" width="11.375" bestFit="1" customWidth="1"/>
    <col min="14" max="14" width="5.875" customWidth="1"/>
    <col min="18" max="18" width="5.875" customWidth="1"/>
  </cols>
  <sheetData>
    <row r="2" spans="2:19" s="8" customFormat="1" x14ac:dyDescent="0.25">
      <c r="C2" s="15" t="s">
        <v>85</v>
      </c>
      <c r="D2" s="15"/>
      <c r="E2" s="15"/>
      <c r="G2" s="15" t="s">
        <v>86</v>
      </c>
      <c r="H2" s="15"/>
      <c r="I2" s="15"/>
      <c r="K2" s="15" t="s">
        <v>87</v>
      </c>
      <c r="L2" s="15"/>
      <c r="M2" s="15"/>
      <c r="O2" s="15" t="s">
        <v>89</v>
      </c>
      <c r="P2" s="15"/>
      <c r="Q2" s="15"/>
    </row>
    <row r="3" spans="2:19" s="8" customFormat="1" x14ac:dyDescent="0.25">
      <c r="C3" s="9" t="s">
        <v>82</v>
      </c>
      <c r="D3" s="9" t="s">
        <v>83</v>
      </c>
      <c r="E3" s="9" t="s">
        <v>84</v>
      </c>
      <c r="F3" s="10"/>
      <c r="G3" s="9" t="s">
        <v>82</v>
      </c>
      <c r="H3" s="9" t="s">
        <v>83</v>
      </c>
      <c r="I3" s="9" t="s">
        <v>84</v>
      </c>
      <c r="J3" s="10"/>
      <c r="K3" s="9" t="s">
        <v>82</v>
      </c>
      <c r="L3" s="9" t="s">
        <v>83</v>
      </c>
      <c r="M3" s="9" t="s">
        <v>84</v>
      </c>
      <c r="O3" s="9" t="s">
        <v>82</v>
      </c>
      <c r="P3" s="9" t="s">
        <v>83</v>
      </c>
      <c r="Q3" s="9" t="s">
        <v>84</v>
      </c>
      <c r="S3" s="8" t="s">
        <v>88</v>
      </c>
    </row>
    <row r="4" spans="2:19" x14ac:dyDescent="0.25">
      <c r="B4" t="s">
        <v>0</v>
      </c>
      <c r="C4" s="2">
        <v>177304085</v>
      </c>
      <c r="D4" s="2">
        <v>0</v>
      </c>
      <c r="E4" s="3">
        <f>C4-D4</f>
        <v>177304085</v>
      </c>
      <c r="G4" s="5">
        <v>246311418</v>
      </c>
      <c r="H4" s="5">
        <v>0</v>
      </c>
      <c r="I4" s="3">
        <f>G4-H4</f>
        <v>246311418</v>
      </c>
      <c r="K4" s="1">
        <f>C4-G4</f>
        <v>-69007333</v>
      </c>
      <c r="L4" s="1">
        <f>D4-H4</f>
        <v>0</v>
      </c>
      <c r="M4" s="3">
        <f>K4-L4</f>
        <v>-69007333</v>
      </c>
      <c r="O4" s="7">
        <f>IF(G4=0, "",+K4/G4)</f>
        <v>-0.28016294802866182</v>
      </c>
      <c r="P4" s="7" t="str">
        <f t="shared" ref="P4:Q4" si="0">IF(H4=0, "",+L4/H4)</f>
        <v/>
      </c>
      <c r="Q4" s="7">
        <f t="shared" si="0"/>
        <v>-0.28016294802866182</v>
      </c>
    </row>
    <row r="5" spans="2:19" x14ac:dyDescent="0.25">
      <c r="B5" t="s">
        <v>1</v>
      </c>
      <c r="C5" s="2">
        <v>572058.5</v>
      </c>
      <c r="D5" s="2">
        <v>0</v>
      </c>
      <c r="E5" s="3">
        <f t="shared" ref="E5:E37" si="1">C5-D5</f>
        <v>572058.5</v>
      </c>
      <c r="G5" s="5">
        <v>407725</v>
      </c>
      <c r="H5" s="5">
        <v>0</v>
      </c>
      <c r="I5" s="3">
        <f t="shared" ref="I5:I37" si="2">G5-H5</f>
        <v>407725</v>
      </c>
      <c r="K5" s="1">
        <f t="shared" ref="K5:K65" si="3">C5-G5</f>
        <v>164333.5</v>
      </c>
      <c r="L5" s="1">
        <f t="shared" ref="L5:L65" si="4">D5-H5</f>
        <v>0</v>
      </c>
      <c r="M5" s="3">
        <f t="shared" ref="M5:M37" si="5">K5-L5</f>
        <v>164333.5</v>
      </c>
      <c r="O5" s="7">
        <f t="shared" ref="O5:O16" si="6">IF(G5=0, "",+K5/G5)</f>
        <v>0.40304984977619718</v>
      </c>
      <c r="P5" s="7" t="str">
        <f t="shared" ref="P5:P16" si="7">IF(H5=0, "",+L5/H5)</f>
        <v/>
      </c>
      <c r="Q5" s="7">
        <f t="shared" ref="Q5:Q16" si="8">IF(I5=0, "",+M5/I5)</f>
        <v>0.40304984977619718</v>
      </c>
    </row>
    <row r="6" spans="2:19" x14ac:dyDescent="0.25">
      <c r="B6" t="s">
        <v>2</v>
      </c>
      <c r="C6" s="2">
        <v>0</v>
      </c>
      <c r="D6" s="2">
        <v>0</v>
      </c>
      <c r="E6" s="3">
        <f t="shared" si="1"/>
        <v>0</v>
      </c>
      <c r="G6" s="5">
        <v>0</v>
      </c>
      <c r="H6" s="5">
        <v>0</v>
      </c>
      <c r="I6" s="3">
        <f t="shared" si="2"/>
        <v>0</v>
      </c>
      <c r="K6" s="1">
        <f t="shared" si="3"/>
        <v>0</v>
      </c>
      <c r="L6" s="1">
        <f t="shared" si="4"/>
        <v>0</v>
      </c>
      <c r="M6" s="3">
        <f t="shared" si="5"/>
        <v>0</v>
      </c>
      <c r="O6" s="7" t="str">
        <f t="shared" si="6"/>
        <v/>
      </c>
      <c r="P6" s="7" t="str">
        <f t="shared" si="7"/>
        <v/>
      </c>
      <c r="Q6" s="7" t="str">
        <f t="shared" si="8"/>
        <v/>
      </c>
    </row>
    <row r="7" spans="2:19" x14ac:dyDescent="0.25">
      <c r="B7" t="s">
        <v>3</v>
      </c>
      <c r="C7" s="2">
        <v>0</v>
      </c>
      <c r="D7" s="2">
        <v>0</v>
      </c>
      <c r="E7" s="3">
        <f t="shared" si="1"/>
        <v>0</v>
      </c>
      <c r="G7" s="5">
        <v>0</v>
      </c>
      <c r="H7" s="5">
        <v>0</v>
      </c>
      <c r="I7" s="3">
        <f t="shared" si="2"/>
        <v>0</v>
      </c>
      <c r="K7" s="1">
        <f t="shared" si="3"/>
        <v>0</v>
      </c>
      <c r="L7" s="1">
        <f t="shared" si="4"/>
        <v>0</v>
      </c>
      <c r="M7" s="3">
        <f t="shared" si="5"/>
        <v>0</v>
      </c>
      <c r="O7" s="7" t="str">
        <f t="shared" si="6"/>
        <v/>
      </c>
      <c r="P7" s="7" t="str">
        <f t="shared" si="7"/>
        <v/>
      </c>
      <c r="Q7" s="7" t="str">
        <f t="shared" si="8"/>
        <v/>
      </c>
    </row>
    <row r="8" spans="2:19" x14ac:dyDescent="0.25">
      <c r="B8" t="s">
        <v>4</v>
      </c>
      <c r="C8" s="2">
        <v>24423</v>
      </c>
      <c r="D8" s="2">
        <v>0</v>
      </c>
      <c r="E8" s="3">
        <f t="shared" si="1"/>
        <v>24423</v>
      </c>
      <c r="G8" s="5">
        <v>0</v>
      </c>
      <c r="H8" s="5">
        <v>0</v>
      </c>
      <c r="I8" s="3">
        <f t="shared" si="2"/>
        <v>0</v>
      </c>
      <c r="K8" s="1">
        <f t="shared" si="3"/>
        <v>24423</v>
      </c>
      <c r="L8" s="1">
        <f t="shared" si="4"/>
        <v>0</v>
      </c>
      <c r="M8" s="3">
        <f t="shared" si="5"/>
        <v>24423</v>
      </c>
      <c r="O8" s="7" t="str">
        <f t="shared" si="6"/>
        <v/>
      </c>
      <c r="P8" s="7" t="str">
        <f t="shared" si="7"/>
        <v/>
      </c>
      <c r="Q8" s="7" t="str">
        <f t="shared" si="8"/>
        <v/>
      </c>
    </row>
    <row r="9" spans="2:19" x14ac:dyDescent="0.25">
      <c r="B9" t="s">
        <v>5</v>
      </c>
      <c r="C9" s="2">
        <v>57341</v>
      </c>
      <c r="D9" s="2">
        <v>0</v>
      </c>
      <c r="E9" s="3">
        <f t="shared" si="1"/>
        <v>57341</v>
      </c>
      <c r="G9" s="5">
        <v>36370</v>
      </c>
      <c r="H9" s="5">
        <v>0</v>
      </c>
      <c r="I9" s="3">
        <f t="shared" si="2"/>
        <v>36370</v>
      </c>
      <c r="K9" s="1">
        <f t="shared" si="3"/>
        <v>20971</v>
      </c>
      <c r="L9" s="1">
        <f t="shared" si="4"/>
        <v>0</v>
      </c>
      <c r="M9" s="3">
        <f t="shared" si="5"/>
        <v>20971</v>
      </c>
      <c r="O9" s="7">
        <f t="shared" si="6"/>
        <v>0.57660159472092387</v>
      </c>
      <c r="P9" s="7" t="str">
        <f t="shared" si="7"/>
        <v/>
      </c>
      <c r="Q9" s="7">
        <f t="shared" si="8"/>
        <v>0.57660159472092387</v>
      </c>
    </row>
    <row r="10" spans="2:19" x14ac:dyDescent="0.25">
      <c r="B10" t="s">
        <v>6</v>
      </c>
      <c r="C10" s="2">
        <v>990902</v>
      </c>
      <c r="D10" s="2">
        <v>0</v>
      </c>
      <c r="E10" s="3">
        <f t="shared" si="1"/>
        <v>990902</v>
      </c>
      <c r="G10" s="5">
        <v>1135883</v>
      </c>
      <c r="H10" s="5">
        <v>0</v>
      </c>
      <c r="I10" s="3">
        <f t="shared" si="2"/>
        <v>1135883</v>
      </c>
      <c r="K10" s="1">
        <f t="shared" si="3"/>
        <v>-144981</v>
      </c>
      <c r="L10" s="1">
        <f t="shared" si="4"/>
        <v>0</v>
      </c>
      <c r="M10" s="3">
        <f t="shared" si="5"/>
        <v>-144981</v>
      </c>
      <c r="O10" s="7">
        <f t="shared" si="6"/>
        <v>-0.12763726545779802</v>
      </c>
      <c r="P10" s="7" t="str">
        <f t="shared" si="7"/>
        <v/>
      </c>
      <c r="Q10" s="7">
        <f t="shared" si="8"/>
        <v>-0.12763726545779802</v>
      </c>
    </row>
    <row r="11" spans="2:19" x14ac:dyDescent="0.25">
      <c r="B11" t="s">
        <v>118</v>
      </c>
      <c r="C11" s="2">
        <v>0</v>
      </c>
      <c r="D11" s="2">
        <v>0</v>
      </c>
      <c r="E11" s="3">
        <f t="shared" ref="E11" si="9">C11-D11</f>
        <v>0</v>
      </c>
      <c r="G11" s="5">
        <v>0</v>
      </c>
      <c r="H11" s="5">
        <v>0</v>
      </c>
      <c r="I11" s="3">
        <f t="shared" ref="I11" si="10">G11-H11</f>
        <v>0</v>
      </c>
      <c r="K11" s="1">
        <f t="shared" ref="K11" si="11">C11-G11</f>
        <v>0</v>
      </c>
      <c r="L11" s="1">
        <f t="shared" ref="L11" si="12">D11-H11</f>
        <v>0</v>
      </c>
      <c r="M11" s="3">
        <f t="shared" ref="M11" si="13">K11-L11</f>
        <v>0</v>
      </c>
      <c r="O11" s="7" t="str">
        <f t="shared" ref="O11" si="14">IF(G11=0, "",+K11/G11)</f>
        <v/>
      </c>
      <c r="P11" s="7" t="str">
        <f t="shared" ref="P11" si="15">IF(H11=0, "",+L11/H11)</f>
        <v/>
      </c>
      <c r="Q11" s="7" t="str">
        <f t="shared" ref="Q11" si="16">IF(I11=0, "",+M11/I11)</f>
        <v/>
      </c>
    </row>
    <row r="12" spans="2:19" x14ac:dyDescent="0.25">
      <c r="B12" t="s">
        <v>7</v>
      </c>
      <c r="C12" s="2">
        <v>9536504.5</v>
      </c>
      <c r="D12" s="2">
        <v>0</v>
      </c>
      <c r="E12" s="3">
        <f t="shared" si="1"/>
        <v>9536504.5</v>
      </c>
      <c r="G12" s="5">
        <v>10204364</v>
      </c>
      <c r="H12" s="5">
        <v>0</v>
      </c>
      <c r="I12" s="3">
        <f t="shared" si="2"/>
        <v>10204364</v>
      </c>
      <c r="K12" s="1">
        <f t="shared" si="3"/>
        <v>-667859.5</v>
      </c>
      <c r="L12" s="1">
        <f t="shared" si="4"/>
        <v>0</v>
      </c>
      <c r="M12" s="3">
        <f t="shared" si="5"/>
        <v>-667859.5</v>
      </c>
      <c r="O12" s="7">
        <f t="shared" si="6"/>
        <v>-6.5448419911324218E-2</v>
      </c>
      <c r="P12" s="7" t="str">
        <f t="shared" si="7"/>
        <v/>
      </c>
      <c r="Q12" s="7">
        <f t="shared" si="8"/>
        <v>-6.5448419911324218E-2</v>
      </c>
    </row>
    <row r="13" spans="2:19" x14ac:dyDescent="0.25">
      <c r="B13" t="s">
        <v>8</v>
      </c>
      <c r="C13" s="2">
        <v>2665062.5</v>
      </c>
      <c r="D13" s="2">
        <v>0</v>
      </c>
      <c r="E13" s="3">
        <f t="shared" si="1"/>
        <v>2665062.5</v>
      </c>
      <c r="G13" s="5">
        <v>1488324</v>
      </c>
      <c r="H13" s="5">
        <v>0</v>
      </c>
      <c r="I13" s="3">
        <f t="shared" si="2"/>
        <v>1488324</v>
      </c>
      <c r="K13" s="1">
        <f t="shared" si="3"/>
        <v>1176738.5</v>
      </c>
      <c r="L13" s="1">
        <f t="shared" si="4"/>
        <v>0</v>
      </c>
      <c r="M13" s="3">
        <f t="shared" si="5"/>
        <v>1176738.5</v>
      </c>
      <c r="O13" s="7">
        <f t="shared" si="6"/>
        <v>0.79064672745988107</v>
      </c>
      <c r="P13" s="7" t="str">
        <f t="shared" si="7"/>
        <v/>
      </c>
      <c r="Q13" s="7">
        <f t="shared" si="8"/>
        <v>0.79064672745988107</v>
      </c>
    </row>
    <row r="14" spans="2:19" x14ac:dyDescent="0.25">
      <c r="B14" t="s">
        <v>9</v>
      </c>
      <c r="C14" s="2">
        <v>6380710.5</v>
      </c>
      <c r="D14" s="2">
        <v>83976</v>
      </c>
      <c r="E14" s="3">
        <f t="shared" si="1"/>
        <v>6296734.5</v>
      </c>
      <c r="G14" s="5">
        <v>10472691</v>
      </c>
      <c r="H14" s="5">
        <v>400750</v>
      </c>
      <c r="I14" s="3">
        <f t="shared" si="2"/>
        <v>10071941</v>
      </c>
      <c r="K14" s="1">
        <f t="shared" si="3"/>
        <v>-4091980.5</v>
      </c>
      <c r="L14" s="1">
        <f t="shared" si="4"/>
        <v>-316774</v>
      </c>
      <c r="M14" s="3">
        <f t="shared" si="5"/>
        <v>-3775206.5</v>
      </c>
      <c r="O14" s="7">
        <f t="shared" si="6"/>
        <v>-0.39072865799248729</v>
      </c>
      <c r="P14" s="7">
        <f t="shared" si="7"/>
        <v>-0.79045290081097941</v>
      </c>
      <c r="Q14" s="7">
        <f t="shared" si="8"/>
        <v>-0.37482412774260693</v>
      </c>
    </row>
    <row r="15" spans="2:19" x14ac:dyDescent="0.25">
      <c r="B15" t="s">
        <v>119</v>
      </c>
      <c r="C15" s="2">
        <v>973397</v>
      </c>
      <c r="D15" s="2">
        <v>0</v>
      </c>
      <c r="E15" s="3">
        <f t="shared" si="1"/>
        <v>973397</v>
      </c>
      <c r="G15" s="5">
        <v>0</v>
      </c>
      <c r="H15" s="5">
        <v>0</v>
      </c>
      <c r="I15" s="3">
        <f t="shared" si="2"/>
        <v>0</v>
      </c>
      <c r="K15" s="1">
        <f t="shared" si="3"/>
        <v>973397</v>
      </c>
      <c r="L15" s="1">
        <f t="shared" si="4"/>
        <v>0</v>
      </c>
      <c r="M15" s="3">
        <f t="shared" si="5"/>
        <v>973397</v>
      </c>
      <c r="O15" s="7" t="str">
        <f t="shared" si="6"/>
        <v/>
      </c>
      <c r="P15" s="7" t="str">
        <f t="shared" si="7"/>
        <v/>
      </c>
      <c r="Q15" s="7" t="str">
        <f t="shared" si="8"/>
        <v/>
      </c>
    </row>
    <row r="16" spans="2:19" x14ac:dyDescent="0.25">
      <c r="B16" t="s">
        <v>10</v>
      </c>
      <c r="C16" s="2">
        <v>1633324</v>
      </c>
      <c r="D16" s="2">
        <v>110822.5</v>
      </c>
      <c r="E16" s="3">
        <f t="shared" si="1"/>
        <v>1522501.5</v>
      </c>
      <c r="G16" s="5">
        <v>1560765</v>
      </c>
      <c r="H16" s="5">
        <v>0</v>
      </c>
      <c r="I16" s="3">
        <f t="shared" si="2"/>
        <v>1560765</v>
      </c>
      <c r="K16" s="1">
        <f t="shared" si="3"/>
        <v>72559</v>
      </c>
      <c r="L16" s="1">
        <f t="shared" si="4"/>
        <v>110822.5</v>
      </c>
      <c r="M16" s="3">
        <f t="shared" si="5"/>
        <v>-38263.5</v>
      </c>
      <c r="O16" s="7">
        <f t="shared" si="6"/>
        <v>4.6489381809561338E-2</v>
      </c>
      <c r="P16" s="7" t="str">
        <f t="shared" si="7"/>
        <v/>
      </c>
      <c r="Q16" s="7">
        <f t="shared" si="8"/>
        <v>-2.4515862413624089E-2</v>
      </c>
    </row>
    <row r="17" spans="2:17" x14ac:dyDescent="0.25">
      <c r="B17" t="s">
        <v>120</v>
      </c>
      <c r="C17" s="2">
        <v>1943160</v>
      </c>
      <c r="D17" s="2">
        <v>110046.5</v>
      </c>
      <c r="E17" s="3">
        <f t="shared" si="1"/>
        <v>1833113.5</v>
      </c>
      <c r="G17" s="5">
        <v>2865030</v>
      </c>
      <c r="H17" s="5">
        <v>0</v>
      </c>
      <c r="I17" s="3">
        <f t="shared" si="2"/>
        <v>2865030</v>
      </c>
      <c r="K17" s="1">
        <f t="shared" si="3"/>
        <v>-921870</v>
      </c>
      <c r="L17" s="1">
        <f t="shared" si="4"/>
        <v>110046.5</v>
      </c>
      <c r="M17" s="3">
        <f t="shared" si="5"/>
        <v>-1031916.5</v>
      </c>
      <c r="O17" s="7">
        <f t="shared" ref="O17:O64" si="17">IF(G17=0, "",+K17/G17)</f>
        <v>-0.32176626422759969</v>
      </c>
      <c r="P17" s="7" t="str">
        <f t="shared" ref="P17:P64" si="18">IF(H17=0, "",+L17/H17)</f>
        <v/>
      </c>
      <c r="Q17" s="7">
        <f t="shared" ref="Q17:Q64" si="19">IF(I17=0, "",+M17/I17)</f>
        <v>-0.36017650775035515</v>
      </c>
    </row>
    <row r="18" spans="2:17" x14ac:dyDescent="0.25">
      <c r="B18" t="s">
        <v>121</v>
      </c>
      <c r="C18" s="2">
        <v>0</v>
      </c>
      <c r="D18" s="2">
        <v>0</v>
      </c>
      <c r="E18" s="3">
        <f t="shared" si="1"/>
        <v>0</v>
      </c>
      <c r="G18" s="5">
        <v>0</v>
      </c>
      <c r="H18" s="5">
        <v>0</v>
      </c>
      <c r="I18" s="3">
        <f t="shared" si="2"/>
        <v>0</v>
      </c>
      <c r="K18" s="1">
        <f t="shared" si="3"/>
        <v>0</v>
      </c>
      <c r="L18" s="1">
        <f t="shared" si="4"/>
        <v>0</v>
      </c>
      <c r="M18" s="3">
        <f t="shared" si="5"/>
        <v>0</v>
      </c>
      <c r="O18" s="7" t="str">
        <f t="shared" si="17"/>
        <v/>
      </c>
      <c r="P18" s="7" t="str">
        <f t="shared" si="18"/>
        <v/>
      </c>
      <c r="Q18" s="7" t="str">
        <f t="shared" si="19"/>
        <v/>
      </c>
    </row>
    <row r="19" spans="2:17" x14ac:dyDescent="0.25">
      <c r="B19" t="s">
        <v>122</v>
      </c>
      <c r="C19" s="2">
        <v>0</v>
      </c>
      <c r="D19" s="2">
        <v>0</v>
      </c>
      <c r="E19" s="3">
        <f t="shared" si="1"/>
        <v>0</v>
      </c>
      <c r="G19" s="5">
        <v>0</v>
      </c>
      <c r="H19" s="5">
        <v>0</v>
      </c>
      <c r="I19" s="3">
        <f t="shared" si="2"/>
        <v>0</v>
      </c>
      <c r="K19" s="1">
        <f t="shared" si="3"/>
        <v>0</v>
      </c>
      <c r="L19" s="1">
        <f t="shared" si="4"/>
        <v>0</v>
      </c>
      <c r="M19" s="3">
        <f t="shared" si="5"/>
        <v>0</v>
      </c>
      <c r="O19" s="7" t="str">
        <f t="shared" si="17"/>
        <v/>
      </c>
      <c r="P19" s="7" t="str">
        <f t="shared" si="18"/>
        <v/>
      </c>
      <c r="Q19" s="7" t="str">
        <f t="shared" si="19"/>
        <v/>
      </c>
    </row>
    <row r="20" spans="2:17" x14ac:dyDescent="0.25">
      <c r="B20" t="s">
        <v>123</v>
      </c>
      <c r="C20" s="2">
        <v>0</v>
      </c>
      <c r="D20" s="2">
        <v>0</v>
      </c>
      <c r="E20" s="3">
        <f t="shared" si="1"/>
        <v>0</v>
      </c>
      <c r="G20" s="5">
        <v>0</v>
      </c>
      <c r="H20" s="5">
        <v>0</v>
      </c>
      <c r="I20" s="3">
        <f t="shared" si="2"/>
        <v>0</v>
      </c>
      <c r="K20" s="1">
        <f t="shared" si="3"/>
        <v>0</v>
      </c>
      <c r="L20" s="1">
        <f t="shared" si="4"/>
        <v>0</v>
      </c>
      <c r="M20" s="3">
        <f t="shared" si="5"/>
        <v>0</v>
      </c>
      <c r="O20" s="7" t="str">
        <f t="shared" si="17"/>
        <v/>
      </c>
      <c r="P20" s="7" t="str">
        <f t="shared" si="18"/>
        <v/>
      </c>
      <c r="Q20" s="7" t="str">
        <f t="shared" si="19"/>
        <v/>
      </c>
    </row>
    <row r="21" spans="2:17" x14ac:dyDescent="0.25">
      <c r="B21" t="s">
        <v>124</v>
      </c>
      <c r="C21" s="2">
        <v>0</v>
      </c>
      <c r="D21" s="2">
        <v>0</v>
      </c>
      <c r="E21" s="3">
        <f t="shared" si="1"/>
        <v>0</v>
      </c>
      <c r="G21" s="5">
        <v>0</v>
      </c>
      <c r="H21" s="5">
        <v>0</v>
      </c>
      <c r="I21" s="3">
        <f t="shared" si="2"/>
        <v>0</v>
      </c>
      <c r="K21" s="1">
        <f t="shared" si="3"/>
        <v>0</v>
      </c>
      <c r="L21" s="1">
        <f t="shared" si="4"/>
        <v>0</v>
      </c>
      <c r="M21" s="3">
        <f t="shared" si="5"/>
        <v>0</v>
      </c>
      <c r="O21" s="7" t="str">
        <f t="shared" si="17"/>
        <v/>
      </c>
      <c r="P21" s="7" t="str">
        <f t="shared" si="18"/>
        <v/>
      </c>
      <c r="Q21" s="7" t="str">
        <f t="shared" si="19"/>
        <v/>
      </c>
    </row>
    <row r="22" spans="2:17" x14ac:dyDescent="0.25">
      <c r="B22" t="s">
        <v>125</v>
      </c>
      <c r="C22" s="2">
        <v>0</v>
      </c>
      <c r="D22" s="2">
        <v>0</v>
      </c>
      <c r="E22" s="3">
        <f t="shared" ref="E22" si="20">C22-D22</f>
        <v>0</v>
      </c>
      <c r="G22" s="5">
        <v>0</v>
      </c>
      <c r="H22" s="5">
        <v>0</v>
      </c>
      <c r="I22" s="3">
        <f t="shared" ref="I22" si="21">G22-H22</f>
        <v>0</v>
      </c>
      <c r="K22" s="1">
        <f t="shared" ref="K22" si="22">C22-G22</f>
        <v>0</v>
      </c>
      <c r="L22" s="1">
        <f t="shared" ref="L22" si="23">D22-H22</f>
        <v>0</v>
      </c>
      <c r="M22" s="3">
        <f t="shared" ref="M22" si="24">K22-L22</f>
        <v>0</v>
      </c>
      <c r="O22" s="7" t="str">
        <f t="shared" ref="O22" si="25">IF(G22=0, "",+K22/G22)</f>
        <v/>
      </c>
      <c r="P22" s="7" t="str">
        <f t="shared" ref="P22" si="26">IF(H22=0, "",+L22/H22)</f>
        <v/>
      </c>
      <c r="Q22" s="7" t="str">
        <f t="shared" ref="Q22" si="27">IF(I22=0, "",+M22/I22)</f>
        <v/>
      </c>
    </row>
    <row r="23" spans="2:17" x14ac:dyDescent="0.25">
      <c r="B23" t="s">
        <v>11</v>
      </c>
      <c r="C23" s="2">
        <v>1168326.5</v>
      </c>
      <c r="D23" s="2">
        <v>0</v>
      </c>
      <c r="E23" s="3">
        <f t="shared" si="1"/>
        <v>1168326.5</v>
      </c>
      <c r="G23" s="5">
        <v>1673055</v>
      </c>
      <c r="H23" s="5">
        <v>0</v>
      </c>
      <c r="I23" s="3">
        <f t="shared" si="2"/>
        <v>1673055</v>
      </c>
      <c r="K23" s="1">
        <f t="shared" si="3"/>
        <v>-504728.5</v>
      </c>
      <c r="L23" s="1">
        <f t="shared" si="4"/>
        <v>0</v>
      </c>
      <c r="M23" s="3">
        <f t="shared" si="5"/>
        <v>-504728.5</v>
      </c>
      <c r="O23" s="7">
        <f t="shared" si="17"/>
        <v>-0.30168075765590491</v>
      </c>
      <c r="P23" s="7" t="str">
        <f t="shared" si="18"/>
        <v/>
      </c>
      <c r="Q23" s="7">
        <f t="shared" si="19"/>
        <v>-0.30168075765590491</v>
      </c>
    </row>
    <row r="24" spans="2:17" x14ac:dyDescent="0.25">
      <c r="B24" t="s">
        <v>12</v>
      </c>
      <c r="C24" s="2">
        <v>84570</v>
      </c>
      <c r="D24" s="2">
        <v>16580</v>
      </c>
      <c r="E24" s="3">
        <f t="shared" si="1"/>
        <v>67990</v>
      </c>
      <c r="G24" s="5">
        <v>199554</v>
      </c>
      <c r="H24" s="5">
        <v>0</v>
      </c>
      <c r="I24" s="3">
        <f t="shared" si="2"/>
        <v>199554</v>
      </c>
      <c r="K24" s="1">
        <f t="shared" si="3"/>
        <v>-114984</v>
      </c>
      <c r="L24" s="1">
        <f t="shared" si="4"/>
        <v>16580</v>
      </c>
      <c r="M24" s="3">
        <f t="shared" si="5"/>
        <v>-131564</v>
      </c>
      <c r="O24" s="7">
        <f t="shared" si="17"/>
        <v>-0.57620493700953124</v>
      </c>
      <c r="P24" s="7" t="str">
        <f t="shared" si="18"/>
        <v/>
      </c>
      <c r="Q24" s="7">
        <f t="shared" si="19"/>
        <v>-0.65929021718432101</v>
      </c>
    </row>
    <row r="25" spans="2:17" x14ac:dyDescent="0.25">
      <c r="B25" t="s">
        <v>13</v>
      </c>
      <c r="C25" s="2">
        <v>201848</v>
      </c>
      <c r="D25" s="2">
        <v>0</v>
      </c>
      <c r="E25" s="3">
        <f t="shared" si="1"/>
        <v>201848</v>
      </c>
      <c r="G25" s="5">
        <v>243551</v>
      </c>
      <c r="H25" s="5">
        <v>0</v>
      </c>
      <c r="I25" s="3">
        <f t="shared" si="2"/>
        <v>243551</v>
      </c>
      <c r="K25" s="1">
        <f t="shared" si="3"/>
        <v>-41703</v>
      </c>
      <c r="L25" s="1">
        <f t="shared" si="4"/>
        <v>0</v>
      </c>
      <c r="M25" s="3">
        <f t="shared" si="5"/>
        <v>-41703</v>
      </c>
      <c r="O25" s="7">
        <f t="shared" si="17"/>
        <v>-0.17122902390053829</v>
      </c>
      <c r="P25" s="7" t="str">
        <f t="shared" si="18"/>
        <v/>
      </c>
      <c r="Q25" s="7">
        <f t="shared" si="19"/>
        <v>-0.17122902390053829</v>
      </c>
    </row>
    <row r="26" spans="2:17" x14ac:dyDescent="0.25">
      <c r="B26" t="s">
        <v>14</v>
      </c>
      <c r="C26" s="2">
        <v>30028</v>
      </c>
      <c r="D26" s="2">
        <v>0</v>
      </c>
      <c r="E26" s="3">
        <f t="shared" si="1"/>
        <v>30028</v>
      </c>
      <c r="G26" s="5">
        <v>34846</v>
      </c>
      <c r="H26" s="5">
        <v>0</v>
      </c>
      <c r="I26" s="3">
        <f t="shared" si="2"/>
        <v>34846</v>
      </c>
      <c r="K26" s="1">
        <f t="shared" si="3"/>
        <v>-4818</v>
      </c>
      <c r="L26" s="1">
        <f t="shared" si="4"/>
        <v>0</v>
      </c>
      <c r="M26" s="3">
        <f t="shared" si="5"/>
        <v>-4818</v>
      </c>
      <c r="O26" s="7">
        <f t="shared" si="17"/>
        <v>-0.13826551110600929</v>
      </c>
      <c r="P26" s="7" t="str">
        <f t="shared" si="18"/>
        <v/>
      </c>
      <c r="Q26" s="7">
        <f t="shared" si="19"/>
        <v>-0.13826551110600929</v>
      </c>
    </row>
    <row r="27" spans="2:17" x14ac:dyDescent="0.25">
      <c r="B27" t="s">
        <v>15</v>
      </c>
      <c r="C27" s="2">
        <v>220829</v>
      </c>
      <c r="D27" s="2">
        <v>0</v>
      </c>
      <c r="E27" s="3">
        <f t="shared" si="1"/>
        <v>220829</v>
      </c>
      <c r="G27" s="5">
        <v>50000</v>
      </c>
      <c r="H27" s="5">
        <v>0</v>
      </c>
      <c r="I27" s="3">
        <f t="shared" si="2"/>
        <v>50000</v>
      </c>
      <c r="K27" s="1">
        <f t="shared" si="3"/>
        <v>170829</v>
      </c>
      <c r="L27" s="1">
        <f t="shared" si="4"/>
        <v>0</v>
      </c>
      <c r="M27" s="3">
        <f t="shared" si="5"/>
        <v>170829</v>
      </c>
      <c r="O27" s="7">
        <f t="shared" si="17"/>
        <v>3.4165800000000002</v>
      </c>
      <c r="P27" s="7" t="str">
        <f t="shared" si="18"/>
        <v/>
      </c>
      <c r="Q27" s="7">
        <f t="shared" si="19"/>
        <v>3.4165800000000002</v>
      </c>
    </row>
    <row r="28" spans="2:17" x14ac:dyDescent="0.25">
      <c r="B28" t="s">
        <v>126</v>
      </c>
      <c r="C28" s="2">
        <v>285124</v>
      </c>
      <c r="D28" s="2">
        <v>0</v>
      </c>
      <c r="E28" s="3">
        <f t="shared" si="1"/>
        <v>285124</v>
      </c>
      <c r="G28" s="5">
        <v>500000</v>
      </c>
      <c r="H28" s="5">
        <v>0</v>
      </c>
      <c r="I28" s="3">
        <f t="shared" si="2"/>
        <v>500000</v>
      </c>
      <c r="K28" s="1">
        <f t="shared" si="3"/>
        <v>-214876</v>
      </c>
      <c r="L28" s="1">
        <f t="shared" si="4"/>
        <v>0</v>
      </c>
      <c r="M28" s="3">
        <f t="shared" si="5"/>
        <v>-214876</v>
      </c>
      <c r="O28" s="7">
        <f t="shared" si="17"/>
        <v>-0.42975200000000002</v>
      </c>
      <c r="P28" s="7" t="str">
        <f t="shared" si="18"/>
        <v/>
      </c>
      <c r="Q28" s="7">
        <f t="shared" si="19"/>
        <v>-0.42975200000000002</v>
      </c>
    </row>
    <row r="29" spans="2:17" x14ac:dyDescent="0.25">
      <c r="B29" t="s">
        <v>16</v>
      </c>
      <c r="C29" s="2">
        <v>1215000</v>
      </c>
      <c r="D29" s="2">
        <v>0</v>
      </c>
      <c r="E29" s="3">
        <f t="shared" si="1"/>
        <v>1215000</v>
      </c>
      <c r="G29" s="5">
        <v>0</v>
      </c>
      <c r="H29" s="5">
        <v>0</v>
      </c>
      <c r="I29" s="3">
        <f t="shared" si="2"/>
        <v>0</v>
      </c>
      <c r="K29" s="1">
        <f t="shared" si="3"/>
        <v>1215000</v>
      </c>
      <c r="L29" s="1">
        <f t="shared" si="4"/>
        <v>0</v>
      </c>
      <c r="M29" s="3">
        <f t="shared" si="5"/>
        <v>1215000</v>
      </c>
      <c r="O29" s="7" t="str">
        <f t="shared" si="17"/>
        <v/>
      </c>
      <c r="P29" s="7" t="str">
        <f t="shared" si="18"/>
        <v/>
      </c>
      <c r="Q29" s="7" t="str">
        <f t="shared" si="19"/>
        <v/>
      </c>
    </row>
    <row r="30" spans="2:17" x14ac:dyDescent="0.25">
      <c r="B30" t="s">
        <v>17</v>
      </c>
      <c r="C30" s="2">
        <v>0</v>
      </c>
      <c r="D30" s="2">
        <v>0</v>
      </c>
      <c r="E30" s="3">
        <f t="shared" si="1"/>
        <v>0</v>
      </c>
      <c r="G30" s="5">
        <v>0</v>
      </c>
      <c r="H30" s="5">
        <v>0</v>
      </c>
      <c r="I30" s="3">
        <f t="shared" si="2"/>
        <v>0</v>
      </c>
      <c r="K30" s="1">
        <f t="shared" si="3"/>
        <v>0</v>
      </c>
      <c r="L30" s="1">
        <f t="shared" si="4"/>
        <v>0</v>
      </c>
      <c r="M30" s="3">
        <f t="shared" si="5"/>
        <v>0</v>
      </c>
      <c r="O30" s="7" t="str">
        <f t="shared" si="17"/>
        <v/>
      </c>
      <c r="P30" s="7" t="str">
        <f t="shared" si="18"/>
        <v/>
      </c>
      <c r="Q30" s="7" t="str">
        <f t="shared" si="19"/>
        <v/>
      </c>
    </row>
    <row r="31" spans="2:17" x14ac:dyDescent="0.25">
      <c r="B31" t="s">
        <v>18</v>
      </c>
      <c r="C31" s="2">
        <v>102693</v>
      </c>
      <c r="D31" s="2">
        <v>0</v>
      </c>
      <c r="E31" s="3">
        <f t="shared" si="1"/>
        <v>102693</v>
      </c>
      <c r="G31" s="5">
        <v>50000</v>
      </c>
      <c r="H31" s="5">
        <v>0</v>
      </c>
      <c r="I31" s="3">
        <f t="shared" si="2"/>
        <v>50000</v>
      </c>
      <c r="K31" s="1">
        <f t="shared" si="3"/>
        <v>52693</v>
      </c>
      <c r="L31" s="1">
        <f t="shared" si="4"/>
        <v>0</v>
      </c>
      <c r="M31" s="3">
        <f t="shared" si="5"/>
        <v>52693</v>
      </c>
      <c r="O31" s="7">
        <f t="shared" si="17"/>
        <v>1.05386</v>
      </c>
      <c r="P31" s="7" t="str">
        <f t="shared" si="18"/>
        <v/>
      </c>
      <c r="Q31" s="7">
        <f t="shared" si="19"/>
        <v>1.05386</v>
      </c>
    </row>
    <row r="32" spans="2:17" x14ac:dyDescent="0.25">
      <c r="B32" t="s">
        <v>19</v>
      </c>
      <c r="C32" s="2">
        <v>0</v>
      </c>
      <c r="D32" s="2">
        <v>0</v>
      </c>
      <c r="E32" s="3">
        <f t="shared" si="1"/>
        <v>0</v>
      </c>
      <c r="G32" s="5">
        <v>0</v>
      </c>
      <c r="H32" s="5">
        <v>0</v>
      </c>
      <c r="I32" s="3">
        <f t="shared" si="2"/>
        <v>0</v>
      </c>
      <c r="K32" s="1">
        <f t="shared" si="3"/>
        <v>0</v>
      </c>
      <c r="L32" s="1">
        <f t="shared" si="4"/>
        <v>0</v>
      </c>
      <c r="M32" s="3">
        <f t="shared" si="5"/>
        <v>0</v>
      </c>
      <c r="O32" s="7" t="str">
        <f t="shared" si="17"/>
        <v/>
      </c>
      <c r="P32" s="7" t="str">
        <f t="shared" si="18"/>
        <v/>
      </c>
      <c r="Q32" s="7" t="str">
        <f t="shared" si="19"/>
        <v/>
      </c>
    </row>
    <row r="33" spans="2:17" x14ac:dyDescent="0.25">
      <c r="B33" t="s">
        <v>20</v>
      </c>
      <c r="C33" s="2">
        <v>297709</v>
      </c>
      <c r="D33" s="2">
        <v>0</v>
      </c>
      <c r="E33" s="3">
        <f t="shared" si="1"/>
        <v>297709</v>
      </c>
      <c r="G33" s="5">
        <v>300000</v>
      </c>
      <c r="H33" s="5">
        <v>0</v>
      </c>
      <c r="I33" s="3">
        <f t="shared" si="2"/>
        <v>300000</v>
      </c>
      <c r="K33" s="1">
        <f t="shared" si="3"/>
        <v>-2291</v>
      </c>
      <c r="L33" s="1">
        <f t="shared" si="4"/>
        <v>0</v>
      </c>
      <c r="M33" s="3">
        <f t="shared" si="5"/>
        <v>-2291</v>
      </c>
      <c r="O33" s="7">
        <f t="shared" si="17"/>
        <v>-7.6366666666666666E-3</v>
      </c>
      <c r="P33" s="7" t="str">
        <f t="shared" si="18"/>
        <v/>
      </c>
      <c r="Q33" s="7">
        <f t="shared" si="19"/>
        <v>-7.6366666666666666E-3</v>
      </c>
    </row>
    <row r="34" spans="2:17" x14ac:dyDescent="0.25">
      <c r="B34" t="s">
        <v>21</v>
      </c>
      <c r="C34" s="2">
        <v>220000</v>
      </c>
      <c r="D34" s="2">
        <v>0</v>
      </c>
      <c r="E34" s="3">
        <f t="shared" si="1"/>
        <v>220000</v>
      </c>
      <c r="G34" s="5">
        <v>0</v>
      </c>
      <c r="H34" s="5">
        <v>0</v>
      </c>
      <c r="I34" s="3">
        <f t="shared" si="2"/>
        <v>0</v>
      </c>
      <c r="K34" s="1">
        <f t="shared" si="3"/>
        <v>220000</v>
      </c>
      <c r="L34" s="1">
        <f t="shared" si="4"/>
        <v>0</v>
      </c>
      <c r="M34" s="3">
        <f t="shared" si="5"/>
        <v>220000</v>
      </c>
      <c r="O34" s="7" t="str">
        <f t="shared" si="17"/>
        <v/>
      </c>
      <c r="P34" s="7" t="str">
        <f t="shared" si="18"/>
        <v/>
      </c>
      <c r="Q34" s="7" t="str">
        <f t="shared" si="19"/>
        <v/>
      </c>
    </row>
    <row r="35" spans="2:17" x14ac:dyDescent="0.25">
      <c r="B35" t="s">
        <v>22</v>
      </c>
      <c r="C35" s="2">
        <v>0</v>
      </c>
      <c r="D35" s="2">
        <v>0</v>
      </c>
      <c r="E35" s="3">
        <f t="shared" si="1"/>
        <v>0</v>
      </c>
      <c r="G35" s="5">
        <v>0</v>
      </c>
      <c r="H35" s="5">
        <v>0</v>
      </c>
      <c r="I35" s="3">
        <f t="shared" si="2"/>
        <v>0</v>
      </c>
      <c r="K35" s="1">
        <f t="shared" si="3"/>
        <v>0</v>
      </c>
      <c r="L35" s="1">
        <f t="shared" si="4"/>
        <v>0</v>
      </c>
      <c r="M35" s="3">
        <f t="shared" si="5"/>
        <v>0</v>
      </c>
      <c r="O35" s="7" t="str">
        <f t="shared" si="17"/>
        <v/>
      </c>
      <c r="P35" s="7" t="str">
        <f t="shared" si="18"/>
        <v/>
      </c>
      <c r="Q35" s="7" t="str">
        <f t="shared" si="19"/>
        <v/>
      </c>
    </row>
    <row r="36" spans="2:17" x14ac:dyDescent="0.25">
      <c r="B36" t="s">
        <v>127</v>
      </c>
      <c r="C36" s="2">
        <v>0</v>
      </c>
      <c r="D36" s="2">
        <v>0</v>
      </c>
      <c r="E36" s="3">
        <f t="shared" ref="E36" si="28">C36-D36</f>
        <v>0</v>
      </c>
      <c r="G36" s="5">
        <v>0</v>
      </c>
      <c r="H36" s="5">
        <v>0</v>
      </c>
      <c r="I36" s="3">
        <f t="shared" ref="I36" si="29">G36-H36</f>
        <v>0</v>
      </c>
      <c r="K36" s="1">
        <f t="shared" ref="K36" si="30">C36-G36</f>
        <v>0</v>
      </c>
      <c r="L36" s="1">
        <f t="shared" ref="L36" si="31">D36-H36</f>
        <v>0</v>
      </c>
      <c r="M36" s="3">
        <f t="shared" ref="M36" si="32">K36-L36</f>
        <v>0</v>
      </c>
      <c r="O36" s="7" t="str">
        <f t="shared" ref="O36" si="33">IF(G36=0, "",+K36/G36)</f>
        <v/>
      </c>
      <c r="P36" s="7" t="str">
        <f t="shared" ref="P36" si="34">IF(H36=0, "",+L36/H36)</f>
        <v/>
      </c>
      <c r="Q36" s="7" t="str">
        <f t="shared" ref="Q36" si="35">IF(I36=0, "",+M36/I36)</f>
        <v/>
      </c>
    </row>
    <row r="37" spans="2:17" x14ac:dyDescent="0.25">
      <c r="B37" s="8" t="s">
        <v>23</v>
      </c>
      <c r="C37" s="1">
        <f>SUM(C4:C36)</f>
        <v>205907095.5</v>
      </c>
      <c r="D37" s="1">
        <f>SUM(D4:D36)</f>
        <v>321425</v>
      </c>
      <c r="E37" s="1">
        <f t="shared" si="1"/>
        <v>205585670.5</v>
      </c>
      <c r="G37" s="5">
        <f>SUM(G4:G36)</f>
        <v>277533576</v>
      </c>
      <c r="H37" s="5">
        <f>SUM(H4:H36)</f>
        <v>400750</v>
      </c>
      <c r="I37" s="1">
        <f t="shared" si="2"/>
        <v>277132826</v>
      </c>
      <c r="K37" s="1">
        <f t="shared" si="3"/>
        <v>-71626480.5</v>
      </c>
      <c r="L37" s="1">
        <f t="shared" si="4"/>
        <v>-79325</v>
      </c>
      <c r="M37" s="1">
        <f t="shared" si="5"/>
        <v>-71547155.5</v>
      </c>
      <c r="O37" s="7">
        <f t="shared" si="17"/>
        <v>-0.25808221669006276</v>
      </c>
      <c r="P37" s="7">
        <f t="shared" si="18"/>
        <v>-0.19794135995009357</v>
      </c>
      <c r="Q37" s="7">
        <f t="shared" si="19"/>
        <v>-0.25816918382667525</v>
      </c>
    </row>
    <row r="38" spans="2:17" x14ac:dyDescent="0.25">
      <c r="B38" t="s">
        <v>128</v>
      </c>
      <c r="C38" s="2">
        <v>5014758</v>
      </c>
      <c r="D38" s="1"/>
      <c r="E38" s="1"/>
      <c r="G38" s="5">
        <v>0</v>
      </c>
      <c r="H38" s="5"/>
      <c r="I38" s="1"/>
      <c r="K38" s="1">
        <f t="shared" si="3"/>
        <v>5014758</v>
      </c>
      <c r="L38" s="1"/>
      <c r="M38" s="1"/>
      <c r="O38" s="7" t="str">
        <f t="shared" si="17"/>
        <v/>
      </c>
      <c r="P38" s="7"/>
      <c r="Q38" s="7"/>
    </row>
    <row r="39" spans="2:17" x14ac:dyDescent="0.25">
      <c r="B39" t="s">
        <v>129</v>
      </c>
      <c r="C39" s="2">
        <v>205227356.5</v>
      </c>
      <c r="D39" s="1"/>
      <c r="E39" s="1"/>
      <c r="G39" s="5">
        <v>261712850</v>
      </c>
      <c r="H39" s="5"/>
      <c r="I39" s="1"/>
      <c r="K39" s="1">
        <f t="shared" si="3"/>
        <v>-56485493.5</v>
      </c>
      <c r="L39" s="1"/>
      <c r="M39" s="1"/>
      <c r="O39" s="7">
        <f t="shared" si="17"/>
        <v>-0.21583003471170789</v>
      </c>
      <c r="P39" s="7"/>
      <c r="Q39" s="7"/>
    </row>
    <row r="40" spans="2:17" x14ac:dyDescent="0.25">
      <c r="B40" t="s">
        <v>24</v>
      </c>
      <c r="C40" s="2">
        <v>15261475</v>
      </c>
      <c r="D40" s="1"/>
      <c r="E40" s="1"/>
      <c r="G40" s="5">
        <v>15369974</v>
      </c>
      <c r="H40" s="5"/>
      <c r="I40" s="1"/>
      <c r="K40" s="1">
        <f t="shared" si="3"/>
        <v>-108499</v>
      </c>
      <c r="L40" s="1"/>
      <c r="M40" s="1"/>
      <c r="O40" s="7">
        <f t="shared" si="17"/>
        <v>-7.0591531254379477E-3</v>
      </c>
      <c r="P40" s="7"/>
      <c r="Q40" s="7"/>
    </row>
    <row r="41" spans="2:17" x14ac:dyDescent="0.25">
      <c r="B41" t="s">
        <v>25</v>
      </c>
      <c r="C41" s="2">
        <v>0</v>
      </c>
      <c r="D41" s="1"/>
      <c r="E41" s="1"/>
      <c r="G41" s="5">
        <v>0</v>
      </c>
      <c r="H41" s="5"/>
      <c r="I41" s="1"/>
      <c r="K41" s="1">
        <f t="shared" si="3"/>
        <v>0</v>
      </c>
      <c r="L41" s="1"/>
      <c r="M41" s="1"/>
      <c r="O41" s="7" t="str">
        <f t="shared" si="17"/>
        <v/>
      </c>
      <c r="P41" s="7"/>
      <c r="Q41" s="7"/>
    </row>
    <row r="42" spans="2:17" x14ac:dyDescent="0.25">
      <c r="B42" t="s">
        <v>26</v>
      </c>
      <c r="C42" s="1">
        <f>SUM(C38:C41)</f>
        <v>225503589.5</v>
      </c>
      <c r="D42" s="1"/>
      <c r="E42" s="1"/>
      <c r="G42" s="5">
        <f>SUM(G38:G41)</f>
        <v>277082824</v>
      </c>
      <c r="H42" s="5"/>
      <c r="I42" s="1"/>
      <c r="K42" s="1">
        <f t="shared" si="3"/>
        <v>-51579234.5</v>
      </c>
      <c r="L42" s="1"/>
      <c r="M42" s="1"/>
      <c r="O42" s="7">
        <f t="shared" si="17"/>
        <v>-0.18615096293373998</v>
      </c>
      <c r="P42" s="7"/>
      <c r="Q42" s="7"/>
    </row>
    <row r="43" spans="2:17" x14ac:dyDescent="0.25">
      <c r="B43" t="s">
        <v>130</v>
      </c>
      <c r="C43" s="2">
        <v>4656446</v>
      </c>
      <c r="D43" s="2"/>
      <c r="E43" s="1"/>
      <c r="G43" s="5">
        <v>0</v>
      </c>
      <c r="H43" s="5"/>
      <c r="I43" s="1"/>
      <c r="K43" s="1">
        <f t="shared" si="3"/>
        <v>4656446</v>
      </c>
      <c r="L43" s="1"/>
      <c r="M43" s="1"/>
      <c r="O43" s="7" t="str">
        <f t="shared" si="17"/>
        <v/>
      </c>
      <c r="P43" s="7"/>
      <c r="Q43" s="7"/>
    </row>
    <row r="44" spans="2:17" x14ac:dyDescent="0.25">
      <c r="B44" t="s">
        <v>92</v>
      </c>
      <c r="C44" s="2"/>
      <c r="D44" s="2"/>
      <c r="E44" s="1"/>
      <c r="G44" s="5">
        <v>-43710015</v>
      </c>
      <c r="H44" s="5"/>
      <c r="I44" s="1"/>
      <c r="K44" s="1">
        <f t="shared" si="3"/>
        <v>43710015</v>
      </c>
      <c r="L44" s="1"/>
      <c r="M44" s="1"/>
      <c r="O44" s="7">
        <f t="shared" si="17"/>
        <v>-1</v>
      </c>
      <c r="P44" s="7"/>
      <c r="Q44" s="7"/>
    </row>
    <row r="45" spans="2:17" x14ac:dyDescent="0.25">
      <c r="B45" t="s">
        <v>27</v>
      </c>
      <c r="C45" s="2">
        <v>11342</v>
      </c>
      <c r="D45" s="2">
        <v>8556.5</v>
      </c>
      <c r="E45" s="1">
        <f t="shared" ref="E45:E97" si="36">C45-D45</f>
        <v>2785.5</v>
      </c>
      <c r="G45" s="5">
        <v>126283</v>
      </c>
      <c r="H45" s="5">
        <v>9090</v>
      </c>
      <c r="I45" s="1">
        <f t="shared" ref="I45:I97" si="37">G45-H45</f>
        <v>117193</v>
      </c>
      <c r="K45" s="1">
        <f t="shared" si="3"/>
        <v>-114941</v>
      </c>
      <c r="L45" s="1">
        <f t="shared" si="4"/>
        <v>-533.5</v>
      </c>
      <c r="M45" s="1">
        <f t="shared" ref="M45:M97" si="38">K45-L45</f>
        <v>-114407.5</v>
      </c>
      <c r="O45" s="7">
        <f t="shared" si="17"/>
        <v>-0.91018585241085503</v>
      </c>
      <c r="P45" s="7">
        <f t="shared" si="18"/>
        <v>-5.8690869086908688E-2</v>
      </c>
      <c r="Q45" s="7">
        <f t="shared" si="19"/>
        <v>-0.97623151553420429</v>
      </c>
    </row>
    <row r="46" spans="2:17" x14ac:dyDescent="0.25">
      <c r="B46" t="s">
        <v>28</v>
      </c>
      <c r="C46" s="2">
        <v>4676806.5</v>
      </c>
      <c r="D46" s="2">
        <v>3399600</v>
      </c>
      <c r="E46" s="1">
        <f t="shared" si="36"/>
        <v>1277206.5</v>
      </c>
      <c r="G46" s="5">
        <v>3500479</v>
      </c>
      <c r="H46" s="5">
        <v>2573880</v>
      </c>
      <c r="I46" s="1">
        <f t="shared" si="37"/>
        <v>926599</v>
      </c>
      <c r="K46" s="1">
        <f t="shared" si="3"/>
        <v>1176327.5</v>
      </c>
      <c r="L46" s="1">
        <f t="shared" si="4"/>
        <v>825720</v>
      </c>
      <c r="M46" s="1">
        <f t="shared" si="38"/>
        <v>350607.5</v>
      </c>
      <c r="O46" s="7">
        <f t="shared" si="17"/>
        <v>0.33604758091678311</v>
      </c>
      <c r="P46" s="7">
        <f t="shared" si="18"/>
        <v>0.32080749685300014</v>
      </c>
      <c r="Q46" s="7">
        <f t="shared" si="19"/>
        <v>0.37838104724913368</v>
      </c>
    </row>
    <row r="47" spans="2:17" x14ac:dyDescent="0.25">
      <c r="B47" t="s">
        <v>29</v>
      </c>
      <c r="C47" s="2">
        <v>396600</v>
      </c>
      <c r="D47" s="2">
        <v>1000.5</v>
      </c>
      <c r="E47" s="1">
        <f t="shared" si="36"/>
        <v>395599.5</v>
      </c>
      <c r="G47" s="5">
        <v>399386</v>
      </c>
      <c r="H47" s="5">
        <v>0</v>
      </c>
      <c r="I47" s="1">
        <f t="shared" si="37"/>
        <v>399386</v>
      </c>
      <c r="K47" s="1">
        <f t="shared" si="3"/>
        <v>-2786</v>
      </c>
      <c r="L47" s="1">
        <f t="shared" si="4"/>
        <v>1000.5</v>
      </c>
      <c r="M47" s="1">
        <f t="shared" si="38"/>
        <v>-3786.5</v>
      </c>
      <c r="O47" s="7">
        <f t="shared" si="17"/>
        <v>-6.975707711336902E-3</v>
      </c>
      <c r="P47" s="7" t="str">
        <f t="shared" si="18"/>
        <v/>
      </c>
      <c r="Q47" s="7">
        <f t="shared" si="19"/>
        <v>-9.4808030326551263E-3</v>
      </c>
    </row>
    <row r="48" spans="2:17" x14ac:dyDescent="0.25">
      <c r="B48" t="s">
        <v>30</v>
      </c>
      <c r="C48" s="2">
        <v>628570.5</v>
      </c>
      <c r="D48" s="2">
        <v>273694.5</v>
      </c>
      <c r="E48" s="1">
        <f t="shared" si="36"/>
        <v>354876</v>
      </c>
      <c r="G48" s="5">
        <v>987994</v>
      </c>
      <c r="H48" s="5">
        <v>47610</v>
      </c>
      <c r="I48" s="1">
        <f t="shared" si="37"/>
        <v>940384</v>
      </c>
      <c r="K48" s="1">
        <f t="shared" si="3"/>
        <v>-359423.5</v>
      </c>
      <c r="L48" s="1">
        <f t="shared" si="4"/>
        <v>226084.5</v>
      </c>
      <c r="M48" s="1">
        <f t="shared" si="38"/>
        <v>-585508</v>
      </c>
      <c r="O48" s="7">
        <f t="shared" si="17"/>
        <v>-0.36379117686949514</v>
      </c>
      <c r="P48" s="7">
        <f t="shared" si="18"/>
        <v>4.7486767485822305</v>
      </c>
      <c r="Q48" s="7">
        <f t="shared" si="19"/>
        <v>-0.62262650151427501</v>
      </c>
    </row>
    <row r="49" spans="2:17" x14ac:dyDescent="0.25">
      <c r="B49" t="s">
        <v>31</v>
      </c>
      <c r="C49" s="2">
        <v>455327.5</v>
      </c>
      <c r="D49" s="2">
        <v>22289.5</v>
      </c>
      <c r="E49" s="1">
        <f t="shared" si="36"/>
        <v>433038</v>
      </c>
      <c r="G49" s="5">
        <v>3586710</v>
      </c>
      <c r="H49" s="5">
        <v>2870300</v>
      </c>
      <c r="I49" s="1">
        <f t="shared" si="37"/>
        <v>716410</v>
      </c>
      <c r="K49" s="1">
        <f t="shared" si="3"/>
        <v>-3131382.5</v>
      </c>
      <c r="L49" s="1">
        <f t="shared" si="4"/>
        <v>-2848010.5</v>
      </c>
      <c r="M49" s="1">
        <f t="shared" si="38"/>
        <v>-283372</v>
      </c>
      <c r="O49" s="7">
        <f t="shared" si="17"/>
        <v>-0.87305148729615722</v>
      </c>
      <c r="P49" s="7">
        <f t="shared" si="18"/>
        <v>-0.99223443542486844</v>
      </c>
      <c r="Q49" s="7">
        <f t="shared" si="19"/>
        <v>-0.39554445080331097</v>
      </c>
    </row>
    <row r="50" spans="2:17" x14ac:dyDescent="0.25">
      <c r="B50" t="s">
        <v>32</v>
      </c>
      <c r="C50" s="2">
        <v>4351511</v>
      </c>
      <c r="D50" s="2">
        <v>254811.5</v>
      </c>
      <c r="E50" s="1">
        <f t="shared" si="36"/>
        <v>4096699.5</v>
      </c>
      <c r="G50" s="5">
        <v>2926775</v>
      </c>
      <c r="H50" s="5">
        <v>0</v>
      </c>
      <c r="I50" s="1">
        <f t="shared" si="37"/>
        <v>2926775</v>
      </c>
      <c r="K50" s="1">
        <f t="shared" si="3"/>
        <v>1424736</v>
      </c>
      <c r="L50" s="1">
        <f t="shared" si="4"/>
        <v>254811.5</v>
      </c>
      <c r="M50" s="1">
        <f t="shared" si="38"/>
        <v>1169924.5</v>
      </c>
      <c r="O50" s="7">
        <f t="shared" si="17"/>
        <v>0.48679382596885651</v>
      </c>
      <c r="P50" s="7" t="str">
        <f t="shared" si="18"/>
        <v/>
      </c>
      <c r="Q50" s="7">
        <f t="shared" si="19"/>
        <v>0.39973161585704403</v>
      </c>
    </row>
    <row r="51" spans="2:17" x14ac:dyDescent="0.25">
      <c r="B51" t="s">
        <v>33</v>
      </c>
      <c r="C51" s="2">
        <v>1811275.5</v>
      </c>
      <c r="D51" s="2">
        <v>0</v>
      </c>
      <c r="E51" s="1">
        <f t="shared" si="36"/>
        <v>1811275.5</v>
      </c>
      <c r="G51" s="5">
        <v>2047740</v>
      </c>
      <c r="H51" s="5">
        <v>0</v>
      </c>
      <c r="I51" s="1">
        <f t="shared" si="37"/>
        <v>2047740</v>
      </c>
      <c r="K51" s="1">
        <f t="shared" si="3"/>
        <v>-236464.5</v>
      </c>
      <c r="L51" s="1">
        <f t="shared" si="4"/>
        <v>0</v>
      </c>
      <c r="M51" s="1">
        <f t="shared" si="38"/>
        <v>-236464.5</v>
      </c>
      <c r="O51" s="7">
        <f t="shared" si="17"/>
        <v>-0.11547584165958569</v>
      </c>
      <c r="P51" s="7" t="str">
        <f t="shared" si="18"/>
        <v/>
      </c>
      <c r="Q51" s="7">
        <f t="shared" si="19"/>
        <v>-0.11547584165958569</v>
      </c>
    </row>
    <row r="52" spans="2:17" x14ac:dyDescent="0.25">
      <c r="B52" t="s">
        <v>34</v>
      </c>
      <c r="C52" s="2">
        <v>0</v>
      </c>
      <c r="D52" s="2">
        <v>0</v>
      </c>
      <c r="E52" s="1">
        <f t="shared" si="36"/>
        <v>0</v>
      </c>
      <c r="G52" s="5">
        <v>9803</v>
      </c>
      <c r="H52" s="5">
        <v>0</v>
      </c>
      <c r="I52" s="1">
        <f t="shared" si="37"/>
        <v>9803</v>
      </c>
      <c r="K52" s="1">
        <f t="shared" si="3"/>
        <v>-9803</v>
      </c>
      <c r="L52" s="1">
        <f t="shared" si="4"/>
        <v>0</v>
      </c>
      <c r="M52" s="1">
        <f t="shared" si="38"/>
        <v>-9803</v>
      </c>
      <c r="O52" s="7">
        <f t="shared" si="17"/>
        <v>-1</v>
      </c>
      <c r="P52" s="7" t="str">
        <f t="shared" si="18"/>
        <v/>
      </c>
      <c r="Q52" s="7">
        <f t="shared" si="19"/>
        <v>-1</v>
      </c>
    </row>
    <row r="53" spans="2:17" x14ac:dyDescent="0.25">
      <c r="B53" t="s">
        <v>35</v>
      </c>
      <c r="C53" s="2">
        <v>910862</v>
      </c>
      <c r="D53" s="2">
        <v>296414</v>
      </c>
      <c r="E53" s="1">
        <f t="shared" si="36"/>
        <v>614448</v>
      </c>
      <c r="G53" s="5">
        <v>725202</v>
      </c>
      <c r="H53" s="5">
        <v>0</v>
      </c>
      <c r="I53" s="1">
        <f t="shared" si="37"/>
        <v>725202</v>
      </c>
      <c r="K53" s="1">
        <f t="shared" si="3"/>
        <v>185660</v>
      </c>
      <c r="L53" s="1">
        <f t="shared" si="4"/>
        <v>296414</v>
      </c>
      <c r="M53" s="1">
        <f t="shared" si="38"/>
        <v>-110754</v>
      </c>
      <c r="O53" s="7">
        <f t="shared" si="17"/>
        <v>0.25601142853991027</v>
      </c>
      <c r="P53" s="7" t="str">
        <f t="shared" si="18"/>
        <v/>
      </c>
      <c r="Q53" s="7">
        <f t="shared" si="19"/>
        <v>-0.15272158653726825</v>
      </c>
    </row>
    <row r="54" spans="2:17" x14ac:dyDescent="0.25">
      <c r="B54" t="s">
        <v>36</v>
      </c>
      <c r="C54" s="2">
        <v>335659</v>
      </c>
      <c r="D54" s="2">
        <v>458</v>
      </c>
      <c r="E54" s="1">
        <f t="shared" si="36"/>
        <v>335201</v>
      </c>
      <c r="G54" s="5">
        <v>665827</v>
      </c>
      <c r="H54" s="5">
        <v>0</v>
      </c>
      <c r="I54" s="1">
        <f t="shared" si="37"/>
        <v>665827</v>
      </c>
      <c r="K54" s="1">
        <f t="shared" si="3"/>
        <v>-330168</v>
      </c>
      <c r="L54" s="1">
        <f t="shared" si="4"/>
        <v>458</v>
      </c>
      <c r="M54" s="1">
        <f t="shared" si="38"/>
        <v>-330626</v>
      </c>
      <c r="O54" s="7">
        <f t="shared" si="17"/>
        <v>-0.49587655652294066</v>
      </c>
      <c r="P54" s="7" t="str">
        <f t="shared" si="18"/>
        <v/>
      </c>
      <c r="Q54" s="7">
        <f t="shared" si="19"/>
        <v>-0.49656442289063074</v>
      </c>
    </row>
    <row r="55" spans="2:17" x14ac:dyDescent="0.25">
      <c r="B55" t="s">
        <v>37</v>
      </c>
      <c r="C55" s="2">
        <v>71352</v>
      </c>
      <c r="D55" s="2">
        <v>219.5</v>
      </c>
      <c r="E55" s="1">
        <f t="shared" si="36"/>
        <v>71132.5</v>
      </c>
      <c r="G55" s="5">
        <v>85188</v>
      </c>
      <c r="H55" s="5">
        <v>0</v>
      </c>
      <c r="I55" s="1">
        <f t="shared" si="37"/>
        <v>85188</v>
      </c>
      <c r="K55" s="1">
        <f t="shared" si="3"/>
        <v>-13836</v>
      </c>
      <c r="L55" s="1">
        <f t="shared" si="4"/>
        <v>219.5</v>
      </c>
      <c r="M55" s="1">
        <f t="shared" si="38"/>
        <v>-14055.5</v>
      </c>
      <c r="O55" s="7">
        <f t="shared" si="17"/>
        <v>-0.16241724186505141</v>
      </c>
      <c r="P55" s="7" t="str">
        <f t="shared" si="18"/>
        <v/>
      </c>
      <c r="Q55" s="7">
        <f t="shared" si="19"/>
        <v>-0.16499389585387614</v>
      </c>
    </row>
    <row r="56" spans="2:17" x14ac:dyDescent="0.25">
      <c r="B56" t="s">
        <v>38</v>
      </c>
      <c r="C56" s="2">
        <v>4769738</v>
      </c>
      <c r="D56" s="2">
        <v>0</v>
      </c>
      <c r="E56" s="1">
        <f t="shared" si="36"/>
        <v>4769738</v>
      </c>
      <c r="G56" s="5">
        <v>3711273</v>
      </c>
      <c r="H56" s="5">
        <v>350168</v>
      </c>
      <c r="I56" s="1">
        <f t="shared" si="37"/>
        <v>3361105</v>
      </c>
      <c r="K56" s="1">
        <f t="shared" si="3"/>
        <v>1058465</v>
      </c>
      <c r="L56" s="1">
        <f t="shared" si="4"/>
        <v>-350168</v>
      </c>
      <c r="M56" s="1">
        <f t="shared" si="38"/>
        <v>1408633</v>
      </c>
      <c r="O56" s="7">
        <f t="shared" si="17"/>
        <v>0.28520267843405755</v>
      </c>
      <c r="P56" s="7">
        <f t="shared" si="18"/>
        <v>-1</v>
      </c>
      <c r="Q56" s="7">
        <f t="shared" si="19"/>
        <v>0.41909818348430056</v>
      </c>
    </row>
    <row r="57" spans="2:17" x14ac:dyDescent="0.25">
      <c r="B57" t="s">
        <v>39</v>
      </c>
      <c r="C57" s="2">
        <v>6559829</v>
      </c>
      <c r="D57" s="2">
        <v>89193.5</v>
      </c>
      <c r="E57" s="1">
        <f t="shared" si="36"/>
        <v>6470635.5</v>
      </c>
      <c r="G57" s="5">
        <v>9569118</v>
      </c>
      <c r="H57" s="5">
        <v>1574585</v>
      </c>
      <c r="I57" s="1">
        <f t="shared" si="37"/>
        <v>7994533</v>
      </c>
      <c r="K57" s="1">
        <f t="shared" si="3"/>
        <v>-3009289</v>
      </c>
      <c r="L57" s="1">
        <f t="shared" si="4"/>
        <v>-1485391.5</v>
      </c>
      <c r="M57" s="1">
        <f t="shared" si="38"/>
        <v>-1523897.5</v>
      </c>
      <c r="O57" s="7">
        <f t="shared" si="17"/>
        <v>-0.31447924458659615</v>
      </c>
      <c r="P57" s="7">
        <f t="shared" si="18"/>
        <v>-0.94335428065172733</v>
      </c>
      <c r="Q57" s="7">
        <f t="shared" si="19"/>
        <v>-0.19061745070037237</v>
      </c>
    </row>
    <row r="58" spans="2:17" x14ac:dyDescent="0.25">
      <c r="B58" t="s">
        <v>40</v>
      </c>
      <c r="C58" s="2">
        <v>683200</v>
      </c>
      <c r="D58" s="2">
        <v>0</v>
      </c>
      <c r="E58" s="1">
        <f t="shared" si="36"/>
        <v>683200</v>
      </c>
      <c r="G58" s="5">
        <v>0</v>
      </c>
      <c r="H58" s="5">
        <v>0</v>
      </c>
      <c r="I58" s="1">
        <f t="shared" si="37"/>
        <v>0</v>
      </c>
      <c r="K58" s="1">
        <f t="shared" si="3"/>
        <v>683200</v>
      </c>
      <c r="L58" s="1">
        <f t="shared" si="4"/>
        <v>0</v>
      </c>
      <c r="M58" s="1">
        <f t="shared" si="38"/>
        <v>683200</v>
      </c>
      <c r="O58" s="7" t="str">
        <f t="shared" si="17"/>
        <v/>
      </c>
      <c r="P58" s="7" t="str">
        <f t="shared" si="18"/>
        <v/>
      </c>
      <c r="Q58" s="7" t="str">
        <f t="shared" si="19"/>
        <v/>
      </c>
    </row>
    <row r="59" spans="2:17" x14ac:dyDescent="0.25">
      <c r="B59" t="s">
        <v>41</v>
      </c>
      <c r="C59" s="2">
        <v>135300</v>
      </c>
      <c r="D59" s="2">
        <v>0</v>
      </c>
      <c r="E59" s="1">
        <f t="shared" si="36"/>
        <v>135300</v>
      </c>
      <c r="G59" s="5">
        <v>0</v>
      </c>
      <c r="H59" s="5">
        <v>0</v>
      </c>
      <c r="I59" s="1">
        <f t="shared" si="37"/>
        <v>0</v>
      </c>
      <c r="K59" s="1">
        <f t="shared" si="3"/>
        <v>135300</v>
      </c>
      <c r="L59" s="1">
        <f t="shared" si="4"/>
        <v>0</v>
      </c>
      <c r="M59" s="1">
        <f t="shared" si="38"/>
        <v>135300</v>
      </c>
      <c r="O59" s="7" t="str">
        <f t="shared" si="17"/>
        <v/>
      </c>
      <c r="P59" s="7" t="str">
        <f t="shared" si="18"/>
        <v/>
      </c>
      <c r="Q59" s="7" t="str">
        <f t="shared" si="19"/>
        <v/>
      </c>
    </row>
    <row r="60" spans="2:17" x14ac:dyDescent="0.25">
      <c r="B60" t="s">
        <v>42</v>
      </c>
      <c r="C60" s="2">
        <v>1569582</v>
      </c>
      <c r="D60" s="2">
        <v>684046.5</v>
      </c>
      <c r="E60" s="1">
        <f t="shared" si="36"/>
        <v>885535.5</v>
      </c>
      <c r="G60" s="5">
        <v>0</v>
      </c>
      <c r="H60" s="5">
        <v>0</v>
      </c>
      <c r="I60" s="1">
        <f t="shared" si="37"/>
        <v>0</v>
      </c>
      <c r="K60" s="1">
        <f t="shared" si="3"/>
        <v>1569582</v>
      </c>
      <c r="L60" s="1">
        <f t="shared" si="4"/>
        <v>684046.5</v>
      </c>
      <c r="M60" s="1">
        <f t="shared" si="38"/>
        <v>885535.5</v>
      </c>
      <c r="O60" s="7" t="str">
        <f t="shared" si="17"/>
        <v/>
      </c>
      <c r="P60" s="7" t="str">
        <f t="shared" si="18"/>
        <v/>
      </c>
      <c r="Q60" s="7" t="str">
        <f t="shared" si="19"/>
        <v/>
      </c>
    </row>
    <row r="61" spans="2:17" x14ac:dyDescent="0.25">
      <c r="B61" t="s">
        <v>43</v>
      </c>
      <c r="C61" s="2">
        <v>1048</v>
      </c>
      <c r="D61" s="2">
        <v>0</v>
      </c>
      <c r="E61" s="1">
        <f t="shared" si="36"/>
        <v>1048</v>
      </c>
      <c r="G61" s="5">
        <v>69198</v>
      </c>
      <c r="H61" s="5">
        <v>0</v>
      </c>
      <c r="I61" s="1">
        <f t="shared" si="37"/>
        <v>69198</v>
      </c>
      <c r="K61" s="1">
        <f t="shared" si="3"/>
        <v>-68150</v>
      </c>
      <c r="L61" s="1">
        <f t="shared" si="4"/>
        <v>0</v>
      </c>
      <c r="M61" s="1">
        <f t="shared" si="38"/>
        <v>-68150</v>
      </c>
      <c r="O61" s="7">
        <f t="shared" si="17"/>
        <v>-0.98485505361426628</v>
      </c>
      <c r="P61" s="7" t="str">
        <f t="shared" si="18"/>
        <v/>
      </c>
      <c r="Q61" s="7">
        <f t="shared" si="19"/>
        <v>-0.98485505361426628</v>
      </c>
    </row>
    <row r="62" spans="2:17" x14ac:dyDescent="0.25">
      <c r="B62" t="s">
        <v>44</v>
      </c>
      <c r="C62" s="2">
        <v>0</v>
      </c>
      <c r="D62" s="2">
        <v>0</v>
      </c>
      <c r="E62" s="1">
        <f t="shared" si="36"/>
        <v>0</v>
      </c>
      <c r="G62" s="5">
        <v>270474</v>
      </c>
      <c r="H62" s="5">
        <v>0</v>
      </c>
      <c r="I62" s="1">
        <f t="shared" si="37"/>
        <v>270474</v>
      </c>
      <c r="K62" s="1">
        <f t="shared" si="3"/>
        <v>-270474</v>
      </c>
      <c r="L62" s="1">
        <f t="shared" si="4"/>
        <v>0</v>
      </c>
      <c r="M62" s="1">
        <f t="shared" si="38"/>
        <v>-270474</v>
      </c>
      <c r="O62" s="7">
        <f t="shared" si="17"/>
        <v>-1</v>
      </c>
      <c r="P62" s="7" t="str">
        <f t="shared" si="18"/>
        <v/>
      </c>
      <c r="Q62" s="7">
        <f t="shared" si="19"/>
        <v>-1</v>
      </c>
    </row>
    <row r="63" spans="2:17" x14ac:dyDescent="0.25">
      <c r="B63" t="s">
        <v>45</v>
      </c>
      <c r="C63" s="2">
        <v>4141912</v>
      </c>
      <c r="D63" s="2">
        <v>4141912</v>
      </c>
      <c r="E63" s="1">
        <f t="shared" si="36"/>
        <v>0</v>
      </c>
      <c r="G63" s="5">
        <v>3602815</v>
      </c>
      <c r="H63" s="5">
        <v>3562385</v>
      </c>
      <c r="I63" s="1">
        <f t="shared" si="37"/>
        <v>40430</v>
      </c>
      <c r="K63" s="1">
        <f t="shared" si="3"/>
        <v>539097</v>
      </c>
      <c r="L63" s="1">
        <f t="shared" si="4"/>
        <v>579527</v>
      </c>
      <c r="M63" s="1">
        <f t="shared" si="38"/>
        <v>-40430</v>
      </c>
      <c r="O63" s="7">
        <f t="shared" si="17"/>
        <v>0.14963216262838919</v>
      </c>
      <c r="P63" s="7">
        <f t="shared" si="18"/>
        <v>0.16267949702236001</v>
      </c>
      <c r="Q63" s="7">
        <f t="shared" si="19"/>
        <v>-1</v>
      </c>
    </row>
    <row r="64" spans="2:17" x14ac:dyDescent="0.25">
      <c r="B64" t="s">
        <v>46</v>
      </c>
      <c r="C64" s="2">
        <v>471304.5</v>
      </c>
      <c r="D64" s="2">
        <v>31224</v>
      </c>
      <c r="E64" s="1">
        <f t="shared" si="36"/>
        <v>440080.5</v>
      </c>
      <c r="G64" s="5">
        <v>705360</v>
      </c>
      <c r="H64" s="5">
        <v>11730</v>
      </c>
      <c r="I64" s="1">
        <f t="shared" si="37"/>
        <v>693630</v>
      </c>
      <c r="K64" s="1">
        <f t="shared" si="3"/>
        <v>-234055.5</v>
      </c>
      <c r="L64" s="1">
        <f t="shared" si="4"/>
        <v>19494</v>
      </c>
      <c r="M64" s="1">
        <f t="shared" si="38"/>
        <v>-253549.5</v>
      </c>
      <c r="O64" s="7">
        <f t="shared" si="17"/>
        <v>-0.33182417488941818</v>
      </c>
      <c r="P64" s="7">
        <f t="shared" si="18"/>
        <v>1.6618925831202047</v>
      </c>
      <c r="Q64" s="7">
        <f t="shared" si="19"/>
        <v>-0.36553998529475368</v>
      </c>
    </row>
    <row r="65" spans="2:19" x14ac:dyDescent="0.25">
      <c r="B65" s="8" t="s">
        <v>47</v>
      </c>
      <c r="C65" s="1">
        <f>SUM(C45:C64)</f>
        <v>31981219.5</v>
      </c>
      <c r="D65" s="1">
        <f>SUM(D45:D64)</f>
        <v>9203420</v>
      </c>
      <c r="E65" s="1">
        <f t="shared" si="36"/>
        <v>22777799.5</v>
      </c>
      <c r="G65" s="5">
        <f>SUM(G45:G64)</f>
        <v>32989625</v>
      </c>
      <c r="H65" s="5">
        <f>SUM(H45:H64)</f>
        <v>10999748</v>
      </c>
      <c r="I65" s="1">
        <f t="shared" si="37"/>
        <v>21989877</v>
      </c>
      <c r="K65" s="1">
        <f t="shared" si="3"/>
        <v>-1008405.5</v>
      </c>
      <c r="L65" s="1">
        <f t="shared" si="4"/>
        <v>-1796328</v>
      </c>
      <c r="M65" s="1">
        <f t="shared" si="38"/>
        <v>787922.5</v>
      </c>
      <c r="O65" s="7">
        <f t="shared" ref="O65:O99" si="39">IF(G65=0, "",+K65/G65)</f>
        <v>-3.0567352614647787E-2</v>
      </c>
      <c r="P65" s="7">
        <f t="shared" ref="P65:P99" si="40">IF(H65=0, "",+L65/H65)</f>
        <v>-0.16330628665311242</v>
      </c>
      <c r="Q65" s="7">
        <f t="shared" ref="Q65:Q99" si="41">IF(I65=0, "",+M65/I65)</f>
        <v>3.5831146304274461E-2</v>
      </c>
    </row>
    <row r="66" spans="2:19" x14ac:dyDescent="0.25">
      <c r="B66" t="s">
        <v>48</v>
      </c>
      <c r="C66" s="2">
        <v>6347126.5</v>
      </c>
      <c r="D66" s="2">
        <v>967130.5</v>
      </c>
      <c r="E66" s="1">
        <f t="shared" si="36"/>
        <v>5379996</v>
      </c>
      <c r="G66" s="5">
        <v>6892267</v>
      </c>
      <c r="H66" s="5">
        <v>0</v>
      </c>
      <c r="I66" s="1">
        <f t="shared" si="37"/>
        <v>6892267</v>
      </c>
      <c r="K66" s="1">
        <f t="shared" ref="K66:K99" si="42">C66-G66</f>
        <v>-545140.5</v>
      </c>
      <c r="L66" s="1">
        <f t="shared" ref="L66:L97" si="43">D66-H66</f>
        <v>967130.5</v>
      </c>
      <c r="M66" s="1">
        <f t="shared" si="38"/>
        <v>-1512271</v>
      </c>
      <c r="O66" s="7">
        <f t="shared" si="39"/>
        <v>-7.9094512734344161E-2</v>
      </c>
      <c r="P66" s="7" t="str">
        <f t="shared" si="40"/>
        <v/>
      </c>
      <c r="Q66" s="7">
        <f t="shared" si="41"/>
        <v>-0.21941561463013548</v>
      </c>
    </row>
    <row r="67" spans="2:19" x14ac:dyDescent="0.25">
      <c r="B67" t="s">
        <v>49</v>
      </c>
      <c r="C67" s="2">
        <v>1150607</v>
      </c>
      <c r="D67" s="2">
        <v>0</v>
      </c>
      <c r="E67" s="1">
        <f t="shared" si="36"/>
        <v>1150607</v>
      </c>
      <c r="G67" s="5">
        <v>26957</v>
      </c>
      <c r="H67" s="5">
        <v>26957</v>
      </c>
      <c r="I67" s="1">
        <f t="shared" si="37"/>
        <v>0</v>
      </c>
      <c r="K67" s="1">
        <f t="shared" si="42"/>
        <v>1123650</v>
      </c>
      <c r="L67" s="1">
        <f t="shared" si="43"/>
        <v>-26957</v>
      </c>
      <c r="M67" s="1">
        <f t="shared" si="38"/>
        <v>1150607</v>
      </c>
      <c r="O67" s="7">
        <f t="shared" si="39"/>
        <v>41.683050784582854</v>
      </c>
      <c r="P67" s="7">
        <f t="shared" si="40"/>
        <v>-1</v>
      </c>
      <c r="Q67" s="7" t="str">
        <f t="shared" si="41"/>
        <v/>
      </c>
    </row>
    <row r="68" spans="2:19" x14ac:dyDescent="0.25">
      <c r="B68" t="s">
        <v>50</v>
      </c>
      <c r="C68" s="2">
        <v>0</v>
      </c>
      <c r="D68" s="2">
        <v>0</v>
      </c>
      <c r="E68" s="1">
        <f t="shared" si="36"/>
        <v>0</v>
      </c>
      <c r="G68" s="5">
        <v>0</v>
      </c>
      <c r="H68" s="5">
        <v>0</v>
      </c>
      <c r="I68" s="1">
        <f t="shared" si="37"/>
        <v>0</v>
      </c>
      <c r="K68" s="1">
        <f t="shared" si="42"/>
        <v>0</v>
      </c>
      <c r="L68" s="1">
        <f t="shared" si="43"/>
        <v>0</v>
      </c>
      <c r="M68" s="1">
        <f t="shared" si="38"/>
        <v>0</v>
      </c>
      <c r="O68" s="7" t="str">
        <f t="shared" si="39"/>
        <v/>
      </c>
      <c r="P68" s="7" t="str">
        <f t="shared" si="40"/>
        <v/>
      </c>
      <c r="Q68" s="7" t="str">
        <f t="shared" si="41"/>
        <v/>
      </c>
    </row>
    <row r="69" spans="2:19" x14ac:dyDescent="0.25">
      <c r="B69" t="s">
        <v>51</v>
      </c>
      <c r="C69" s="2">
        <v>1555133</v>
      </c>
      <c r="D69" s="2">
        <v>99601</v>
      </c>
      <c r="E69" s="1">
        <f t="shared" si="36"/>
        <v>1455532</v>
      </c>
      <c r="G69" s="5">
        <v>1856628</v>
      </c>
      <c r="H69" s="5">
        <v>0</v>
      </c>
      <c r="I69" s="1">
        <f t="shared" si="37"/>
        <v>1856628</v>
      </c>
      <c r="K69" s="1">
        <f t="shared" si="42"/>
        <v>-301495</v>
      </c>
      <c r="L69" s="1">
        <f t="shared" si="43"/>
        <v>99601</v>
      </c>
      <c r="M69" s="1">
        <f t="shared" si="38"/>
        <v>-401096</v>
      </c>
      <c r="O69" s="7">
        <f t="shared" si="39"/>
        <v>-0.16238848062185854</v>
      </c>
      <c r="P69" s="7" t="str">
        <f t="shared" si="40"/>
        <v/>
      </c>
      <c r="Q69" s="7">
        <f t="shared" si="41"/>
        <v>-0.21603466068593169</v>
      </c>
    </row>
    <row r="70" spans="2:19" x14ac:dyDescent="0.25">
      <c r="B70" s="8" t="s">
        <v>52</v>
      </c>
      <c r="C70" s="1">
        <f>SUM(C66:C69)</f>
        <v>9052866.5</v>
      </c>
      <c r="D70" s="1">
        <f>SUM(D66:D69)</f>
        <v>1066731.5</v>
      </c>
      <c r="E70" s="1">
        <f t="shared" si="36"/>
        <v>7986135</v>
      </c>
      <c r="G70" s="5">
        <f>SUM(G66:G69)</f>
        <v>8775852</v>
      </c>
      <c r="H70" s="5">
        <f>SUM(H66:H69)</f>
        <v>26957</v>
      </c>
      <c r="I70" s="1">
        <f t="shared" si="37"/>
        <v>8748895</v>
      </c>
      <c r="K70" s="1">
        <f t="shared" si="42"/>
        <v>277014.5</v>
      </c>
      <c r="L70" s="1">
        <f t="shared" si="43"/>
        <v>1039774.5</v>
      </c>
      <c r="M70" s="1">
        <f t="shared" si="38"/>
        <v>-762760</v>
      </c>
      <c r="O70" s="7">
        <f t="shared" si="39"/>
        <v>3.1565539163604855E-2</v>
      </c>
      <c r="P70" s="7">
        <f t="shared" si="40"/>
        <v>38.571595503950739</v>
      </c>
      <c r="Q70" s="7">
        <f t="shared" si="41"/>
        <v>-8.7183581469431282E-2</v>
      </c>
    </row>
    <row r="71" spans="2:19" x14ac:dyDescent="0.25">
      <c r="B71" t="s">
        <v>53</v>
      </c>
      <c r="C71" s="2">
        <v>11435705.5</v>
      </c>
      <c r="D71" s="2">
        <v>390662</v>
      </c>
      <c r="E71" s="1">
        <f t="shared" si="36"/>
        <v>11045043.5</v>
      </c>
      <c r="G71" s="5">
        <v>11429820</v>
      </c>
      <c r="H71" s="5">
        <v>724590</v>
      </c>
      <c r="I71" s="1">
        <f t="shared" si="37"/>
        <v>10705230</v>
      </c>
      <c r="K71" s="1">
        <f t="shared" si="42"/>
        <v>5885.5</v>
      </c>
      <c r="L71" s="1">
        <f t="shared" si="43"/>
        <v>-333928</v>
      </c>
      <c r="M71" s="1">
        <f t="shared" si="38"/>
        <v>339813.5</v>
      </c>
      <c r="O71" s="7">
        <f t="shared" si="39"/>
        <v>5.1492499444435698E-4</v>
      </c>
      <c r="P71" s="7">
        <f t="shared" si="40"/>
        <v>-0.46085096399343078</v>
      </c>
      <c r="Q71" s="7">
        <f t="shared" si="41"/>
        <v>3.1742755643736756E-2</v>
      </c>
      <c r="S71" t="s">
        <v>95</v>
      </c>
    </row>
    <row r="72" spans="2:19" x14ac:dyDescent="0.25">
      <c r="B72" t="s">
        <v>54</v>
      </c>
      <c r="C72" s="2">
        <v>13626145</v>
      </c>
      <c r="D72" s="2">
        <v>162521.5</v>
      </c>
      <c r="E72" s="1">
        <f t="shared" si="36"/>
        <v>13463623.5</v>
      </c>
      <c r="G72" s="5">
        <v>12312988</v>
      </c>
      <c r="H72" s="5">
        <v>0</v>
      </c>
      <c r="I72" s="1">
        <f t="shared" si="37"/>
        <v>12312988</v>
      </c>
      <c r="K72" s="1">
        <f t="shared" si="42"/>
        <v>1313157</v>
      </c>
      <c r="L72" s="1">
        <f t="shared" si="43"/>
        <v>162521.5</v>
      </c>
      <c r="M72" s="1">
        <f t="shared" si="38"/>
        <v>1150635.5</v>
      </c>
      <c r="O72" s="7">
        <f t="shared" si="39"/>
        <v>0.10664811823092819</v>
      </c>
      <c r="P72" s="7" t="str">
        <f t="shared" si="40"/>
        <v/>
      </c>
      <c r="Q72" s="7">
        <f t="shared" si="41"/>
        <v>9.3448925638520891E-2</v>
      </c>
    </row>
    <row r="73" spans="2:19" x14ac:dyDescent="0.25">
      <c r="B73" t="s">
        <v>55</v>
      </c>
      <c r="C73" s="2">
        <v>3554517</v>
      </c>
      <c r="D73" s="2">
        <v>1514702</v>
      </c>
      <c r="E73" s="1">
        <f t="shared" si="36"/>
        <v>2039815</v>
      </c>
      <c r="G73" s="5">
        <v>1685119</v>
      </c>
      <c r="H73" s="5">
        <v>0</v>
      </c>
      <c r="I73" s="1">
        <f t="shared" si="37"/>
        <v>1685119</v>
      </c>
      <c r="K73" s="1">
        <f t="shared" si="42"/>
        <v>1869398</v>
      </c>
      <c r="L73" s="1">
        <f t="shared" si="43"/>
        <v>1514702</v>
      </c>
      <c r="M73" s="1">
        <f t="shared" si="38"/>
        <v>354696</v>
      </c>
      <c r="O73" s="7">
        <f t="shared" si="39"/>
        <v>1.1093566685794891</v>
      </c>
      <c r="P73" s="7" t="str">
        <f t="shared" si="40"/>
        <v/>
      </c>
      <c r="Q73" s="7">
        <f t="shared" si="41"/>
        <v>0.21048721188236558</v>
      </c>
    </row>
    <row r="74" spans="2:19" x14ac:dyDescent="0.25">
      <c r="B74" t="s">
        <v>56</v>
      </c>
      <c r="C74" s="2">
        <v>332687.5</v>
      </c>
      <c r="D74" s="2">
        <v>0</v>
      </c>
      <c r="E74" s="1">
        <f t="shared" si="36"/>
        <v>332687.5</v>
      </c>
      <c r="G74" s="5">
        <v>254373</v>
      </c>
      <c r="H74" s="5">
        <v>0</v>
      </c>
      <c r="I74" s="1">
        <f t="shared" si="37"/>
        <v>254373</v>
      </c>
      <c r="K74" s="1">
        <f t="shared" si="42"/>
        <v>78314.5</v>
      </c>
      <c r="L74" s="1">
        <f t="shared" si="43"/>
        <v>0</v>
      </c>
      <c r="M74" s="1">
        <f t="shared" si="38"/>
        <v>78314.5</v>
      </c>
      <c r="O74" s="7">
        <f t="shared" si="39"/>
        <v>0.30787269089093577</v>
      </c>
      <c r="P74" s="7" t="str">
        <f t="shared" si="40"/>
        <v/>
      </c>
      <c r="Q74" s="7">
        <f t="shared" si="41"/>
        <v>0.30787269089093577</v>
      </c>
    </row>
    <row r="75" spans="2:19" x14ac:dyDescent="0.25">
      <c r="B75" t="s">
        <v>57</v>
      </c>
      <c r="C75" s="2">
        <v>2751233</v>
      </c>
      <c r="D75" s="2">
        <v>6612.5</v>
      </c>
      <c r="E75" s="1">
        <f t="shared" si="36"/>
        <v>2744620.5</v>
      </c>
      <c r="G75" s="5">
        <v>2602932</v>
      </c>
      <c r="H75" s="5">
        <v>2380</v>
      </c>
      <c r="I75" s="1">
        <f t="shared" si="37"/>
        <v>2600552</v>
      </c>
      <c r="K75" s="1">
        <f t="shared" si="42"/>
        <v>148301</v>
      </c>
      <c r="L75" s="1">
        <f t="shared" si="43"/>
        <v>4232.5</v>
      </c>
      <c r="M75" s="1">
        <f t="shared" si="38"/>
        <v>144068.5</v>
      </c>
      <c r="O75" s="7">
        <f t="shared" si="39"/>
        <v>5.6974596339819862E-2</v>
      </c>
      <c r="P75" s="7">
        <f t="shared" si="40"/>
        <v>1.778361344537815</v>
      </c>
      <c r="Q75" s="7">
        <f t="shared" si="41"/>
        <v>5.5399199862183106E-2</v>
      </c>
    </row>
    <row r="76" spans="2:19" x14ac:dyDescent="0.25">
      <c r="B76" t="s">
        <v>58</v>
      </c>
      <c r="C76" s="2">
        <v>1260290.5</v>
      </c>
      <c r="D76" s="2">
        <v>89456</v>
      </c>
      <c r="E76" s="1">
        <f t="shared" si="36"/>
        <v>1170834.5</v>
      </c>
      <c r="G76" s="5">
        <v>1287017</v>
      </c>
      <c r="H76" s="5">
        <v>97455</v>
      </c>
      <c r="I76" s="1">
        <f t="shared" si="37"/>
        <v>1189562</v>
      </c>
      <c r="K76" s="1">
        <f t="shared" si="42"/>
        <v>-26726.5</v>
      </c>
      <c r="L76" s="1">
        <f t="shared" si="43"/>
        <v>-7999</v>
      </c>
      <c r="M76" s="1">
        <f t="shared" si="38"/>
        <v>-18727.5</v>
      </c>
      <c r="O76" s="7">
        <f t="shared" si="39"/>
        <v>-2.0766236965012893E-2</v>
      </c>
      <c r="P76" s="7">
        <f t="shared" si="40"/>
        <v>-8.2078908214047508E-2</v>
      </c>
      <c r="Q76" s="7">
        <f t="shared" si="41"/>
        <v>-1.5743189510088587E-2</v>
      </c>
    </row>
    <row r="77" spans="2:19" x14ac:dyDescent="0.25">
      <c r="B77" t="s">
        <v>59</v>
      </c>
      <c r="C77" s="2">
        <v>0</v>
      </c>
      <c r="D77" s="2">
        <v>0</v>
      </c>
      <c r="E77" s="1">
        <f t="shared" si="36"/>
        <v>0</v>
      </c>
      <c r="G77" s="5">
        <v>5272</v>
      </c>
      <c r="H77" s="5">
        <v>0</v>
      </c>
      <c r="I77" s="1">
        <f t="shared" si="37"/>
        <v>5272</v>
      </c>
      <c r="K77" s="1">
        <f t="shared" si="42"/>
        <v>-5272</v>
      </c>
      <c r="L77" s="1">
        <f t="shared" si="43"/>
        <v>0</v>
      </c>
      <c r="M77" s="1">
        <f t="shared" si="38"/>
        <v>-5272</v>
      </c>
      <c r="O77" s="7">
        <f t="shared" si="39"/>
        <v>-1</v>
      </c>
      <c r="P77" s="7" t="str">
        <f t="shared" si="40"/>
        <v/>
      </c>
      <c r="Q77" s="7">
        <f t="shared" si="41"/>
        <v>-1</v>
      </c>
    </row>
    <row r="78" spans="2:19" x14ac:dyDescent="0.25">
      <c r="B78" t="s">
        <v>60</v>
      </c>
      <c r="C78" s="2">
        <v>233388.5</v>
      </c>
      <c r="D78" s="2">
        <v>71570</v>
      </c>
      <c r="E78" s="1">
        <f t="shared" si="36"/>
        <v>161818.5</v>
      </c>
      <c r="G78" s="5">
        <v>183370</v>
      </c>
      <c r="H78" s="5">
        <v>0</v>
      </c>
      <c r="I78" s="1">
        <f t="shared" si="37"/>
        <v>183370</v>
      </c>
      <c r="K78" s="1">
        <f t="shared" si="42"/>
        <v>50018.5</v>
      </c>
      <c r="L78" s="1">
        <f t="shared" si="43"/>
        <v>71570</v>
      </c>
      <c r="M78" s="1">
        <f t="shared" si="38"/>
        <v>-21551.5</v>
      </c>
      <c r="O78" s="7">
        <f t="shared" si="39"/>
        <v>0.27277362709276326</v>
      </c>
      <c r="P78" s="7" t="str">
        <f t="shared" si="40"/>
        <v/>
      </c>
      <c r="Q78" s="7">
        <f t="shared" si="41"/>
        <v>-0.11753013033756884</v>
      </c>
    </row>
    <row r="79" spans="2:19" x14ac:dyDescent="0.25">
      <c r="B79" t="s">
        <v>61</v>
      </c>
      <c r="C79" s="2">
        <v>3132484</v>
      </c>
      <c r="D79" s="2">
        <v>334588.5</v>
      </c>
      <c r="E79" s="1">
        <f t="shared" si="36"/>
        <v>2797895.5</v>
      </c>
      <c r="G79" s="5">
        <v>2426129</v>
      </c>
      <c r="H79" s="5">
        <v>0</v>
      </c>
      <c r="I79" s="1">
        <f t="shared" si="37"/>
        <v>2426129</v>
      </c>
      <c r="K79" s="1">
        <f t="shared" si="42"/>
        <v>706355</v>
      </c>
      <c r="L79" s="1">
        <f t="shared" si="43"/>
        <v>334588.5</v>
      </c>
      <c r="M79" s="1">
        <f t="shared" si="38"/>
        <v>371766.5</v>
      </c>
      <c r="O79" s="7">
        <f t="shared" si="39"/>
        <v>0.29114486492680314</v>
      </c>
      <c r="P79" s="7" t="str">
        <f t="shared" si="40"/>
        <v/>
      </c>
      <c r="Q79" s="7">
        <f t="shared" si="41"/>
        <v>0.15323443229935424</v>
      </c>
    </row>
    <row r="80" spans="2:19" x14ac:dyDescent="0.25">
      <c r="B80" t="s">
        <v>62</v>
      </c>
      <c r="C80" s="2">
        <v>293507</v>
      </c>
      <c r="D80" s="2">
        <v>82286.5</v>
      </c>
      <c r="E80" s="1">
        <f t="shared" si="36"/>
        <v>211220.5</v>
      </c>
      <c r="G80" s="5">
        <v>170115</v>
      </c>
      <c r="H80" s="5">
        <v>113355</v>
      </c>
      <c r="I80" s="1">
        <f t="shared" si="37"/>
        <v>56760</v>
      </c>
      <c r="K80" s="1">
        <f t="shared" si="42"/>
        <v>123392</v>
      </c>
      <c r="L80" s="1">
        <f t="shared" si="43"/>
        <v>-31068.5</v>
      </c>
      <c r="M80" s="1">
        <f t="shared" si="38"/>
        <v>154460.5</v>
      </c>
      <c r="O80" s="7">
        <f t="shared" si="39"/>
        <v>0.72534461981600684</v>
      </c>
      <c r="P80" s="7">
        <f t="shared" si="40"/>
        <v>-0.27408142560980991</v>
      </c>
      <c r="Q80" s="7">
        <f t="shared" si="41"/>
        <v>2.7212914023960537</v>
      </c>
    </row>
    <row r="81" spans="2:17" x14ac:dyDescent="0.25">
      <c r="B81" s="8" t="s">
        <v>63</v>
      </c>
      <c r="C81" s="1">
        <f>SUM(C71:C80)</f>
        <v>36619958</v>
      </c>
      <c r="D81" s="1">
        <f>SUM(D71:D80)</f>
        <v>2652399</v>
      </c>
      <c r="E81" s="1">
        <f t="shared" si="36"/>
        <v>33967559</v>
      </c>
      <c r="G81" s="5">
        <f>SUM(G71:G80)</f>
        <v>32357135</v>
      </c>
      <c r="H81" s="5">
        <f>SUM(H71:H80)</f>
        <v>937780</v>
      </c>
      <c r="I81" s="1">
        <f t="shared" si="37"/>
        <v>31419355</v>
      </c>
      <c r="K81" s="1">
        <f t="shared" si="42"/>
        <v>4262823</v>
      </c>
      <c r="L81" s="1">
        <f t="shared" si="43"/>
        <v>1714619</v>
      </c>
      <c r="M81" s="1">
        <f t="shared" si="38"/>
        <v>2548204</v>
      </c>
      <c r="O81" s="7">
        <f t="shared" si="39"/>
        <v>0.13174290616273659</v>
      </c>
      <c r="P81" s="7">
        <f t="shared" si="40"/>
        <v>1.8283808569174007</v>
      </c>
      <c r="Q81" s="7">
        <f t="shared" si="41"/>
        <v>8.1103001637048242E-2</v>
      </c>
    </row>
    <row r="82" spans="2:17" x14ac:dyDescent="0.25">
      <c r="B82" t="s">
        <v>64</v>
      </c>
      <c r="C82" s="2">
        <v>0</v>
      </c>
      <c r="D82" s="2">
        <v>0</v>
      </c>
      <c r="E82" s="1">
        <f t="shared" si="36"/>
        <v>0</v>
      </c>
      <c r="G82" s="5">
        <v>250036</v>
      </c>
      <c r="H82" s="5">
        <v>0</v>
      </c>
      <c r="I82" s="1">
        <f t="shared" si="37"/>
        <v>250036</v>
      </c>
      <c r="K82" s="1">
        <f t="shared" si="42"/>
        <v>-250036</v>
      </c>
      <c r="L82" s="1">
        <f t="shared" si="43"/>
        <v>0</v>
      </c>
      <c r="M82" s="1">
        <f t="shared" si="38"/>
        <v>-250036</v>
      </c>
      <c r="O82" s="7">
        <f t="shared" si="39"/>
        <v>-1</v>
      </c>
      <c r="P82" s="7" t="str">
        <f t="shared" si="40"/>
        <v/>
      </c>
      <c r="Q82" s="7">
        <f t="shared" si="41"/>
        <v>-1</v>
      </c>
    </row>
    <row r="83" spans="2:17" x14ac:dyDescent="0.25">
      <c r="B83" t="s">
        <v>65</v>
      </c>
      <c r="C83" s="2">
        <v>1624820.5</v>
      </c>
      <c r="D83" s="2">
        <v>1368500</v>
      </c>
      <c r="E83" s="1">
        <f t="shared" si="36"/>
        <v>256320.5</v>
      </c>
      <c r="G83" s="5">
        <v>14809</v>
      </c>
      <c r="H83" s="5">
        <v>0</v>
      </c>
      <c r="I83" s="1">
        <f t="shared" si="37"/>
        <v>14809</v>
      </c>
      <c r="K83" s="1">
        <f t="shared" si="42"/>
        <v>1610011.5</v>
      </c>
      <c r="L83" s="1">
        <f t="shared" si="43"/>
        <v>1368500</v>
      </c>
      <c r="M83" s="1">
        <f t="shared" si="38"/>
        <v>241511.5</v>
      </c>
      <c r="O83" s="7">
        <f t="shared" si="39"/>
        <v>108.71844824093456</v>
      </c>
      <c r="P83" s="7" t="str">
        <f t="shared" si="40"/>
        <v/>
      </c>
      <c r="Q83" s="7">
        <f t="shared" si="41"/>
        <v>16.308427307718279</v>
      </c>
    </row>
    <row r="84" spans="2:17" x14ac:dyDescent="0.25">
      <c r="B84" t="s">
        <v>66</v>
      </c>
      <c r="C84" s="2">
        <v>3226434</v>
      </c>
      <c r="D84" s="2">
        <v>89986</v>
      </c>
      <c r="E84" s="1">
        <f t="shared" si="36"/>
        <v>3136448</v>
      </c>
      <c r="G84" s="5">
        <v>4097777</v>
      </c>
      <c r="H84" s="5">
        <v>4760</v>
      </c>
      <c r="I84" s="1">
        <f t="shared" si="37"/>
        <v>4093017</v>
      </c>
      <c r="K84" s="1">
        <f t="shared" si="42"/>
        <v>-871343</v>
      </c>
      <c r="L84" s="1">
        <f t="shared" si="43"/>
        <v>85226</v>
      </c>
      <c r="M84" s="1">
        <f t="shared" si="38"/>
        <v>-956569</v>
      </c>
      <c r="O84" s="7">
        <f t="shared" si="39"/>
        <v>-0.21263797419918165</v>
      </c>
      <c r="P84" s="7">
        <f t="shared" si="40"/>
        <v>17.904621848739495</v>
      </c>
      <c r="Q84" s="7">
        <f t="shared" si="41"/>
        <v>-0.23370755606438967</v>
      </c>
    </row>
    <row r="85" spans="2:17" x14ac:dyDescent="0.25">
      <c r="B85" t="s">
        <v>67</v>
      </c>
      <c r="C85" s="2">
        <v>189592</v>
      </c>
      <c r="D85" s="2">
        <v>134364</v>
      </c>
      <c r="E85" s="1">
        <f t="shared" si="36"/>
        <v>55228</v>
      </c>
      <c r="G85" s="5">
        <v>79711</v>
      </c>
      <c r="H85" s="5">
        <v>0</v>
      </c>
      <c r="I85" s="1">
        <f t="shared" si="37"/>
        <v>79711</v>
      </c>
      <c r="K85" s="1">
        <f t="shared" si="42"/>
        <v>109881</v>
      </c>
      <c r="L85" s="1">
        <f t="shared" si="43"/>
        <v>134364</v>
      </c>
      <c r="M85" s="1">
        <f t="shared" si="38"/>
        <v>-24483</v>
      </c>
      <c r="O85" s="7">
        <f t="shared" si="39"/>
        <v>1.3784923034461993</v>
      </c>
      <c r="P85" s="7" t="str">
        <f t="shared" si="40"/>
        <v/>
      </c>
      <c r="Q85" s="7">
        <f t="shared" si="41"/>
        <v>-0.30714706878598941</v>
      </c>
    </row>
    <row r="86" spans="2:17" x14ac:dyDescent="0.25">
      <c r="B86" s="8" t="s">
        <v>68</v>
      </c>
      <c r="C86" s="1">
        <f>SUM(C82:C85)</f>
        <v>5040846.5</v>
      </c>
      <c r="D86" s="1">
        <f>SUM(D82:D85)</f>
        <v>1592850</v>
      </c>
      <c r="E86" s="1">
        <f t="shared" si="36"/>
        <v>3447996.5</v>
      </c>
      <c r="G86" s="5">
        <f>SUM(G82:G85)</f>
        <v>4442333</v>
      </c>
      <c r="H86" s="5">
        <f>SUM(H82:H85)</f>
        <v>4760</v>
      </c>
      <c r="I86" s="1">
        <f t="shared" si="37"/>
        <v>4437573</v>
      </c>
      <c r="K86" s="1">
        <f t="shared" si="42"/>
        <v>598513.5</v>
      </c>
      <c r="L86" s="1">
        <f t="shared" si="43"/>
        <v>1588090</v>
      </c>
      <c r="M86" s="1">
        <f t="shared" si="38"/>
        <v>-989576.5</v>
      </c>
      <c r="O86" s="7">
        <f t="shared" si="39"/>
        <v>0.13472954413818145</v>
      </c>
      <c r="P86" s="7">
        <f t="shared" si="40"/>
        <v>333.63235294117646</v>
      </c>
      <c r="Q86" s="7">
        <f t="shared" si="41"/>
        <v>-0.22299948643098377</v>
      </c>
    </row>
    <row r="87" spans="2:17" x14ac:dyDescent="0.25">
      <c r="B87" t="s">
        <v>69</v>
      </c>
      <c r="C87" s="2">
        <v>0</v>
      </c>
      <c r="D87" s="2">
        <v>0</v>
      </c>
      <c r="E87" s="1">
        <f t="shared" si="36"/>
        <v>0</v>
      </c>
      <c r="G87" s="5">
        <v>1543</v>
      </c>
      <c r="H87" s="5">
        <v>0</v>
      </c>
      <c r="I87" s="1">
        <f t="shared" si="37"/>
        <v>1543</v>
      </c>
      <c r="K87" s="1">
        <f t="shared" si="42"/>
        <v>-1543</v>
      </c>
      <c r="L87" s="1">
        <f t="shared" si="43"/>
        <v>0</v>
      </c>
      <c r="M87" s="1">
        <f t="shared" si="38"/>
        <v>-1543</v>
      </c>
      <c r="O87" s="7">
        <f t="shared" si="39"/>
        <v>-1</v>
      </c>
      <c r="P87" s="7" t="str">
        <f t="shared" si="40"/>
        <v/>
      </c>
      <c r="Q87" s="7">
        <f t="shared" si="41"/>
        <v>-1</v>
      </c>
    </row>
    <row r="88" spans="2:17" x14ac:dyDescent="0.25">
      <c r="B88" t="s">
        <v>70</v>
      </c>
      <c r="C88" s="2">
        <v>1328886.5</v>
      </c>
      <c r="D88" s="2">
        <v>0</v>
      </c>
      <c r="E88" s="1">
        <f t="shared" si="36"/>
        <v>1328886.5</v>
      </c>
      <c r="G88" s="5">
        <v>1316883</v>
      </c>
      <c r="H88" s="5">
        <v>0</v>
      </c>
      <c r="I88" s="1">
        <f t="shared" si="37"/>
        <v>1316883</v>
      </c>
      <c r="K88" s="1">
        <f t="shared" si="42"/>
        <v>12003.5</v>
      </c>
      <c r="L88" s="1">
        <f t="shared" si="43"/>
        <v>0</v>
      </c>
      <c r="M88" s="1">
        <f t="shared" si="38"/>
        <v>12003.5</v>
      </c>
      <c r="O88" s="7">
        <f t="shared" si="39"/>
        <v>9.1150846354611601E-3</v>
      </c>
      <c r="P88" s="7" t="str">
        <f t="shared" si="40"/>
        <v/>
      </c>
      <c r="Q88" s="7">
        <f t="shared" si="41"/>
        <v>9.1150846354611601E-3</v>
      </c>
    </row>
    <row r="89" spans="2:17" x14ac:dyDescent="0.25">
      <c r="B89" t="s">
        <v>71</v>
      </c>
      <c r="C89" s="2">
        <v>21485</v>
      </c>
      <c r="D89" s="2">
        <v>925</v>
      </c>
      <c r="E89" s="1">
        <f t="shared" si="36"/>
        <v>20560</v>
      </c>
      <c r="G89" s="5">
        <v>85979</v>
      </c>
      <c r="H89" s="5">
        <v>19725</v>
      </c>
      <c r="I89" s="1">
        <f t="shared" si="37"/>
        <v>66254</v>
      </c>
      <c r="K89" s="1">
        <f t="shared" si="42"/>
        <v>-64494</v>
      </c>
      <c r="L89" s="1">
        <f t="shared" si="43"/>
        <v>-18800</v>
      </c>
      <c r="M89" s="1">
        <f t="shared" si="38"/>
        <v>-45694</v>
      </c>
      <c r="O89" s="7">
        <f t="shared" si="39"/>
        <v>-0.75011339978366809</v>
      </c>
      <c r="P89" s="7">
        <f t="shared" si="40"/>
        <v>-0.95310519645120406</v>
      </c>
      <c r="Q89" s="7">
        <f t="shared" si="41"/>
        <v>-0.68967911371388901</v>
      </c>
    </row>
    <row r="90" spans="2:17" x14ac:dyDescent="0.25">
      <c r="B90" t="s">
        <v>72</v>
      </c>
      <c r="C90" s="2">
        <v>4269764.5</v>
      </c>
      <c r="D90" s="2">
        <v>470934.5</v>
      </c>
      <c r="E90" s="1">
        <f t="shared" si="36"/>
        <v>3798830</v>
      </c>
      <c r="G90" s="5">
        <v>954572</v>
      </c>
      <c r="H90" s="5">
        <v>0</v>
      </c>
      <c r="I90" s="1">
        <f t="shared" si="37"/>
        <v>954572</v>
      </c>
      <c r="K90" s="1">
        <f t="shared" si="42"/>
        <v>3315192.5</v>
      </c>
      <c r="L90" s="1">
        <f t="shared" si="43"/>
        <v>470934.5</v>
      </c>
      <c r="M90" s="1">
        <f t="shared" si="38"/>
        <v>2844258</v>
      </c>
      <c r="O90" s="7">
        <f t="shared" si="39"/>
        <v>3.4729622280980377</v>
      </c>
      <c r="P90" s="7" t="str">
        <f t="shared" si="40"/>
        <v/>
      </c>
      <c r="Q90" s="7">
        <f t="shared" si="41"/>
        <v>2.9796159954408887</v>
      </c>
    </row>
    <row r="91" spans="2:17" x14ac:dyDescent="0.25">
      <c r="B91" t="s">
        <v>73</v>
      </c>
      <c r="C91" s="2">
        <v>2021110</v>
      </c>
      <c r="D91" s="2">
        <v>0</v>
      </c>
      <c r="E91" s="1">
        <f t="shared" si="36"/>
        <v>2021110</v>
      </c>
      <c r="G91" s="5">
        <v>4889484</v>
      </c>
      <c r="H91" s="5">
        <v>2380</v>
      </c>
      <c r="I91" s="1">
        <f t="shared" si="37"/>
        <v>4887104</v>
      </c>
      <c r="K91" s="1">
        <f t="shared" si="42"/>
        <v>-2868374</v>
      </c>
      <c r="L91" s="1">
        <f t="shared" si="43"/>
        <v>-2380</v>
      </c>
      <c r="M91" s="1">
        <f t="shared" si="38"/>
        <v>-2865994</v>
      </c>
      <c r="O91" s="7">
        <f t="shared" si="39"/>
        <v>-0.58664145337217588</v>
      </c>
      <c r="P91" s="7">
        <f t="shared" si="40"/>
        <v>-1</v>
      </c>
      <c r="Q91" s="7">
        <f t="shared" si="41"/>
        <v>-0.58644014942182532</v>
      </c>
    </row>
    <row r="92" spans="2:17" x14ac:dyDescent="0.25">
      <c r="B92" s="8" t="s">
        <v>74</v>
      </c>
      <c r="C92" s="1">
        <f>SUM(C87:C91)</f>
        <v>7641246</v>
      </c>
      <c r="D92" s="1">
        <f>SUM(D87:D91)</f>
        <v>471859.5</v>
      </c>
      <c r="E92" s="1">
        <f t="shared" si="36"/>
        <v>7169386.5</v>
      </c>
      <c r="G92" s="5">
        <f>SUM(G87:G91)</f>
        <v>7248461</v>
      </c>
      <c r="H92" s="5">
        <f>SUM(H87:H91)</f>
        <v>22105</v>
      </c>
      <c r="I92" s="1">
        <f t="shared" si="37"/>
        <v>7226356</v>
      </c>
      <c r="K92" s="1">
        <f t="shared" si="42"/>
        <v>392785</v>
      </c>
      <c r="L92" s="1">
        <f t="shared" si="43"/>
        <v>449754.5</v>
      </c>
      <c r="M92" s="1">
        <f t="shared" si="38"/>
        <v>-56969.5</v>
      </c>
      <c r="O92" s="7">
        <f t="shared" si="39"/>
        <v>5.4188744341729919E-2</v>
      </c>
      <c r="P92" s="7">
        <f t="shared" si="40"/>
        <v>20.346279122370504</v>
      </c>
      <c r="Q92" s="7">
        <f t="shared" si="41"/>
        <v>-7.8835723011708801E-3</v>
      </c>
    </row>
    <row r="93" spans="2:17" x14ac:dyDescent="0.25">
      <c r="B93" t="s">
        <v>75</v>
      </c>
      <c r="C93" s="2">
        <v>4623237.5</v>
      </c>
      <c r="D93" s="2">
        <v>605086</v>
      </c>
      <c r="E93" s="1">
        <f t="shared" si="36"/>
        <v>4018151.5</v>
      </c>
      <c r="G93" s="5">
        <v>2524601</v>
      </c>
      <c r="H93" s="5">
        <v>0</v>
      </c>
      <c r="I93" s="1">
        <f t="shared" si="37"/>
        <v>2524601</v>
      </c>
      <c r="K93" s="1">
        <f t="shared" si="42"/>
        <v>2098636.5</v>
      </c>
      <c r="L93" s="1">
        <f t="shared" si="43"/>
        <v>605086</v>
      </c>
      <c r="M93" s="1">
        <f t="shared" si="38"/>
        <v>1493550.5</v>
      </c>
      <c r="O93" s="7">
        <f t="shared" si="39"/>
        <v>0.83127452615284558</v>
      </c>
      <c r="P93" s="7" t="str">
        <f t="shared" si="40"/>
        <v/>
      </c>
      <c r="Q93" s="7">
        <f t="shared" si="41"/>
        <v>0.59159863281366043</v>
      </c>
    </row>
    <row r="94" spans="2:17" x14ac:dyDescent="0.25">
      <c r="B94" t="s">
        <v>76</v>
      </c>
      <c r="C94" s="2">
        <v>1562502.5</v>
      </c>
      <c r="D94" s="2">
        <v>151494</v>
      </c>
      <c r="E94" s="1">
        <f t="shared" si="36"/>
        <v>1411008.5</v>
      </c>
      <c r="G94" s="5">
        <v>4253735</v>
      </c>
      <c r="H94" s="5">
        <v>0</v>
      </c>
      <c r="I94" s="1">
        <f t="shared" si="37"/>
        <v>4253735</v>
      </c>
      <c r="K94" s="1">
        <f t="shared" si="42"/>
        <v>-2691232.5</v>
      </c>
      <c r="L94" s="1">
        <f t="shared" si="43"/>
        <v>151494</v>
      </c>
      <c r="M94" s="1">
        <f t="shared" si="38"/>
        <v>-2842726.5</v>
      </c>
      <c r="O94" s="7">
        <f t="shared" si="39"/>
        <v>-0.63267516664766377</v>
      </c>
      <c r="P94" s="7" t="str">
        <f t="shared" si="40"/>
        <v/>
      </c>
      <c r="Q94" s="7">
        <f t="shared" si="41"/>
        <v>-0.66828951497918887</v>
      </c>
    </row>
    <row r="95" spans="2:17" x14ac:dyDescent="0.25">
      <c r="B95" s="8" t="s">
        <v>77</v>
      </c>
      <c r="C95" s="1">
        <f>SUM(C93:C94)</f>
        <v>6185740</v>
      </c>
      <c r="D95" s="1">
        <f>SUM(D93:D94)</f>
        <v>756580</v>
      </c>
      <c r="E95" s="1">
        <f t="shared" si="36"/>
        <v>5429160</v>
      </c>
      <c r="G95" s="5">
        <f>SUM(G93:G94)</f>
        <v>6778336</v>
      </c>
      <c r="H95" s="5">
        <f>SUM(H93:H94)</f>
        <v>0</v>
      </c>
      <c r="I95" s="1">
        <f t="shared" si="37"/>
        <v>6778336</v>
      </c>
      <c r="K95" s="1">
        <f t="shared" si="42"/>
        <v>-592596</v>
      </c>
      <c r="L95" s="1">
        <f t="shared" si="43"/>
        <v>756580</v>
      </c>
      <c r="M95" s="1">
        <f t="shared" si="38"/>
        <v>-1349176</v>
      </c>
      <c r="O95" s="7">
        <f t="shared" si="39"/>
        <v>-8.7424996341284936E-2</v>
      </c>
      <c r="P95" s="7" t="str">
        <f t="shared" si="40"/>
        <v/>
      </c>
      <c r="Q95" s="7">
        <f t="shared" si="41"/>
        <v>-0.19904236083900237</v>
      </c>
    </row>
    <row r="96" spans="2:17" x14ac:dyDescent="0.25">
      <c r="B96" t="s">
        <v>78</v>
      </c>
      <c r="C96" s="2">
        <v>826710</v>
      </c>
      <c r="D96" s="2">
        <v>75694</v>
      </c>
      <c r="E96" s="1">
        <f t="shared" si="36"/>
        <v>751016</v>
      </c>
      <c r="G96" s="5">
        <v>795516</v>
      </c>
      <c r="H96" s="5">
        <v>0</v>
      </c>
      <c r="I96" s="1">
        <f t="shared" si="37"/>
        <v>795516</v>
      </c>
      <c r="K96" s="1">
        <f t="shared" si="42"/>
        <v>31194</v>
      </c>
      <c r="L96" s="1">
        <f t="shared" si="43"/>
        <v>75694</v>
      </c>
      <c r="M96" s="1">
        <f t="shared" si="38"/>
        <v>-44500</v>
      </c>
      <c r="O96" s="7">
        <f t="shared" si="39"/>
        <v>3.9212284856621364E-2</v>
      </c>
      <c r="P96" s="7" t="str">
        <f t="shared" si="40"/>
        <v/>
      </c>
      <c r="Q96" s="7">
        <f t="shared" si="41"/>
        <v>-5.5938535491429464E-2</v>
      </c>
    </row>
    <row r="97" spans="2:17" x14ac:dyDescent="0.25">
      <c r="B97" s="8" t="s">
        <v>79</v>
      </c>
      <c r="C97" s="1">
        <f>C70+C81+C86+C92+C95+C96</f>
        <v>65367367</v>
      </c>
      <c r="D97" s="1">
        <f>D70+D81+D86+D92+D95+D96</f>
        <v>6616114</v>
      </c>
      <c r="E97" s="1">
        <f t="shared" si="36"/>
        <v>58751253</v>
      </c>
      <c r="G97" s="5">
        <f>G70+G81+G86+G92+G95+G96</f>
        <v>60397633</v>
      </c>
      <c r="H97" s="5">
        <f>H70+H81+H86+H92+H95+H96</f>
        <v>991602</v>
      </c>
      <c r="I97" s="1">
        <f t="shared" si="37"/>
        <v>59406031</v>
      </c>
      <c r="K97" s="1">
        <f t="shared" si="42"/>
        <v>4969734</v>
      </c>
      <c r="L97" s="1">
        <f t="shared" si="43"/>
        <v>5624512</v>
      </c>
      <c r="M97" s="1">
        <f t="shared" si="38"/>
        <v>-654778</v>
      </c>
      <c r="O97" s="7">
        <f t="shared" si="39"/>
        <v>8.2283588828721152E-2</v>
      </c>
      <c r="P97" s="7">
        <f t="shared" si="40"/>
        <v>5.6721466878848572</v>
      </c>
      <c r="Q97" s="7">
        <f t="shared" si="41"/>
        <v>-1.1022079559565258E-2</v>
      </c>
    </row>
    <row r="98" spans="2:17" x14ac:dyDescent="0.25">
      <c r="B98" t="s">
        <v>80</v>
      </c>
      <c r="C98" s="2">
        <v>0</v>
      </c>
      <c r="D98" s="1"/>
      <c r="E98" s="1"/>
      <c r="G98" s="5">
        <v>125000</v>
      </c>
      <c r="H98" s="5"/>
      <c r="I98" s="1"/>
      <c r="K98" s="1">
        <f t="shared" si="42"/>
        <v>-125000</v>
      </c>
      <c r="L98" s="1"/>
      <c r="M98" s="1"/>
      <c r="O98" s="7">
        <f t="shared" si="39"/>
        <v>-1</v>
      </c>
      <c r="P98" s="7" t="str">
        <f t="shared" si="40"/>
        <v/>
      </c>
      <c r="Q98" s="7" t="str">
        <f t="shared" si="41"/>
        <v/>
      </c>
    </row>
    <row r="99" spans="2:17" x14ac:dyDescent="0.25">
      <c r="B99" t="s">
        <v>81</v>
      </c>
      <c r="C99" s="2">
        <v>12500</v>
      </c>
      <c r="D99" s="1"/>
      <c r="E99" s="1"/>
      <c r="G99" s="5">
        <v>0</v>
      </c>
      <c r="H99" s="5"/>
      <c r="I99" s="1"/>
      <c r="K99" s="1">
        <f t="shared" si="42"/>
        <v>12500</v>
      </c>
      <c r="L99" s="1"/>
      <c r="M99" s="1"/>
      <c r="O99" s="7" t="str">
        <f t="shared" si="39"/>
        <v/>
      </c>
      <c r="P99" s="7" t="str">
        <f t="shared" si="40"/>
        <v/>
      </c>
      <c r="Q99" s="7" t="str">
        <f t="shared" si="41"/>
        <v/>
      </c>
    </row>
    <row r="100" spans="2:17" x14ac:dyDescent="0.25">
      <c r="G100" s="6"/>
      <c r="H100" s="6"/>
    </row>
    <row r="101" spans="2:17" x14ac:dyDescent="0.25">
      <c r="G101" s="6"/>
      <c r="H101" s="6"/>
    </row>
    <row r="102" spans="2:17" x14ac:dyDescent="0.25">
      <c r="G102" s="6"/>
      <c r="H102" s="6"/>
    </row>
  </sheetData>
  <mergeCells count="4">
    <mergeCell ref="C2:E2"/>
    <mergeCell ref="G2:I2"/>
    <mergeCell ref="K2:M2"/>
    <mergeCell ref="O2:Q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02"/>
  <sheetViews>
    <sheetView workbookViewId="0">
      <selection activeCell="B38" sqref="B38:B43"/>
    </sheetView>
  </sheetViews>
  <sheetFormatPr defaultColWidth="11" defaultRowHeight="15.75" x14ac:dyDescent="0.25"/>
  <cols>
    <col min="1" max="1" width="4.125" bestFit="1" customWidth="1"/>
    <col min="2" max="2" width="108.5" bestFit="1" customWidth="1"/>
    <col min="3" max="3" width="11.375" bestFit="1" customWidth="1"/>
    <col min="5" max="5" width="11.375" bestFit="1" customWidth="1"/>
    <col min="6" max="6" width="5.875" customWidth="1"/>
    <col min="7" max="7" width="11.375" bestFit="1" customWidth="1"/>
    <col min="9" max="9" width="11.375" bestFit="1" customWidth="1"/>
    <col min="10" max="10" width="5.875" customWidth="1"/>
    <col min="11" max="11" width="12" bestFit="1" customWidth="1"/>
    <col min="12" max="12" width="11" bestFit="1" customWidth="1"/>
    <col min="13" max="13" width="12" bestFit="1" customWidth="1"/>
    <col min="14" max="14" width="5.875" customWidth="1"/>
    <col min="18" max="18" width="5.875" customWidth="1"/>
  </cols>
  <sheetData>
    <row r="2" spans="2:19" s="8" customFormat="1" x14ac:dyDescent="0.25">
      <c r="C2" s="15" t="s">
        <v>85</v>
      </c>
      <c r="D2" s="15"/>
      <c r="E2" s="15"/>
      <c r="G2" s="15" t="s">
        <v>97</v>
      </c>
      <c r="H2" s="15"/>
      <c r="I2" s="15"/>
      <c r="K2" s="23" t="s">
        <v>93</v>
      </c>
      <c r="L2" s="23"/>
      <c r="M2" s="23"/>
      <c r="O2" s="22" t="s">
        <v>94</v>
      </c>
      <c r="P2" s="22"/>
      <c r="Q2" s="22"/>
    </row>
    <row r="3" spans="2:19" s="8" customFormat="1" x14ac:dyDescent="0.25">
      <c r="C3" s="9" t="s">
        <v>82</v>
      </c>
      <c r="D3" s="9" t="s">
        <v>83</v>
      </c>
      <c r="E3" s="9" t="s">
        <v>84</v>
      </c>
      <c r="F3" s="10"/>
      <c r="G3" s="9" t="s">
        <v>82</v>
      </c>
      <c r="H3" s="9" t="s">
        <v>83</v>
      </c>
      <c r="I3" s="9" t="s">
        <v>84</v>
      </c>
      <c r="J3" s="10"/>
      <c r="K3" s="9" t="s">
        <v>82</v>
      </c>
      <c r="L3" s="9" t="s">
        <v>83</v>
      </c>
      <c r="M3" s="9" t="s">
        <v>84</v>
      </c>
      <c r="O3" s="9" t="s">
        <v>82</v>
      </c>
      <c r="P3" s="9" t="s">
        <v>83</v>
      </c>
      <c r="Q3" s="9" t="s">
        <v>84</v>
      </c>
      <c r="S3" s="8" t="s">
        <v>88</v>
      </c>
    </row>
    <row r="4" spans="2:19" x14ac:dyDescent="0.25">
      <c r="B4" t="s">
        <v>0</v>
      </c>
      <c r="C4" s="5">
        <f>'ACTUAL VS FORECAST'!C4</f>
        <v>177304085</v>
      </c>
      <c r="D4" s="5">
        <f>'ACTUAL VS FORECAST'!D4</f>
        <v>0</v>
      </c>
      <c r="E4" s="3">
        <f>C4-D4</f>
        <v>177304085</v>
      </c>
      <c r="G4" s="5">
        <v>289000355</v>
      </c>
      <c r="H4" s="5">
        <v>0</v>
      </c>
      <c r="I4" s="3">
        <f>G4-H4</f>
        <v>289000355</v>
      </c>
      <c r="K4" s="1">
        <f>C4-G4</f>
        <v>-111696270</v>
      </c>
      <c r="L4" s="1">
        <f>D4-H4</f>
        <v>0</v>
      </c>
      <c r="M4" s="3">
        <f>K4-L4</f>
        <v>-111696270</v>
      </c>
      <c r="O4" s="7">
        <f>IF(G4=0, "",+K4/G4)</f>
        <v>-0.38649180898064989</v>
      </c>
      <c r="P4" s="7" t="str">
        <f t="shared" ref="P4:Q4" si="0">IF(H4=0, "",+L4/H4)</f>
        <v/>
      </c>
      <c r="Q4" s="7">
        <f t="shared" si="0"/>
        <v>-0.38649180898064989</v>
      </c>
    </row>
    <row r="5" spans="2:19" x14ac:dyDescent="0.25">
      <c r="B5" t="s">
        <v>1</v>
      </c>
      <c r="C5" s="5">
        <f>'ACTUAL VS FORECAST'!C5</f>
        <v>572058.5</v>
      </c>
      <c r="D5" s="5">
        <f>'ACTUAL VS FORECAST'!D5</f>
        <v>0</v>
      </c>
      <c r="E5" s="3">
        <f t="shared" ref="E5:E37" si="1">C5-D5</f>
        <v>572058.5</v>
      </c>
      <c r="G5" s="5">
        <v>253775</v>
      </c>
      <c r="H5" s="5">
        <v>0</v>
      </c>
      <c r="I5" s="3">
        <f t="shared" ref="I5:I37" si="2">G5-H5</f>
        <v>253775</v>
      </c>
      <c r="K5" s="1">
        <f t="shared" ref="K5:L65" si="3">C5-G5</f>
        <v>318283.5</v>
      </c>
      <c r="L5" s="1">
        <f t="shared" si="3"/>
        <v>0</v>
      </c>
      <c r="M5" s="3">
        <f t="shared" ref="M5:M37" si="4">K5-L5</f>
        <v>318283.5</v>
      </c>
      <c r="O5" s="7">
        <f t="shared" ref="O5:O65" si="5">IF(G5=0, "",+K5/G5)</f>
        <v>1.2541956457491872</v>
      </c>
      <c r="P5" s="7" t="str">
        <f t="shared" ref="P5:P65" si="6">IF(H5=0, "",+L5/H5)</f>
        <v/>
      </c>
      <c r="Q5" s="7">
        <f t="shared" ref="Q5:Q65" si="7">IF(I5=0, "",+M5/I5)</f>
        <v>1.2541956457491872</v>
      </c>
    </row>
    <row r="6" spans="2:19" x14ac:dyDescent="0.25">
      <c r="B6" t="s">
        <v>2</v>
      </c>
      <c r="C6" s="5">
        <f>'ACTUAL VS FORECAST'!C6</f>
        <v>0</v>
      </c>
      <c r="D6" s="5">
        <f>'ACTUAL VS FORECAST'!D6</f>
        <v>0</v>
      </c>
      <c r="E6" s="3">
        <f t="shared" si="1"/>
        <v>0</v>
      </c>
      <c r="G6" s="5">
        <v>0</v>
      </c>
      <c r="H6" s="5">
        <v>0</v>
      </c>
      <c r="I6" s="3">
        <f t="shared" si="2"/>
        <v>0</v>
      </c>
      <c r="K6" s="1">
        <f t="shared" si="3"/>
        <v>0</v>
      </c>
      <c r="L6" s="1">
        <f t="shared" si="3"/>
        <v>0</v>
      </c>
      <c r="M6" s="3">
        <f t="shared" si="4"/>
        <v>0</v>
      </c>
      <c r="O6" s="7" t="str">
        <f t="shared" si="5"/>
        <v/>
      </c>
      <c r="P6" s="7" t="str">
        <f t="shared" si="6"/>
        <v/>
      </c>
      <c r="Q6" s="7" t="str">
        <f t="shared" si="7"/>
        <v/>
      </c>
    </row>
    <row r="7" spans="2:19" x14ac:dyDescent="0.25">
      <c r="B7" t="s">
        <v>3</v>
      </c>
      <c r="C7" s="5">
        <f>'ACTUAL VS FORECAST'!C7</f>
        <v>0</v>
      </c>
      <c r="D7" s="5">
        <f>'ACTUAL VS FORECAST'!D7</f>
        <v>0</v>
      </c>
      <c r="E7" s="3">
        <f t="shared" si="1"/>
        <v>0</v>
      </c>
      <c r="G7" s="5">
        <v>0</v>
      </c>
      <c r="H7" s="5">
        <v>0</v>
      </c>
      <c r="I7" s="3">
        <f t="shared" si="2"/>
        <v>0</v>
      </c>
      <c r="K7" s="1">
        <f t="shared" si="3"/>
        <v>0</v>
      </c>
      <c r="L7" s="1">
        <f t="shared" si="3"/>
        <v>0</v>
      </c>
      <c r="M7" s="3">
        <f t="shared" si="4"/>
        <v>0</v>
      </c>
      <c r="O7" s="7" t="str">
        <f t="shared" si="5"/>
        <v/>
      </c>
      <c r="P7" s="7" t="str">
        <f t="shared" si="6"/>
        <v/>
      </c>
      <c r="Q7" s="7" t="str">
        <f t="shared" si="7"/>
        <v/>
      </c>
    </row>
    <row r="8" spans="2:19" x14ac:dyDescent="0.25">
      <c r="B8" t="s">
        <v>4</v>
      </c>
      <c r="C8" s="5">
        <f>'ACTUAL VS FORECAST'!C8</f>
        <v>24423</v>
      </c>
      <c r="D8" s="5">
        <f>'ACTUAL VS FORECAST'!D8</f>
        <v>0</v>
      </c>
      <c r="E8" s="3">
        <f t="shared" si="1"/>
        <v>24423</v>
      </c>
      <c r="G8" s="5">
        <v>0</v>
      </c>
      <c r="H8" s="5">
        <v>0</v>
      </c>
      <c r="I8" s="3">
        <f t="shared" si="2"/>
        <v>0</v>
      </c>
      <c r="K8" s="1">
        <f t="shared" si="3"/>
        <v>24423</v>
      </c>
      <c r="L8" s="1">
        <f t="shared" si="3"/>
        <v>0</v>
      </c>
      <c r="M8" s="3">
        <f t="shared" si="4"/>
        <v>24423</v>
      </c>
      <c r="O8" s="7" t="str">
        <f t="shared" si="5"/>
        <v/>
      </c>
      <c r="P8" s="7" t="str">
        <f t="shared" si="6"/>
        <v/>
      </c>
      <c r="Q8" s="7" t="str">
        <f t="shared" si="7"/>
        <v/>
      </c>
    </row>
    <row r="9" spans="2:19" x14ac:dyDescent="0.25">
      <c r="B9" t="s">
        <v>5</v>
      </c>
      <c r="C9" s="5">
        <f>'ACTUAL VS FORECAST'!C9</f>
        <v>57341</v>
      </c>
      <c r="D9" s="5">
        <f>'ACTUAL VS FORECAST'!D9</f>
        <v>0</v>
      </c>
      <c r="E9" s="3">
        <f t="shared" si="1"/>
        <v>57341</v>
      </c>
      <c r="G9" s="5">
        <v>36370</v>
      </c>
      <c r="H9" s="5">
        <v>0</v>
      </c>
      <c r="I9" s="3">
        <f t="shared" si="2"/>
        <v>36370</v>
      </c>
      <c r="K9" s="1">
        <f t="shared" si="3"/>
        <v>20971</v>
      </c>
      <c r="L9" s="1">
        <f t="shared" si="3"/>
        <v>0</v>
      </c>
      <c r="M9" s="3">
        <f t="shared" si="4"/>
        <v>20971</v>
      </c>
      <c r="O9" s="7">
        <f t="shared" si="5"/>
        <v>0.57660159472092387</v>
      </c>
      <c r="P9" s="7" t="str">
        <f t="shared" si="6"/>
        <v/>
      </c>
      <c r="Q9" s="7">
        <f t="shared" si="7"/>
        <v>0.57660159472092387</v>
      </c>
    </row>
    <row r="10" spans="2:19" x14ac:dyDescent="0.25">
      <c r="B10" t="s">
        <v>6</v>
      </c>
      <c r="C10" s="5">
        <f>'ACTUAL VS FORECAST'!C10</f>
        <v>990902</v>
      </c>
      <c r="D10" s="5">
        <f>'ACTUAL VS FORECAST'!D10</f>
        <v>0</v>
      </c>
      <c r="E10" s="3">
        <f t="shared" si="1"/>
        <v>990902</v>
      </c>
      <c r="G10" s="5">
        <v>1234442</v>
      </c>
      <c r="H10" s="5">
        <v>0</v>
      </c>
      <c r="I10" s="3">
        <f t="shared" si="2"/>
        <v>1234442</v>
      </c>
      <c r="K10" s="1">
        <f t="shared" si="3"/>
        <v>-243540</v>
      </c>
      <c r="L10" s="1">
        <f t="shared" si="3"/>
        <v>0</v>
      </c>
      <c r="M10" s="3">
        <f t="shared" si="4"/>
        <v>-243540</v>
      </c>
      <c r="O10" s="7">
        <f t="shared" si="5"/>
        <v>-0.19728751938122649</v>
      </c>
      <c r="P10" s="7" t="str">
        <f t="shared" si="6"/>
        <v/>
      </c>
      <c r="Q10" s="7">
        <f t="shared" si="7"/>
        <v>-0.19728751938122649</v>
      </c>
    </row>
    <row r="11" spans="2:19" x14ac:dyDescent="0.25">
      <c r="B11" t="s">
        <v>118</v>
      </c>
      <c r="C11" s="5">
        <f>'ACTUAL VS FORECAST'!C11</f>
        <v>0</v>
      </c>
      <c r="D11" s="5">
        <f>'ACTUAL VS FORECAST'!D11</f>
        <v>0</v>
      </c>
      <c r="E11" s="3">
        <f t="shared" ref="E11" si="8">C11-D11</f>
        <v>0</v>
      </c>
      <c r="G11" s="5">
        <v>0</v>
      </c>
      <c r="H11" s="5">
        <v>0</v>
      </c>
      <c r="I11" s="3">
        <f t="shared" ref="I11" si="9">G11-H11</f>
        <v>0</v>
      </c>
      <c r="K11" s="1">
        <f t="shared" ref="K11" si="10">C11-G11</f>
        <v>0</v>
      </c>
      <c r="L11" s="1">
        <f t="shared" ref="L11" si="11">D11-H11</f>
        <v>0</v>
      </c>
      <c r="M11" s="3">
        <f t="shared" ref="M11" si="12">K11-L11</f>
        <v>0</v>
      </c>
      <c r="O11" s="7" t="str">
        <f t="shared" ref="O11" si="13">IF(G11=0, "",+K11/G11)</f>
        <v/>
      </c>
      <c r="P11" s="7" t="str">
        <f t="shared" ref="P11" si="14">IF(H11=0, "",+L11/H11)</f>
        <v/>
      </c>
      <c r="Q11" s="7" t="str">
        <f t="shared" ref="Q11" si="15">IF(I11=0, "",+M11/I11)</f>
        <v/>
      </c>
    </row>
    <row r="12" spans="2:19" x14ac:dyDescent="0.25">
      <c r="B12" t="s">
        <v>7</v>
      </c>
      <c r="C12" s="5">
        <f>'ACTUAL VS FORECAST'!C12</f>
        <v>9536504.5</v>
      </c>
      <c r="D12" s="5">
        <f>'ACTUAL VS FORECAST'!D12</f>
        <v>0</v>
      </c>
      <c r="E12" s="3">
        <f t="shared" si="1"/>
        <v>9536504.5</v>
      </c>
      <c r="G12" s="5">
        <v>10204364</v>
      </c>
      <c r="H12" s="5">
        <v>0</v>
      </c>
      <c r="I12" s="3">
        <f t="shared" si="2"/>
        <v>10204364</v>
      </c>
      <c r="K12" s="1">
        <f t="shared" si="3"/>
        <v>-667859.5</v>
      </c>
      <c r="L12" s="1">
        <f t="shared" si="3"/>
        <v>0</v>
      </c>
      <c r="M12" s="3">
        <f t="shared" si="4"/>
        <v>-667859.5</v>
      </c>
      <c r="O12" s="7">
        <f t="shared" si="5"/>
        <v>-6.5448419911324218E-2</v>
      </c>
      <c r="P12" s="7" t="str">
        <f t="shared" si="6"/>
        <v/>
      </c>
      <c r="Q12" s="7">
        <f t="shared" si="7"/>
        <v>-6.5448419911324218E-2</v>
      </c>
    </row>
    <row r="13" spans="2:19" x14ac:dyDescent="0.25">
      <c r="B13" t="s">
        <v>8</v>
      </c>
      <c r="C13" s="5">
        <f>'ACTUAL VS FORECAST'!C13</f>
        <v>2665062.5</v>
      </c>
      <c r="D13" s="5">
        <f>'ACTUAL VS FORECAST'!D13</f>
        <v>0</v>
      </c>
      <c r="E13" s="3">
        <f t="shared" si="1"/>
        <v>2665062.5</v>
      </c>
      <c r="G13" s="5">
        <v>2344000</v>
      </c>
      <c r="H13" s="5">
        <v>0</v>
      </c>
      <c r="I13" s="3">
        <f t="shared" si="2"/>
        <v>2344000</v>
      </c>
      <c r="K13" s="1">
        <f t="shared" si="3"/>
        <v>321062.5</v>
      </c>
      <c r="L13" s="1">
        <f t="shared" si="3"/>
        <v>0</v>
      </c>
      <c r="M13" s="3">
        <f t="shared" si="4"/>
        <v>321062.5</v>
      </c>
      <c r="O13" s="7">
        <f t="shared" si="5"/>
        <v>0.13697205631399317</v>
      </c>
      <c r="P13" s="7" t="str">
        <f t="shared" si="6"/>
        <v/>
      </c>
      <c r="Q13" s="7">
        <f t="shared" si="7"/>
        <v>0.13697205631399317</v>
      </c>
    </row>
    <row r="14" spans="2:19" x14ac:dyDescent="0.25">
      <c r="B14" t="s">
        <v>9</v>
      </c>
      <c r="C14" s="5">
        <f>'ACTUAL VS FORECAST'!C14</f>
        <v>6380710.5</v>
      </c>
      <c r="D14" s="5">
        <f>'ACTUAL VS FORECAST'!D14</f>
        <v>83976</v>
      </c>
      <c r="E14" s="3">
        <f t="shared" si="1"/>
        <v>6296734.5</v>
      </c>
      <c r="G14" s="5">
        <v>12333400</v>
      </c>
      <c r="H14" s="5">
        <v>400750</v>
      </c>
      <c r="I14" s="3">
        <f t="shared" si="2"/>
        <v>11932650</v>
      </c>
      <c r="K14" s="1">
        <f t="shared" si="3"/>
        <v>-5952689.5</v>
      </c>
      <c r="L14" s="1">
        <f t="shared" si="3"/>
        <v>-316774</v>
      </c>
      <c r="M14" s="3">
        <f t="shared" si="4"/>
        <v>-5635915.5</v>
      </c>
      <c r="O14" s="7">
        <f t="shared" si="5"/>
        <v>-0.48264789109248057</v>
      </c>
      <c r="P14" s="7">
        <f t="shared" si="6"/>
        <v>-0.79045290081097941</v>
      </c>
      <c r="Q14" s="7">
        <f t="shared" si="7"/>
        <v>-0.47231046749883721</v>
      </c>
    </row>
    <row r="15" spans="2:19" x14ac:dyDescent="0.25">
      <c r="B15" t="s">
        <v>119</v>
      </c>
      <c r="C15" s="5">
        <f>'ACTUAL VS FORECAST'!C15</f>
        <v>973397</v>
      </c>
      <c r="D15" s="5">
        <f>'ACTUAL VS FORECAST'!D15</f>
        <v>0</v>
      </c>
      <c r="E15" s="3">
        <f t="shared" si="1"/>
        <v>973397</v>
      </c>
      <c r="G15" s="5">
        <v>0</v>
      </c>
      <c r="H15" s="5">
        <v>0</v>
      </c>
      <c r="I15" s="3">
        <f t="shared" si="2"/>
        <v>0</v>
      </c>
      <c r="K15" s="1">
        <f t="shared" si="3"/>
        <v>973397</v>
      </c>
      <c r="L15" s="1">
        <f t="shared" si="3"/>
        <v>0</v>
      </c>
      <c r="M15" s="3">
        <f t="shared" si="4"/>
        <v>973397</v>
      </c>
      <c r="O15" s="7" t="str">
        <f t="shared" si="5"/>
        <v/>
      </c>
      <c r="P15" s="7" t="str">
        <f t="shared" si="6"/>
        <v/>
      </c>
      <c r="Q15" s="7" t="str">
        <f t="shared" si="7"/>
        <v/>
      </c>
    </row>
    <row r="16" spans="2:19" x14ac:dyDescent="0.25">
      <c r="B16" t="s">
        <v>10</v>
      </c>
      <c r="C16" s="5">
        <f>'ACTUAL VS FORECAST'!C16</f>
        <v>1633324</v>
      </c>
      <c r="D16" s="5">
        <f>'ACTUAL VS FORECAST'!D16</f>
        <v>110822.5</v>
      </c>
      <c r="E16" s="3">
        <f t="shared" si="1"/>
        <v>1522501.5</v>
      </c>
      <c r="G16" s="5">
        <v>1453666</v>
      </c>
      <c r="H16" s="5">
        <v>52333</v>
      </c>
      <c r="I16" s="3">
        <f t="shared" si="2"/>
        <v>1401333</v>
      </c>
      <c r="K16" s="1">
        <f t="shared" si="3"/>
        <v>179658</v>
      </c>
      <c r="L16" s="1">
        <f t="shared" si="3"/>
        <v>58489.5</v>
      </c>
      <c r="M16" s="3">
        <f t="shared" si="4"/>
        <v>121168.5</v>
      </c>
      <c r="O16" s="7">
        <f t="shared" si="5"/>
        <v>0.12358960036211894</v>
      </c>
      <c r="P16" s="7">
        <f t="shared" si="6"/>
        <v>1.1176408766934822</v>
      </c>
      <c r="Q16" s="7">
        <f t="shared" si="7"/>
        <v>8.6466600015842054E-2</v>
      </c>
    </row>
    <row r="17" spans="2:17" x14ac:dyDescent="0.25">
      <c r="B17" t="s">
        <v>120</v>
      </c>
      <c r="C17" s="5">
        <f>'ACTUAL VS FORECAST'!C17</f>
        <v>1943160</v>
      </c>
      <c r="D17" s="5">
        <f>'ACTUAL VS FORECAST'!D17</f>
        <v>110046.5</v>
      </c>
      <c r="E17" s="3">
        <f t="shared" si="1"/>
        <v>1833113.5</v>
      </c>
      <c r="G17" s="5">
        <v>3500000</v>
      </c>
      <c r="H17" s="5">
        <v>354000</v>
      </c>
      <c r="I17" s="3">
        <f t="shared" si="2"/>
        <v>3146000</v>
      </c>
      <c r="K17" s="1">
        <f t="shared" si="3"/>
        <v>-1556840</v>
      </c>
      <c r="L17" s="1">
        <f t="shared" si="3"/>
        <v>-243953.5</v>
      </c>
      <c r="M17" s="3">
        <f t="shared" si="4"/>
        <v>-1312886.5</v>
      </c>
      <c r="O17" s="7">
        <f t="shared" si="5"/>
        <v>-0.44481142857142858</v>
      </c>
      <c r="P17" s="7">
        <f t="shared" si="6"/>
        <v>-0.68913418079096045</v>
      </c>
      <c r="Q17" s="7">
        <f t="shared" si="7"/>
        <v>-0.41731929434202164</v>
      </c>
    </row>
    <row r="18" spans="2:17" x14ac:dyDescent="0.25">
      <c r="B18" t="s">
        <v>121</v>
      </c>
      <c r="C18" s="5">
        <f>'ACTUAL VS FORECAST'!C18</f>
        <v>0</v>
      </c>
      <c r="D18" s="5">
        <f>'ACTUAL VS FORECAST'!D18</f>
        <v>0</v>
      </c>
      <c r="E18" s="3">
        <f t="shared" si="1"/>
        <v>0</v>
      </c>
      <c r="G18" s="5">
        <v>0</v>
      </c>
      <c r="H18" s="5">
        <v>0</v>
      </c>
      <c r="I18" s="3">
        <f t="shared" si="2"/>
        <v>0</v>
      </c>
      <c r="K18" s="1">
        <f t="shared" si="3"/>
        <v>0</v>
      </c>
      <c r="L18" s="1">
        <f t="shared" si="3"/>
        <v>0</v>
      </c>
      <c r="M18" s="3">
        <f t="shared" si="4"/>
        <v>0</v>
      </c>
      <c r="O18" s="7" t="str">
        <f t="shared" si="5"/>
        <v/>
      </c>
      <c r="P18" s="7" t="str">
        <f t="shared" si="6"/>
        <v/>
      </c>
      <c r="Q18" s="7" t="str">
        <f t="shared" si="7"/>
        <v/>
      </c>
    </row>
    <row r="19" spans="2:17" x14ac:dyDescent="0.25">
      <c r="B19" t="s">
        <v>122</v>
      </c>
      <c r="C19" s="5">
        <f>'ACTUAL VS FORECAST'!C19</f>
        <v>0</v>
      </c>
      <c r="D19" s="5">
        <f>'ACTUAL VS FORECAST'!D19</f>
        <v>0</v>
      </c>
      <c r="E19" s="3">
        <f t="shared" si="1"/>
        <v>0</v>
      </c>
      <c r="G19" s="5">
        <v>0</v>
      </c>
      <c r="H19" s="5">
        <v>0</v>
      </c>
      <c r="I19" s="3">
        <f t="shared" si="2"/>
        <v>0</v>
      </c>
      <c r="K19" s="1">
        <f t="shared" si="3"/>
        <v>0</v>
      </c>
      <c r="L19" s="1">
        <f t="shared" si="3"/>
        <v>0</v>
      </c>
      <c r="M19" s="3">
        <f t="shared" si="4"/>
        <v>0</v>
      </c>
      <c r="O19" s="7" t="str">
        <f t="shared" si="5"/>
        <v/>
      </c>
      <c r="P19" s="7" t="str">
        <f t="shared" si="6"/>
        <v/>
      </c>
      <c r="Q19" s="7" t="str">
        <f t="shared" si="7"/>
        <v/>
      </c>
    </row>
    <row r="20" spans="2:17" x14ac:dyDescent="0.25">
      <c r="B20" t="s">
        <v>123</v>
      </c>
      <c r="C20" s="5">
        <f>'ACTUAL VS FORECAST'!C20</f>
        <v>0</v>
      </c>
      <c r="D20" s="5">
        <f>'ACTUAL VS FORECAST'!D20</f>
        <v>0</v>
      </c>
      <c r="E20" s="3">
        <f t="shared" si="1"/>
        <v>0</v>
      </c>
      <c r="G20" s="5">
        <v>0</v>
      </c>
      <c r="H20" s="5">
        <v>0</v>
      </c>
      <c r="I20" s="3">
        <f t="shared" si="2"/>
        <v>0</v>
      </c>
      <c r="K20" s="1">
        <f t="shared" si="3"/>
        <v>0</v>
      </c>
      <c r="L20" s="1">
        <f t="shared" si="3"/>
        <v>0</v>
      </c>
      <c r="M20" s="3">
        <f t="shared" si="4"/>
        <v>0</v>
      </c>
      <c r="O20" s="7" t="str">
        <f t="shared" si="5"/>
        <v/>
      </c>
      <c r="P20" s="7" t="str">
        <f t="shared" si="6"/>
        <v/>
      </c>
      <c r="Q20" s="7" t="str">
        <f t="shared" si="7"/>
        <v/>
      </c>
    </row>
    <row r="21" spans="2:17" x14ac:dyDescent="0.25">
      <c r="B21" t="s">
        <v>124</v>
      </c>
      <c r="C21" s="5">
        <f>'ACTUAL VS FORECAST'!C21</f>
        <v>0</v>
      </c>
      <c r="D21" s="5">
        <f>'ACTUAL VS FORECAST'!D21</f>
        <v>0</v>
      </c>
      <c r="E21" s="3">
        <f t="shared" si="1"/>
        <v>0</v>
      </c>
      <c r="G21" s="5">
        <v>0</v>
      </c>
      <c r="H21" s="5">
        <v>0</v>
      </c>
      <c r="I21" s="3">
        <f t="shared" si="2"/>
        <v>0</v>
      </c>
      <c r="K21" s="1">
        <f t="shared" si="3"/>
        <v>0</v>
      </c>
      <c r="L21" s="1">
        <f t="shared" si="3"/>
        <v>0</v>
      </c>
      <c r="M21" s="3">
        <f t="shared" si="4"/>
        <v>0</v>
      </c>
      <c r="O21" s="7" t="str">
        <f t="shared" si="5"/>
        <v/>
      </c>
      <c r="P21" s="7" t="str">
        <f t="shared" si="6"/>
        <v/>
      </c>
      <c r="Q21" s="7" t="str">
        <f t="shared" si="7"/>
        <v/>
      </c>
    </row>
    <row r="22" spans="2:17" x14ac:dyDescent="0.25">
      <c r="B22" s="14" t="s">
        <v>125</v>
      </c>
      <c r="C22" s="5">
        <f>'ACTUAL VS FORECAST'!C22</f>
        <v>0</v>
      </c>
      <c r="D22" s="5">
        <f>'ACTUAL VS FORECAST'!D22</f>
        <v>0</v>
      </c>
      <c r="E22" s="3">
        <f t="shared" ref="E22" si="16">C22-D22</f>
        <v>0</v>
      </c>
      <c r="G22" s="5">
        <v>0</v>
      </c>
      <c r="H22" s="5">
        <v>0</v>
      </c>
      <c r="I22" s="3">
        <f t="shared" ref="I22" si="17">G22-H22</f>
        <v>0</v>
      </c>
      <c r="K22" s="1">
        <f t="shared" ref="K22" si="18">C22-G22</f>
        <v>0</v>
      </c>
      <c r="L22" s="1">
        <f t="shared" ref="L22" si="19">D22-H22</f>
        <v>0</v>
      </c>
      <c r="M22" s="3">
        <f t="shared" ref="M22" si="20">K22-L22</f>
        <v>0</v>
      </c>
      <c r="O22" s="7" t="str">
        <f t="shared" ref="O22" si="21">IF(G22=0, "",+K22/G22)</f>
        <v/>
      </c>
      <c r="P22" s="7" t="str">
        <f t="shared" ref="P22" si="22">IF(H22=0, "",+L22/H22)</f>
        <v/>
      </c>
      <c r="Q22" s="7" t="str">
        <f t="shared" ref="Q22" si="23">IF(I22=0, "",+M22/I22)</f>
        <v/>
      </c>
    </row>
    <row r="23" spans="2:17" x14ac:dyDescent="0.25">
      <c r="B23" t="s">
        <v>11</v>
      </c>
      <c r="C23" s="5">
        <f>'ACTUAL VS FORECAST'!C23</f>
        <v>1168326.5</v>
      </c>
      <c r="D23" s="5">
        <f>'ACTUAL VS FORECAST'!D23</f>
        <v>0</v>
      </c>
      <c r="E23" s="3">
        <f t="shared" si="1"/>
        <v>1168326.5</v>
      </c>
      <c r="G23" s="5">
        <v>17865768</v>
      </c>
      <c r="H23" s="5">
        <v>0</v>
      </c>
      <c r="I23" s="3">
        <f t="shared" si="2"/>
        <v>17865768</v>
      </c>
      <c r="K23" s="1">
        <f t="shared" si="3"/>
        <v>-16697441.5</v>
      </c>
      <c r="L23" s="1">
        <f t="shared" si="3"/>
        <v>0</v>
      </c>
      <c r="M23" s="3">
        <f t="shared" si="4"/>
        <v>-16697441.5</v>
      </c>
      <c r="O23" s="7">
        <f t="shared" si="5"/>
        <v>-0.93460530216221327</v>
      </c>
      <c r="P23" s="7" t="str">
        <f t="shared" si="6"/>
        <v/>
      </c>
      <c r="Q23" s="7">
        <f t="shared" si="7"/>
        <v>-0.93460530216221327</v>
      </c>
    </row>
    <row r="24" spans="2:17" x14ac:dyDescent="0.25">
      <c r="B24" t="s">
        <v>12</v>
      </c>
      <c r="C24" s="5">
        <f>'ACTUAL VS FORECAST'!C24</f>
        <v>84570</v>
      </c>
      <c r="D24" s="5">
        <f>'ACTUAL VS FORECAST'!D24</f>
        <v>16580</v>
      </c>
      <c r="E24" s="3">
        <f t="shared" si="1"/>
        <v>67990</v>
      </c>
      <c r="G24" s="5">
        <v>203788</v>
      </c>
      <c r="H24" s="5">
        <v>3564</v>
      </c>
      <c r="I24" s="3">
        <f t="shared" si="2"/>
        <v>200224</v>
      </c>
      <c r="K24" s="1">
        <f t="shared" si="3"/>
        <v>-119218</v>
      </c>
      <c r="L24" s="1">
        <f t="shared" si="3"/>
        <v>13016</v>
      </c>
      <c r="M24" s="3">
        <f t="shared" si="4"/>
        <v>-132234</v>
      </c>
      <c r="O24" s="7">
        <f t="shared" si="5"/>
        <v>-0.58500991226176224</v>
      </c>
      <c r="P24" s="7">
        <f t="shared" si="6"/>
        <v>3.6520763187429854</v>
      </c>
      <c r="Q24" s="7">
        <f t="shared" si="7"/>
        <v>-0.66043031804379093</v>
      </c>
    </row>
    <row r="25" spans="2:17" x14ac:dyDescent="0.25">
      <c r="B25" t="s">
        <v>13</v>
      </c>
      <c r="C25" s="5">
        <f>'ACTUAL VS FORECAST'!C25</f>
        <v>201848</v>
      </c>
      <c r="D25" s="5">
        <f>'ACTUAL VS FORECAST'!D25</f>
        <v>0</v>
      </c>
      <c r="E25" s="3">
        <f t="shared" si="1"/>
        <v>201848</v>
      </c>
      <c r="G25" s="5">
        <v>256743</v>
      </c>
      <c r="H25" s="5">
        <v>0</v>
      </c>
      <c r="I25" s="3">
        <f t="shared" si="2"/>
        <v>256743</v>
      </c>
      <c r="K25" s="1">
        <f t="shared" si="3"/>
        <v>-54895</v>
      </c>
      <c r="L25" s="1">
        <f t="shared" si="3"/>
        <v>0</v>
      </c>
      <c r="M25" s="3">
        <f t="shared" si="4"/>
        <v>-54895</v>
      </c>
      <c r="O25" s="7">
        <f t="shared" si="5"/>
        <v>-0.21381303482470798</v>
      </c>
      <c r="P25" s="7" t="str">
        <f t="shared" si="6"/>
        <v/>
      </c>
      <c r="Q25" s="7">
        <f t="shared" si="7"/>
        <v>-0.21381303482470798</v>
      </c>
    </row>
    <row r="26" spans="2:17" x14ac:dyDescent="0.25">
      <c r="B26" t="s">
        <v>14</v>
      </c>
      <c r="C26" s="5">
        <f>'ACTUAL VS FORECAST'!C26</f>
        <v>30028</v>
      </c>
      <c r="D26" s="5">
        <f>'ACTUAL VS FORECAST'!D26</f>
        <v>0</v>
      </c>
      <c r="E26" s="3">
        <f t="shared" si="1"/>
        <v>30028</v>
      </c>
      <c r="G26" s="5">
        <v>34846</v>
      </c>
      <c r="H26" s="5">
        <v>0</v>
      </c>
      <c r="I26" s="3">
        <f t="shared" si="2"/>
        <v>34846</v>
      </c>
      <c r="K26" s="1">
        <f t="shared" si="3"/>
        <v>-4818</v>
      </c>
      <c r="L26" s="1">
        <f t="shared" si="3"/>
        <v>0</v>
      </c>
      <c r="M26" s="3">
        <f t="shared" si="4"/>
        <v>-4818</v>
      </c>
      <c r="O26" s="7">
        <f t="shared" si="5"/>
        <v>-0.13826551110600929</v>
      </c>
      <c r="P26" s="7" t="str">
        <f t="shared" si="6"/>
        <v/>
      </c>
      <c r="Q26" s="7">
        <f t="shared" si="7"/>
        <v>-0.13826551110600929</v>
      </c>
    </row>
    <row r="27" spans="2:17" x14ac:dyDescent="0.25">
      <c r="B27" t="s">
        <v>15</v>
      </c>
      <c r="C27" s="5">
        <f>'ACTUAL VS FORECAST'!C27</f>
        <v>220829</v>
      </c>
      <c r="D27" s="5">
        <f>'ACTUAL VS FORECAST'!D27</f>
        <v>0</v>
      </c>
      <c r="E27" s="3">
        <f t="shared" si="1"/>
        <v>220829</v>
      </c>
      <c r="G27" s="5">
        <v>50000</v>
      </c>
      <c r="H27" s="5">
        <v>0</v>
      </c>
      <c r="I27" s="3">
        <f t="shared" si="2"/>
        <v>50000</v>
      </c>
      <c r="K27" s="1">
        <f t="shared" si="3"/>
        <v>170829</v>
      </c>
      <c r="L27" s="1">
        <f t="shared" si="3"/>
        <v>0</v>
      </c>
      <c r="M27" s="3">
        <f t="shared" si="4"/>
        <v>170829</v>
      </c>
      <c r="O27" s="7">
        <f t="shared" si="5"/>
        <v>3.4165800000000002</v>
      </c>
      <c r="P27" s="7" t="str">
        <f t="shared" si="6"/>
        <v/>
      </c>
      <c r="Q27" s="7">
        <f t="shared" si="7"/>
        <v>3.4165800000000002</v>
      </c>
    </row>
    <row r="28" spans="2:17" x14ac:dyDescent="0.25">
      <c r="B28" t="s">
        <v>126</v>
      </c>
      <c r="C28" s="5">
        <f>'ACTUAL VS FORECAST'!C28</f>
        <v>285124</v>
      </c>
      <c r="D28" s="5">
        <f>'ACTUAL VS FORECAST'!D28</f>
        <v>0</v>
      </c>
      <c r="E28" s="3">
        <f t="shared" si="1"/>
        <v>285124</v>
      </c>
      <c r="G28" s="5">
        <v>354446</v>
      </c>
      <c r="H28" s="5">
        <v>0</v>
      </c>
      <c r="I28" s="3">
        <f t="shared" si="2"/>
        <v>354446</v>
      </c>
      <c r="K28" s="1">
        <f t="shared" si="3"/>
        <v>-69322</v>
      </c>
      <c r="L28" s="1">
        <f t="shared" si="3"/>
        <v>0</v>
      </c>
      <c r="M28" s="3">
        <f t="shared" si="4"/>
        <v>-69322</v>
      </c>
      <c r="O28" s="7">
        <f t="shared" si="5"/>
        <v>-0.19557845200679369</v>
      </c>
      <c r="P28" s="7" t="str">
        <f t="shared" si="6"/>
        <v/>
      </c>
      <c r="Q28" s="7">
        <f t="shared" si="7"/>
        <v>-0.19557845200679369</v>
      </c>
    </row>
    <row r="29" spans="2:17" x14ac:dyDescent="0.25">
      <c r="B29" t="s">
        <v>16</v>
      </c>
      <c r="C29" s="5">
        <f>'ACTUAL VS FORECAST'!C29</f>
        <v>1215000</v>
      </c>
      <c r="D29" s="5">
        <f>'ACTUAL VS FORECAST'!D29</f>
        <v>0</v>
      </c>
      <c r="E29" s="3">
        <f t="shared" si="1"/>
        <v>1215000</v>
      </c>
      <c r="G29" s="5">
        <v>1098000</v>
      </c>
      <c r="H29" s="5">
        <v>0</v>
      </c>
      <c r="I29" s="3">
        <f t="shared" si="2"/>
        <v>1098000</v>
      </c>
      <c r="K29" s="1">
        <f t="shared" si="3"/>
        <v>117000</v>
      </c>
      <c r="L29" s="1">
        <f t="shared" si="3"/>
        <v>0</v>
      </c>
      <c r="M29" s="3">
        <f t="shared" si="4"/>
        <v>117000</v>
      </c>
      <c r="O29" s="7">
        <f t="shared" si="5"/>
        <v>0.10655737704918032</v>
      </c>
      <c r="P29" s="7" t="str">
        <f t="shared" si="6"/>
        <v/>
      </c>
      <c r="Q29" s="7">
        <f t="shared" si="7"/>
        <v>0.10655737704918032</v>
      </c>
    </row>
    <row r="30" spans="2:17" x14ac:dyDescent="0.25">
      <c r="B30" t="s">
        <v>17</v>
      </c>
      <c r="C30" s="5">
        <f>'ACTUAL VS FORECAST'!C30</f>
        <v>0</v>
      </c>
      <c r="D30" s="5">
        <f>'ACTUAL VS FORECAST'!D30</f>
        <v>0</v>
      </c>
      <c r="E30" s="3">
        <f t="shared" si="1"/>
        <v>0</v>
      </c>
      <c r="G30" s="5">
        <v>0</v>
      </c>
      <c r="H30" s="5">
        <v>0</v>
      </c>
      <c r="I30" s="3">
        <f t="shared" si="2"/>
        <v>0</v>
      </c>
      <c r="K30" s="1">
        <f t="shared" si="3"/>
        <v>0</v>
      </c>
      <c r="L30" s="1">
        <f t="shared" si="3"/>
        <v>0</v>
      </c>
      <c r="M30" s="3">
        <f t="shared" si="4"/>
        <v>0</v>
      </c>
      <c r="O30" s="7" t="str">
        <f t="shared" si="5"/>
        <v/>
      </c>
      <c r="P30" s="7" t="str">
        <f t="shared" si="6"/>
        <v/>
      </c>
      <c r="Q30" s="7" t="str">
        <f t="shared" si="7"/>
        <v/>
      </c>
    </row>
    <row r="31" spans="2:17" x14ac:dyDescent="0.25">
      <c r="B31" t="s">
        <v>18</v>
      </c>
      <c r="C31" s="5">
        <f>'ACTUAL VS FORECAST'!C31</f>
        <v>102693</v>
      </c>
      <c r="D31" s="5">
        <f>'ACTUAL VS FORECAST'!D31</f>
        <v>0</v>
      </c>
      <c r="E31" s="3">
        <f t="shared" si="1"/>
        <v>102693</v>
      </c>
      <c r="G31" s="5">
        <v>157654</v>
      </c>
      <c r="H31" s="5">
        <v>0</v>
      </c>
      <c r="I31" s="3">
        <f t="shared" si="2"/>
        <v>157654</v>
      </c>
      <c r="K31" s="1">
        <f t="shared" si="3"/>
        <v>-54961</v>
      </c>
      <c r="L31" s="1">
        <f t="shared" si="3"/>
        <v>0</v>
      </c>
      <c r="M31" s="3">
        <f t="shared" si="4"/>
        <v>-54961</v>
      </c>
      <c r="O31" s="7">
        <f t="shared" si="5"/>
        <v>-0.34861785936290862</v>
      </c>
      <c r="P31" s="7" t="str">
        <f t="shared" si="6"/>
        <v/>
      </c>
      <c r="Q31" s="7">
        <f t="shared" si="7"/>
        <v>-0.34861785936290862</v>
      </c>
    </row>
    <row r="32" spans="2:17" x14ac:dyDescent="0.25">
      <c r="B32" t="s">
        <v>19</v>
      </c>
      <c r="C32" s="5">
        <f>'ACTUAL VS FORECAST'!C32</f>
        <v>0</v>
      </c>
      <c r="D32" s="5">
        <f>'ACTUAL VS FORECAST'!D32</f>
        <v>0</v>
      </c>
      <c r="E32" s="3">
        <f t="shared" si="1"/>
        <v>0</v>
      </c>
      <c r="G32" s="5">
        <v>0</v>
      </c>
      <c r="H32" s="5">
        <v>0</v>
      </c>
      <c r="I32" s="3">
        <f t="shared" si="2"/>
        <v>0</v>
      </c>
      <c r="K32" s="1">
        <f t="shared" si="3"/>
        <v>0</v>
      </c>
      <c r="L32" s="1">
        <f t="shared" si="3"/>
        <v>0</v>
      </c>
      <c r="M32" s="3">
        <f t="shared" si="4"/>
        <v>0</v>
      </c>
      <c r="O32" s="7" t="str">
        <f t="shared" si="5"/>
        <v/>
      </c>
      <c r="P32" s="7" t="str">
        <f t="shared" si="6"/>
        <v/>
      </c>
      <c r="Q32" s="7" t="str">
        <f t="shared" si="7"/>
        <v/>
      </c>
    </row>
    <row r="33" spans="2:17" x14ac:dyDescent="0.25">
      <c r="B33" t="s">
        <v>20</v>
      </c>
      <c r="C33" s="5">
        <f>'ACTUAL VS FORECAST'!C33</f>
        <v>297709</v>
      </c>
      <c r="D33" s="5">
        <f>'ACTUAL VS FORECAST'!D33</f>
        <v>0</v>
      </c>
      <c r="E33" s="3">
        <f t="shared" si="1"/>
        <v>297709</v>
      </c>
      <c r="G33" s="5">
        <v>254456</v>
      </c>
      <c r="H33" s="5">
        <v>0</v>
      </c>
      <c r="I33" s="3">
        <f t="shared" si="2"/>
        <v>254456</v>
      </c>
      <c r="K33" s="1">
        <f t="shared" si="3"/>
        <v>43253</v>
      </c>
      <c r="L33" s="1">
        <f t="shared" si="3"/>
        <v>0</v>
      </c>
      <c r="M33" s="3">
        <f t="shared" si="4"/>
        <v>43253</v>
      </c>
      <c r="O33" s="7">
        <f t="shared" si="5"/>
        <v>0.1699822366145817</v>
      </c>
      <c r="P33" s="7" t="str">
        <f t="shared" si="6"/>
        <v/>
      </c>
      <c r="Q33" s="7">
        <f t="shared" si="7"/>
        <v>0.1699822366145817</v>
      </c>
    </row>
    <row r="34" spans="2:17" x14ac:dyDescent="0.25">
      <c r="B34" t="s">
        <v>21</v>
      </c>
      <c r="C34" s="5">
        <f>'ACTUAL VS FORECAST'!C34</f>
        <v>220000</v>
      </c>
      <c r="D34" s="5">
        <f>'ACTUAL VS FORECAST'!D34</f>
        <v>0</v>
      </c>
      <c r="E34" s="3">
        <f t="shared" si="1"/>
        <v>220000</v>
      </c>
      <c r="G34" s="5">
        <v>176787</v>
      </c>
      <c r="H34" s="5">
        <v>0</v>
      </c>
      <c r="I34" s="3">
        <f t="shared" si="2"/>
        <v>176787</v>
      </c>
      <c r="K34" s="1">
        <f t="shared" si="3"/>
        <v>43213</v>
      </c>
      <c r="L34" s="1">
        <f t="shared" si="3"/>
        <v>0</v>
      </c>
      <c r="M34" s="3">
        <f t="shared" si="4"/>
        <v>43213</v>
      </c>
      <c r="O34" s="7">
        <f t="shared" si="5"/>
        <v>0.24443539400521533</v>
      </c>
      <c r="P34" s="7" t="str">
        <f t="shared" si="6"/>
        <v/>
      </c>
      <c r="Q34" s="7">
        <f t="shared" si="7"/>
        <v>0.24443539400521533</v>
      </c>
    </row>
    <row r="35" spans="2:17" x14ac:dyDescent="0.25">
      <c r="B35" t="s">
        <v>22</v>
      </c>
      <c r="C35" s="5">
        <f>'ACTUAL VS FORECAST'!C35</f>
        <v>0</v>
      </c>
      <c r="D35" s="5">
        <f>'ACTUAL VS FORECAST'!D35</f>
        <v>0</v>
      </c>
      <c r="E35" s="3">
        <f t="shared" si="1"/>
        <v>0</v>
      </c>
      <c r="G35" s="5">
        <v>0</v>
      </c>
      <c r="H35" s="5">
        <v>0</v>
      </c>
      <c r="I35" s="3">
        <f t="shared" si="2"/>
        <v>0</v>
      </c>
      <c r="K35" s="1">
        <f t="shared" si="3"/>
        <v>0</v>
      </c>
      <c r="L35" s="1">
        <f t="shared" si="3"/>
        <v>0</v>
      </c>
      <c r="M35" s="3">
        <f t="shared" si="4"/>
        <v>0</v>
      </c>
      <c r="O35" s="7" t="str">
        <f t="shared" si="5"/>
        <v/>
      </c>
      <c r="P35" s="7" t="str">
        <f t="shared" si="6"/>
        <v/>
      </c>
      <c r="Q35" s="7" t="str">
        <f t="shared" si="7"/>
        <v/>
      </c>
    </row>
    <row r="36" spans="2:17" x14ac:dyDescent="0.25">
      <c r="B36" s="14" t="s">
        <v>127</v>
      </c>
      <c r="C36" s="5">
        <f>'ACTUAL VS FORECAST'!C36</f>
        <v>0</v>
      </c>
      <c r="D36" s="5">
        <f>'ACTUAL VS FORECAST'!D36</f>
        <v>0</v>
      </c>
      <c r="E36" s="3">
        <f t="shared" ref="E36" si="24">C36-D36</f>
        <v>0</v>
      </c>
      <c r="G36" s="5">
        <v>0</v>
      </c>
      <c r="H36" s="5">
        <v>0</v>
      </c>
      <c r="I36" s="3">
        <f t="shared" ref="I36" si="25">G36-H36</f>
        <v>0</v>
      </c>
      <c r="K36" s="1">
        <f t="shared" ref="K36" si="26">C36-G36</f>
        <v>0</v>
      </c>
      <c r="L36" s="1">
        <f t="shared" ref="L36" si="27">D36-H36</f>
        <v>0</v>
      </c>
      <c r="M36" s="3">
        <f t="shared" ref="M36" si="28">K36-L36</f>
        <v>0</v>
      </c>
      <c r="O36" s="7" t="str">
        <f t="shared" ref="O36" si="29">IF(G36=0, "",+K36/G36)</f>
        <v/>
      </c>
      <c r="P36" s="7" t="str">
        <f t="shared" ref="P36" si="30">IF(H36=0, "",+L36/H36)</f>
        <v/>
      </c>
      <c r="Q36" s="7" t="str">
        <f t="shared" ref="Q36" si="31">IF(I36=0, "",+M36/I36)</f>
        <v/>
      </c>
    </row>
    <row r="37" spans="2:17" x14ac:dyDescent="0.25">
      <c r="B37" s="8" t="s">
        <v>23</v>
      </c>
      <c r="C37" s="1">
        <f>SUM(C4:C36)</f>
        <v>205907095.5</v>
      </c>
      <c r="D37" s="1">
        <f>SUM(D4:D36)</f>
        <v>321425</v>
      </c>
      <c r="E37" s="1">
        <f t="shared" si="1"/>
        <v>205585670.5</v>
      </c>
      <c r="G37" s="5">
        <f>SUM(G4:G36)</f>
        <v>340812860</v>
      </c>
      <c r="H37" s="5">
        <f>SUM(H4:H36)</f>
        <v>810647</v>
      </c>
      <c r="I37" s="1">
        <f t="shared" si="2"/>
        <v>340002213</v>
      </c>
      <c r="K37" s="1">
        <f t="shared" si="3"/>
        <v>-134905764.5</v>
      </c>
      <c r="L37" s="1">
        <f t="shared" si="3"/>
        <v>-489222</v>
      </c>
      <c r="M37" s="1">
        <f t="shared" si="4"/>
        <v>-134416542.5</v>
      </c>
      <c r="O37" s="7">
        <f t="shared" si="5"/>
        <v>-0.39583531120275217</v>
      </c>
      <c r="P37" s="7">
        <f t="shared" si="6"/>
        <v>-0.60349572625322734</v>
      </c>
      <c r="Q37" s="7">
        <f t="shared" si="7"/>
        <v>-0.39534019885923505</v>
      </c>
    </row>
    <row r="38" spans="2:17" x14ac:dyDescent="0.25">
      <c r="B38" t="s">
        <v>128</v>
      </c>
      <c r="C38" s="5">
        <f>'ACTUAL VS FORECAST'!C38</f>
        <v>5014758</v>
      </c>
      <c r="D38" s="5"/>
      <c r="E38" s="1"/>
      <c r="G38" s="5">
        <v>0</v>
      </c>
      <c r="H38" s="5"/>
      <c r="I38" s="1"/>
      <c r="K38" s="1">
        <f t="shared" si="3"/>
        <v>5014758</v>
      </c>
      <c r="L38" s="1"/>
      <c r="M38" s="1"/>
      <c r="O38" s="7" t="str">
        <f t="shared" si="5"/>
        <v/>
      </c>
      <c r="P38" s="7"/>
      <c r="Q38" s="7"/>
    </row>
    <row r="39" spans="2:17" x14ac:dyDescent="0.25">
      <c r="B39" t="s">
        <v>129</v>
      </c>
      <c r="C39" s="5">
        <f>'ACTUAL VS FORECAST'!C39</f>
        <v>205227356.5</v>
      </c>
      <c r="D39" s="5"/>
      <c r="E39" s="1"/>
      <c r="G39" s="5">
        <v>261712850</v>
      </c>
      <c r="H39" s="5"/>
      <c r="I39" s="1"/>
      <c r="K39" s="1">
        <f t="shared" si="3"/>
        <v>-56485493.5</v>
      </c>
      <c r="L39" s="1"/>
      <c r="M39" s="1"/>
      <c r="O39" s="7">
        <f t="shared" si="5"/>
        <v>-0.21583003471170789</v>
      </c>
      <c r="P39" s="7"/>
      <c r="Q39" s="7"/>
    </row>
    <row r="40" spans="2:17" x14ac:dyDescent="0.25">
      <c r="B40" t="s">
        <v>24</v>
      </c>
      <c r="C40" s="5">
        <f>'ACTUAL VS FORECAST'!C40</f>
        <v>15261475</v>
      </c>
      <c r="D40" s="5"/>
      <c r="E40" s="1"/>
      <c r="G40" s="5">
        <v>15369974</v>
      </c>
      <c r="H40" s="5"/>
      <c r="I40" s="1"/>
      <c r="K40" s="1">
        <f t="shared" si="3"/>
        <v>-108499</v>
      </c>
      <c r="L40" s="1"/>
      <c r="M40" s="1"/>
      <c r="O40" s="7">
        <f t="shared" si="5"/>
        <v>-7.0591531254379477E-3</v>
      </c>
      <c r="P40" s="7"/>
      <c r="Q40" s="7"/>
    </row>
    <row r="41" spans="2:17" x14ac:dyDescent="0.25">
      <c r="B41" t="s">
        <v>25</v>
      </c>
      <c r="C41" s="5">
        <f>'ACTUAL VS FORECAST'!C41</f>
        <v>0</v>
      </c>
      <c r="D41" s="5"/>
      <c r="E41" s="1"/>
      <c r="G41" s="5">
        <v>0</v>
      </c>
      <c r="H41" s="5"/>
      <c r="I41" s="1"/>
      <c r="K41" s="1">
        <f t="shared" si="3"/>
        <v>0</v>
      </c>
      <c r="L41" s="1"/>
      <c r="M41" s="1"/>
      <c r="O41" s="7" t="str">
        <f t="shared" si="5"/>
        <v/>
      </c>
      <c r="P41" s="7"/>
      <c r="Q41" s="7"/>
    </row>
    <row r="42" spans="2:17" x14ac:dyDescent="0.25">
      <c r="B42" t="s">
        <v>26</v>
      </c>
      <c r="C42" s="1">
        <f>SUM(C38:C41)</f>
        <v>225503589.5</v>
      </c>
      <c r="D42" s="1"/>
      <c r="E42" s="1"/>
      <c r="G42" s="5">
        <f>SUM(G38:G41)</f>
        <v>277082824</v>
      </c>
      <c r="H42" s="5"/>
      <c r="I42" s="1"/>
      <c r="K42" s="1">
        <f t="shared" si="3"/>
        <v>-51579234.5</v>
      </c>
      <c r="L42" s="1"/>
      <c r="M42" s="1"/>
      <c r="O42" s="7">
        <f t="shared" si="5"/>
        <v>-0.18615096293373998</v>
      </c>
      <c r="P42" s="7"/>
      <c r="Q42" s="7"/>
    </row>
    <row r="43" spans="2:17" x14ac:dyDescent="0.25">
      <c r="B43" t="s">
        <v>130</v>
      </c>
      <c r="C43" s="5">
        <f>'ACTUAL VS FORECAST'!C43</f>
        <v>4656446</v>
      </c>
      <c r="D43" s="2"/>
      <c r="E43" s="1"/>
      <c r="G43" s="5">
        <v>0</v>
      </c>
      <c r="H43" s="5"/>
      <c r="I43" s="1"/>
      <c r="K43" s="1">
        <f t="shared" si="3"/>
        <v>4656446</v>
      </c>
      <c r="L43" s="1"/>
      <c r="M43" s="1"/>
      <c r="O43" s="7" t="str">
        <f t="shared" si="5"/>
        <v/>
      </c>
      <c r="P43" s="7"/>
      <c r="Q43" s="7"/>
    </row>
    <row r="44" spans="2:17" x14ac:dyDescent="0.25">
      <c r="B44" t="s">
        <v>92</v>
      </c>
      <c r="C44" s="2"/>
      <c r="D44" s="2"/>
      <c r="E44" s="1"/>
      <c r="G44" s="5">
        <v>-43710015</v>
      </c>
      <c r="H44" s="5"/>
      <c r="I44" s="1"/>
      <c r="K44" s="1">
        <f t="shared" si="3"/>
        <v>43710015</v>
      </c>
      <c r="L44" s="1"/>
      <c r="M44" s="1"/>
      <c r="O44" s="7">
        <f t="shared" si="5"/>
        <v>-1</v>
      </c>
      <c r="P44" s="7"/>
      <c r="Q44" s="7"/>
    </row>
    <row r="45" spans="2:17" x14ac:dyDescent="0.25">
      <c r="B45" t="s">
        <v>27</v>
      </c>
      <c r="C45" s="5">
        <f>'ACTUAL VS FORECAST'!C45</f>
        <v>11342</v>
      </c>
      <c r="D45" s="5">
        <f>'ACTUAL VS FORECAST'!D45</f>
        <v>8556.5</v>
      </c>
      <c r="E45" s="1">
        <f t="shared" ref="E45:E97" si="32">C45-D45</f>
        <v>2785.5</v>
      </c>
      <c r="G45" s="5">
        <v>126283</v>
      </c>
      <c r="H45" s="5">
        <v>9090</v>
      </c>
      <c r="I45" s="1">
        <f t="shared" ref="I45:I97" si="33">G45-H45</f>
        <v>117193</v>
      </c>
      <c r="K45" s="1">
        <f t="shared" si="3"/>
        <v>-114941</v>
      </c>
      <c r="L45" s="1">
        <f t="shared" si="3"/>
        <v>-533.5</v>
      </c>
      <c r="M45" s="1">
        <f t="shared" ref="M45:M97" si="34">K45-L45</f>
        <v>-114407.5</v>
      </c>
      <c r="O45" s="7">
        <f t="shared" si="5"/>
        <v>-0.91018585241085503</v>
      </c>
      <c r="P45" s="7">
        <f t="shared" si="6"/>
        <v>-5.8690869086908688E-2</v>
      </c>
      <c r="Q45" s="7">
        <f t="shared" si="7"/>
        <v>-0.97623151553420429</v>
      </c>
    </row>
    <row r="46" spans="2:17" x14ac:dyDescent="0.25">
      <c r="B46" t="s">
        <v>28</v>
      </c>
      <c r="C46" s="5">
        <f>'ACTUAL VS FORECAST'!C46</f>
        <v>4676806.5</v>
      </c>
      <c r="D46" s="5">
        <f>'ACTUAL VS FORECAST'!D46</f>
        <v>3399600</v>
      </c>
      <c r="E46" s="1">
        <f t="shared" si="32"/>
        <v>1277206.5</v>
      </c>
      <c r="G46" s="5">
        <v>3500479</v>
      </c>
      <c r="H46" s="5">
        <v>2573880</v>
      </c>
      <c r="I46" s="1">
        <f t="shared" si="33"/>
        <v>926599</v>
      </c>
      <c r="K46" s="1">
        <f t="shared" si="3"/>
        <v>1176327.5</v>
      </c>
      <c r="L46" s="1">
        <f t="shared" si="3"/>
        <v>825720</v>
      </c>
      <c r="M46" s="1">
        <f t="shared" si="34"/>
        <v>350607.5</v>
      </c>
      <c r="O46" s="7">
        <f t="shared" si="5"/>
        <v>0.33604758091678311</v>
      </c>
      <c r="P46" s="7">
        <f t="shared" si="6"/>
        <v>0.32080749685300014</v>
      </c>
      <c r="Q46" s="7">
        <f t="shared" si="7"/>
        <v>0.37838104724913368</v>
      </c>
    </row>
    <row r="47" spans="2:17" x14ac:dyDescent="0.25">
      <c r="B47" t="s">
        <v>29</v>
      </c>
      <c r="C47" s="5">
        <f>'ACTUAL VS FORECAST'!C47</f>
        <v>396600</v>
      </c>
      <c r="D47" s="5">
        <f>'ACTUAL VS FORECAST'!D47</f>
        <v>1000.5</v>
      </c>
      <c r="E47" s="1">
        <f t="shared" si="32"/>
        <v>395599.5</v>
      </c>
      <c r="G47" s="5">
        <v>399386</v>
      </c>
      <c r="H47" s="5">
        <v>0</v>
      </c>
      <c r="I47" s="1">
        <f t="shared" si="33"/>
        <v>399386</v>
      </c>
      <c r="K47" s="1">
        <f t="shared" si="3"/>
        <v>-2786</v>
      </c>
      <c r="L47" s="1">
        <f t="shared" si="3"/>
        <v>1000.5</v>
      </c>
      <c r="M47" s="1">
        <f t="shared" si="34"/>
        <v>-3786.5</v>
      </c>
      <c r="O47" s="7">
        <f t="shared" si="5"/>
        <v>-6.975707711336902E-3</v>
      </c>
      <c r="P47" s="7" t="str">
        <f t="shared" si="6"/>
        <v/>
      </c>
      <c r="Q47" s="7">
        <f t="shared" si="7"/>
        <v>-9.4808030326551263E-3</v>
      </c>
    </row>
    <row r="48" spans="2:17" x14ac:dyDescent="0.25">
      <c r="B48" t="s">
        <v>30</v>
      </c>
      <c r="C48" s="5">
        <f>'ACTUAL VS FORECAST'!C48</f>
        <v>628570.5</v>
      </c>
      <c r="D48" s="5">
        <f>'ACTUAL VS FORECAST'!D48</f>
        <v>273694.5</v>
      </c>
      <c r="E48" s="1">
        <f t="shared" si="32"/>
        <v>354876</v>
      </c>
      <c r="G48" s="5">
        <v>987994</v>
      </c>
      <c r="H48" s="5">
        <v>47610</v>
      </c>
      <c r="I48" s="1">
        <f t="shared" si="33"/>
        <v>940384</v>
      </c>
      <c r="K48" s="1">
        <f t="shared" si="3"/>
        <v>-359423.5</v>
      </c>
      <c r="L48" s="1">
        <f t="shared" si="3"/>
        <v>226084.5</v>
      </c>
      <c r="M48" s="1">
        <f t="shared" si="34"/>
        <v>-585508</v>
      </c>
      <c r="O48" s="7">
        <f t="shared" si="5"/>
        <v>-0.36379117686949514</v>
      </c>
      <c r="P48" s="7">
        <f t="shared" si="6"/>
        <v>4.7486767485822305</v>
      </c>
      <c r="Q48" s="7">
        <f t="shared" si="7"/>
        <v>-0.62262650151427501</v>
      </c>
    </row>
    <row r="49" spans="2:17" x14ac:dyDescent="0.25">
      <c r="B49" t="s">
        <v>31</v>
      </c>
      <c r="C49" s="5">
        <f>'ACTUAL VS FORECAST'!C49</f>
        <v>455327.5</v>
      </c>
      <c r="D49" s="5">
        <f>'ACTUAL VS FORECAST'!D49</f>
        <v>22289.5</v>
      </c>
      <c r="E49" s="1">
        <f t="shared" si="32"/>
        <v>433038</v>
      </c>
      <c r="G49" s="5">
        <v>3586710</v>
      </c>
      <c r="H49" s="5">
        <v>2870300</v>
      </c>
      <c r="I49" s="1">
        <f t="shared" si="33"/>
        <v>716410</v>
      </c>
      <c r="K49" s="1">
        <f t="shared" si="3"/>
        <v>-3131382.5</v>
      </c>
      <c r="L49" s="1">
        <f t="shared" si="3"/>
        <v>-2848010.5</v>
      </c>
      <c r="M49" s="1">
        <f t="shared" si="34"/>
        <v>-283372</v>
      </c>
      <c r="O49" s="7">
        <f t="shared" si="5"/>
        <v>-0.87305148729615722</v>
      </c>
      <c r="P49" s="7">
        <f t="shared" si="6"/>
        <v>-0.99223443542486844</v>
      </c>
      <c r="Q49" s="7">
        <f t="shared" si="7"/>
        <v>-0.39554445080331097</v>
      </c>
    </row>
    <row r="50" spans="2:17" x14ac:dyDescent="0.25">
      <c r="B50" t="s">
        <v>32</v>
      </c>
      <c r="C50" s="5">
        <f>'ACTUAL VS FORECAST'!C50</f>
        <v>4351511</v>
      </c>
      <c r="D50" s="5">
        <f>'ACTUAL VS FORECAST'!D50</f>
        <v>254811.5</v>
      </c>
      <c r="E50" s="1">
        <f t="shared" si="32"/>
        <v>4096699.5</v>
      </c>
      <c r="G50" s="5">
        <v>2926775</v>
      </c>
      <c r="H50" s="5">
        <v>0</v>
      </c>
      <c r="I50" s="1">
        <f t="shared" si="33"/>
        <v>2926775</v>
      </c>
      <c r="K50" s="1">
        <f t="shared" si="3"/>
        <v>1424736</v>
      </c>
      <c r="L50" s="1">
        <f t="shared" si="3"/>
        <v>254811.5</v>
      </c>
      <c r="M50" s="1">
        <f t="shared" si="34"/>
        <v>1169924.5</v>
      </c>
      <c r="O50" s="7">
        <f t="shared" si="5"/>
        <v>0.48679382596885651</v>
      </c>
      <c r="P50" s="7" t="str">
        <f t="shared" si="6"/>
        <v/>
      </c>
      <c r="Q50" s="7">
        <f t="shared" si="7"/>
        <v>0.39973161585704403</v>
      </c>
    </row>
    <row r="51" spans="2:17" x14ac:dyDescent="0.25">
      <c r="B51" t="s">
        <v>33</v>
      </c>
      <c r="C51" s="5">
        <f>'ACTUAL VS FORECAST'!C51</f>
        <v>1811275.5</v>
      </c>
      <c r="D51" s="5">
        <f>'ACTUAL VS FORECAST'!D51</f>
        <v>0</v>
      </c>
      <c r="E51" s="1">
        <f t="shared" si="32"/>
        <v>1811275.5</v>
      </c>
      <c r="G51" s="5">
        <v>2047740</v>
      </c>
      <c r="H51" s="5">
        <v>0</v>
      </c>
      <c r="I51" s="1">
        <f t="shared" si="33"/>
        <v>2047740</v>
      </c>
      <c r="K51" s="1">
        <f t="shared" si="3"/>
        <v>-236464.5</v>
      </c>
      <c r="L51" s="1">
        <f t="shared" si="3"/>
        <v>0</v>
      </c>
      <c r="M51" s="1">
        <f t="shared" si="34"/>
        <v>-236464.5</v>
      </c>
      <c r="O51" s="7">
        <f t="shared" si="5"/>
        <v>-0.11547584165958569</v>
      </c>
      <c r="P51" s="7" t="str">
        <f t="shared" si="6"/>
        <v/>
      </c>
      <c r="Q51" s="7">
        <f t="shared" si="7"/>
        <v>-0.11547584165958569</v>
      </c>
    </row>
    <row r="52" spans="2:17" x14ac:dyDescent="0.25">
      <c r="B52" t="s">
        <v>34</v>
      </c>
      <c r="C52" s="5">
        <f>'ACTUAL VS FORECAST'!C52</f>
        <v>0</v>
      </c>
      <c r="D52" s="5">
        <f>'ACTUAL VS FORECAST'!D52</f>
        <v>0</v>
      </c>
      <c r="E52" s="1">
        <f t="shared" si="32"/>
        <v>0</v>
      </c>
      <c r="G52" s="5">
        <v>9803</v>
      </c>
      <c r="H52" s="5">
        <v>0</v>
      </c>
      <c r="I52" s="1">
        <f t="shared" si="33"/>
        <v>9803</v>
      </c>
      <c r="K52" s="1">
        <f t="shared" si="3"/>
        <v>-9803</v>
      </c>
      <c r="L52" s="1">
        <f t="shared" si="3"/>
        <v>0</v>
      </c>
      <c r="M52" s="1">
        <f t="shared" si="34"/>
        <v>-9803</v>
      </c>
      <c r="O52" s="7">
        <f t="shared" si="5"/>
        <v>-1</v>
      </c>
      <c r="P52" s="7" t="str">
        <f t="shared" si="6"/>
        <v/>
      </c>
      <c r="Q52" s="7">
        <f t="shared" si="7"/>
        <v>-1</v>
      </c>
    </row>
    <row r="53" spans="2:17" x14ac:dyDescent="0.25">
      <c r="B53" t="s">
        <v>35</v>
      </c>
      <c r="C53" s="5">
        <f>'ACTUAL VS FORECAST'!C53</f>
        <v>910862</v>
      </c>
      <c r="D53" s="5">
        <f>'ACTUAL VS FORECAST'!D53</f>
        <v>296414</v>
      </c>
      <c r="E53" s="1">
        <f t="shared" si="32"/>
        <v>614448</v>
      </c>
      <c r="G53" s="5">
        <v>725202</v>
      </c>
      <c r="H53" s="5">
        <v>0</v>
      </c>
      <c r="I53" s="1">
        <f t="shared" si="33"/>
        <v>725202</v>
      </c>
      <c r="K53" s="1">
        <f t="shared" si="3"/>
        <v>185660</v>
      </c>
      <c r="L53" s="1">
        <f t="shared" si="3"/>
        <v>296414</v>
      </c>
      <c r="M53" s="1">
        <f t="shared" si="34"/>
        <v>-110754</v>
      </c>
      <c r="O53" s="7">
        <f t="shared" si="5"/>
        <v>0.25601142853991027</v>
      </c>
      <c r="P53" s="7" t="str">
        <f t="shared" si="6"/>
        <v/>
      </c>
      <c r="Q53" s="7">
        <f t="shared" si="7"/>
        <v>-0.15272158653726825</v>
      </c>
    </row>
    <row r="54" spans="2:17" x14ac:dyDescent="0.25">
      <c r="B54" t="s">
        <v>36</v>
      </c>
      <c r="C54" s="5">
        <f>'ACTUAL VS FORECAST'!C54</f>
        <v>335659</v>
      </c>
      <c r="D54" s="5">
        <f>'ACTUAL VS FORECAST'!D54</f>
        <v>458</v>
      </c>
      <c r="E54" s="1">
        <f t="shared" si="32"/>
        <v>335201</v>
      </c>
      <c r="G54" s="5">
        <v>665827</v>
      </c>
      <c r="H54" s="5">
        <v>0</v>
      </c>
      <c r="I54" s="1">
        <f t="shared" si="33"/>
        <v>665827</v>
      </c>
      <c r="K54" s="1">
        <f t="shared" si="3"/>
        <v>-330168</v>
      </c>
      <c r="L54" s="1">
        <f t="shared" si="3"/>
        <v>458</v>
      </c>
      <c r="M54" s="1">
        <f t="shared" si="34"/>
        <v>-330626</v>
      </c>
      <c r="O54" s="7">
        <f t="shared" si="5"/>
        <v>-0.49587655652294066</v>
      </c>
      <c r="P54" s="7" t="str">
        <f t="shared" si="6"/>
        <v/>
      </c>
      <c r="Q54" s="7">
        <f t="shared" si="7"/>
        <v>-0.49656442289063074</v>
      </c>
    </row>
    <row r="55" spans="2:17" x14ac:dyDescent="0.25">
      <c r="B55" t="s">
        <v>37</v>
      </c>
      <c r="C55" s="5">
        <f>'ACTUAL VS FORECAST'!C55</f>
        <v>71352</v>
      </c>
      <c r="D55" s="5">
        <f>'ACTUAL VS FORECAST'!D55</f>
        <v>219.5</v>
      </c>
      <c r="E55" s="1">
        <f t="shared" si="32"/>
        <v>71132.5</v>
      </c>
      <c r="G55" s="5">
        <v>85188</v>
      </c>
      <c r="H55" s="5">
        <v>0</v>
      </c>
      <c r="I55" s="1">
        <f t="shared" si="33"/>
        <v>85188</v>
      </c>
      <c r="K55" s="1">
        <f t="shared" si="3"/>
        <v>-13836</v>
      </c>
      <c r="L55" s="1">
        <f t="shared" si="3"/>
        <v>219.5</v>
      </c>
      <c r="M55" s="1">
        <f t="shared" si="34"/>
        <v>-14055.5</v>
      </c>
      <c r="O55" s="7">
        <f t="shared" si="5"/>
        <v>-0.16241724186505141</v>
      </c>
      <c r="P55" s="7" t="str">
        <f t="shared" si="6"/>
        <v/>
      </c>
      <c r="Q55" s="7">
        <f t="shared" si="7"/>
        <v>-0.16499389585387614</v>
      </c>
    </row>
    <row r="56" spans="2:17" x14ac:dyDescent="0.25">
      <c r="B56" t="s">
        <v>38</v>
      </c>
      <c r="C56" s="5">
        <f>'ACTUAL VS FORECAST'!C56</f>
        <v>4769738</v>
      </c>
      <c r="D56" s="5">
        <f>'ACTUAL VS FORECAST'!D56</f>
        <v>0</v>
      </c>
      <c r="E56" s="1">
        <f t="shared" si="32"/>
        <v>4769738</v>
      </c>
      <c r="G56" s="5">
        <v>3711273</v>
      </c>
      <c r="H56" s="5">
        <v>350168</v>
      </c>
      <c r="I56" s="1">
        <f t="shared" si="33"/>
        <v>3361105</v>
      </c>
      <c r="K56" s="1">
        <f t="shared" si="3"/>
        <v>1058465</v>
      </c>
      <c r="L56" s="1">
        <f t="shared" si="3"/>
        <v>-350168</v>
      </c>
      <c r="M56" s="1">
        <f t="shared" si="34"/>
        <v>1408633</v>
      </c>
      <c r="O56" s="7">
        <f t="shared" si="5"/>
        <v>0.28520267843405755</v>
      </c>
      <c r="P56" s="7">
        <f t="shared" si="6"/>
        <v>-1</v>
      </c>
      <c r="Q56" s="7">
        <f t="shared" si="7"/>
        <v>0.41909818348430056</v>
      </c>
    </row>
    <row r="57" spans="2:17" x14ac:dyDescent="0.25">
      <c r="B57" t="s">
        <v>39</v>
      </c>
      <c r="C57" s="5">
        <f>'ACTUAL VS FORECAST'!C57</f>
        <v>6559829</v>
      </c>
      <c r="D57" s="5">
        <f>'ACTUAL VS FORECAST'!D57</f>
        <v>89193.5</v>
      </c>
      <c r="E57" s="1">
        <f t="shared" si="32"/>
        <v>6470635.5</v>
      </c>
      <c r="G57" s="5">
        <v>9569118</v>
      </c>
      <c r="H57" s="5">
        <v>1574585</v>
      </c>
      <c r="I57" s="1">
        <f t="shared" si="33"/>
        <v>7994533</v>
      </c>
      <c r="K57" s="1">
        <f t="shared" si="3"/>
        <v>-3009289</v>
      </c>
      <c r="L57" s="1">
        <f t="shared" si="3"/>
        <v>-1485391.5</v>
      </c>
      <c r="M57" s="1">
        <f t="shared" si="34"/>
        <v>-1523897.5</v>
      </c>
      <c r="O57" s="7">
        <f t="shared" si="5"/>
        <v>-0.31447924458659615</v>
      </c>
      <c r="P57" s="7">
        <f t="shared" si="6"/>
        <v>-0.94335428065172733</v>
      </c>
      <c r="Q57" s="7">
        <f t="shared" si="7"/>
        <v>-0.19061745070037237</v>
      </c>
    </row>
    <row r="58" spans="2:17" x14ac:dyDescent="0.25">
      <c r="B58" t="s">
        <v>40</v>
      </c>
      <c r="C58" s="5">
        <f>'ACTUAL VS FORECAST'!C58</f>
        <v>683200</v>
      </c>
      <c r="D58" s="5">
        <f>'ACTUAL VS FORECAST'!D58</f>
        <v>0</v>
      </c>
      <c r="E58" s="1">
        <f t="shared" si="32"/>
        <v>683200</v>
      </c>
      <c r="G58" s="5">
        <v>0</v>
      </c>
      <c r="H58" s="5">
        <v>0</v>
      </c>
      <c r="I58" s="1">
        <f t="shared" si="33"/>
        <v>0</v>
      </c>
      <c r="K58" s="1">
        <f t="shared" si="3"/>
        <v>683200</v>
      </c>
      <c r="L58" s="1">
        <f t="shared" si="3"/>
        <v>0</v>
      </c>
      <c r="M58" s="1">
        <f t="shared" si="34"/>
        <v>683200</v>
      </c>
      <c r="O58" s="7" t="str">
        <f t="shared" si="5"/>
        <v/>
      </c>
      <c r="P58" s="7" t="str">
        <f t="shared" si="6"/>
        <v/>
      </c>
      <c r="Q58" s="7" t="str">
        <f t="shared" si="7"/>
        <v/>
      </c>
    </row>
    <row r="59" spans="2:17" x14ac:dyDescent="0.25">
      <c r="B59" t="s">
        <v>41</v>
      </c>
      <c r="C59" s="5">
        <f>'ACTUAL VS FORECAST'!C59</f>
        <v>135300</v>
      </c>
      <c r="D59" s="5">
        <f>'ACTUAL VS FORECAST'!D59</f>
        <v>0</v>
      </c>
      <c r="E59" s="1">
        <f t="shared" si="32"/>
        <v>135300</v>
      </c>
      <c r="G59" s="5">
        <v>0</v>
      </c>
      <c r="H59" s="5">
        <v>0</v>
      </c>
      <c r="I59" s="1">
        <f t="shared" si="33"/>
        <v>0</v>
      </c>
      <c r="K59" s="1">
        <f t="shared" si="3"/>
        <v>135300</v>
      </c>
      <c r="L59" s="1">
        <f t="shared" si="3"/>
        <v>0</v>
      </c>
      <c r="M59" s="1">
        <f t="shared" si="34"/>
        <v>135300</v>
      </c>
      <c r="O59" s="7" t="str">
        <f t="shared" si="5"/>
        <v/>
      </c>
      <c r="P59" s="7" t="str">
        <f t="shared" si="6"/>
        <v/>
      </c>
      <c r="Q59" s="7" t="str">
        <f t="shared" si="7"/>
        <v/>
      </c>
    </row>
    <row r="60" spans="2:17" x14ac:dyDescent="0.25">
      <c r="B60" t="s">
        <v>42</v>
      </c>
      <c r="C60" s="5">
        <f>'ACTUAL VS FORECAST'!C60</f>
        <v>1569582</v>
      </c>
      <c r="D60" s="5">
        <f>'ACTUAL VS FORECAST'!D60</f>
        <v>684046.5</v>
      </c>
      <c r="E60" s="1">
        <f t="shared" si="32"/>
        <v>885535.5</v>
      </c>
      <c r="G60" s="5">
        <v>0</v>
      </c>
      <c r="H60" s="5">
        <v>0</v>
      </c>
      <c r="I60" s="1">
        <f t="shared" si="33"/>
        <v>0</v>
      </c>
      <c r="K60" s="1">
        <f t="shared" si="3"/>
        <v>1569582</v>
      </c>
      <c r="L60" s="1">
        <f t="shared" si="3"/>
        <v>684046.5</v>
      </c>
      <c r="M60" s="1">
        <f t="shared" si="34"/>
        <v>885535.5</v>
      </c>
      <c r="O60" s="7" t="str">
        <f t="shared" si="5"/>
        <v/>
      </c>
      <c r="P60" s="7" t="str">
        <f t="shared" si="6"/>
        <v/>
      </c>
      <c r="Q60" s="7" t="str">
        <f t="shared" si="7"/>
        <v/>
      </c>
    </row>
    <row r="61" spans="2:17" x14ac:dyDescent="0.25">
      <c r="B61" t="s">
        <v>43</v>
      </c>
      <c r="C61" s="5">
        <f>'ACTUAL VS FORECAST'!C61</f>
        <v>1048</v>
      </c>
      <c r="D61" s="5">
        <f>'ACTUAL VS FORECAST'!D61</f>
        <v>0</v>
      </c>
      <c r="E61" s="1">
        <f t="shared" si="32"/>
        <v>1048</v>
      </c>
      <c r="G61" s="5">
        <v>69198</v>
      </c>
      <c r="H61" s="5">
        <v>0</v>
      </c>
      <c r="I61" s="1">
        <f t="shared" si="33"/>
        <v>69198</v>
      </c>
      <c r="K61" s="1">
        <f t="shared" si="3"/>
        <v>-68150</v>
      </c>
      <c r="L61" s="1">
        <f t="shared" si="3"/>
        <v>0</v>
      </c>
      <c r="M61" s="1">
        <f t="shared" si="34"/>
        <v>-68150</v>
      </c>
      <c r="O61" s="7">
        <f t="shared" si="5"/>
        <v>-0.98485505361426628</v>
      </c>
      <c r="P61" s="7" t="str">
        <f t="shared" si="6"/>
        <v/>
      </c>
      <c r="Q61" s="7">
        <f t="shared" si="7"/>
        <v>-0.98485505361426628</v>
      </c>
    </row>
    <row r="62" spans="2:17" x14ac:dyDescent="0.25">
      <c r="B62" t="s">
        <v>44</v>
      </c>
      <c r="C62" s="5">
        <f>'ACTUAL VS FORECAST'!C62</f>
        <v>0</v>
      </c>
      <c r="D62" s="5">
        <f>'ACTUAL VS FORECAST'!D62</f>
        <v>0</v>
      </c>
      <c r="E62" s="1">
        <f t="shared" si="32"/>
        <v>0</v>
      </c>
      <c r="G62" s="5">
        <v>270474</v>
      </c>
      <c r="H62" s="5">
        <v>0</v>
      </c>
      <c r="I62" s="1">
        <f t="shared" si="33"/>
        <v>270474</v>
      </c>
      <c r="K62" s="1">
        <f t="shared" si="3"/>
        <v>-270474</v>
      </c>
      <c r="L62" s="1">
        <f t="shared" si="3"/>
        <v>0</v>
      </c>
      <c r="M62" s="1">
        <f t="shared" si="34"/>
        <v>-270474</v>
      </c>
      <c r="O62" s="7">
        <f t="shared" si="5"/>
        <v>-1</v>
      </c>
      <c r="P62" s="7" t="str">
        <f t="shared" si="6"/>
        <v/>
      </c>
      <c r="Q62" s="7">
        <f t="shared" si="7"/>
        <v>-1</v>
      </c>
    </row>
    <row r="63" spans="2:17" x14ac:dyDescent="0.25">
      <c r="B63" t="s">
        <v>45</v>
      </c>
      <c r="C63" s="5">
        <f>'ACTUAL VS FORECAST'!C63</f>
        <v>4141912</v>
      </c>
      <c r="D63" s="5">
        <f>'ACTUAL VS FORECAST'!D63</f>
        <v>4141912</v>
      </c>
      <c r="E63" s="1">
        <f t="shared" si="32"/>
        <v>0</v>
      </c>
      <c r="G63" s="5">
        <v>3602815</v>
      </c>
      <c r="H63" s="5">
        <v>3562385</v>
      </c>
      <c r="I63" s="1">
        <f t="shared" si="33"/>
        <v>40430</v>
      </c>
      <c r="K63" s="1">
        <f t="shared" si="3"/>
        <v>539097</v>
      </c>
      <c r="L63" s="1">
        <f t="shared" si="3"/>
        <v>579527</v>
      </c>
      <c r="M63" s="1">
        <f t="shared" si="34"/>
        <v>-40430</v>
      </c>
      <c r="O63" s="7">
        <f t="shared" si="5"/>
        <v>0.14963216262838919</v>
      </c>
      <c r="P63" s="7">
        <f t="shared" si="6"/>
        <v>0.16267949702236001</v>
      </c>
      <c r="Q63" s="7">
        <f t="shared" si="7"/>
        <v>-1</v>
      </c>
    </row>
    <row r="64" spans="2:17" x14ac:dyDescent="0.25">
      <c r="B64" t="s">
        <v>46</v>
      </c>
      <c r="C64" s="5">
        <f>'ACTUAL VS FORECAST'!C64</f>
        <v>471304.5</v>
      </c>
      <c r="D64" s="5">
        <f>'ACTUAL VS FORECAST'!D64</f>
        <v>31224</v>
      </c>
      <c r="E64" s="1">
        <f t="shared" si="32"/>
        <v>440080.5</v>
      </c>
      <c r="G64" s="5">
        <v>705360</v>
      </c>
      <c r="H64" s="5">
        <v>11730</v>
      </c>
      <c r="I64" s="1">
        <f t="shared" si="33"/>
        <v>693630</v>
      </c>
      <c r="K64" s="1">
        <f t="shared" si="3"/>
        <v>-234055.5</v>
      </c>
      <c r="L64" s="1">
        <f t="shared" si="3"/>
        <v>19494</v>
      </c>
      <c r="M64" s="1">
        <f t="shared" si="34"/>
        <v>-253549.5</v>
      </c>
      <c r="O64" s="7">
        <f t="shared" si="5"/>
        <v>-0.33182417488941818</v>
      </c>
      <c r="P64" s="7">
        <f t="shared" si="6"/>
        <v>1.6618925831202047</v>
      </c>
      <c r="Q64" s="7">
        <f t="shared" si="7"/>
        <v>-0.36553998529475368</v>
      </c>
    </row>
    <row r="65" spans="2:19" x14ac:dyDescent="0.25">
      <c r="B65" s="8" t="s">
        <v>47</v>
      </c>
      <c r="C65" s="1">
        <f>SUM(C45:C64)</f>
        <v>31981219.5</v>
      </c>
      <c r="D65" s="1">
        <f>SUM(D45:D64)</f>
        <v>9203420</v>
      </c>
      <c r="E65" s="1">
        <f t="shared" si="32"/>
        <v>22777799.5</v>
      </c>
      <c r="G65" s="5">
        <f>SUM(G45:G64)</f>
        <v>32989625</v>
      </c>
      <c r="H65" s="5">
        <f>SUM(H45:H64)</f>
        <v>10999748</v>
      </c>
      <c r="I65" s="1">
        <f t="shared" si="33"/>
        <v>21989877</v>
      </c>
      <c r="K65" s="1">
        <f t="shared" si="3"/>
        <v>-1008405.5</v>
      </c>
      <c r="L65" s="1">
        <f t="shared" si="3"/>
        <v>-1796328</v>
      </c>
      <c r="M65" s="1">
        <f t="shared" si="34"/>
        <v>787922.5</v>
      </c>
      <c r="O65" s="7">
        <f t="shared" si="5"/>
        <v>-3.0567352614647787E-2</v>
      </c>
      <c r="P65" s="7">
        <f t="shared" si="6"/>
        <v>-0.16330628665311242</v>
      </c>
      <c r="Q65" s="7">
        <f t="shared" si="7"/>
        <v>3.5831146304274461E-2</v>
      </c>
    </row>
    <row r="66" spans="2:19" x14ac:dyDescent="0.25">
      <c r="B66" t="s">
        <v>48</v>
      </c>
      <c r="C66" s="5">
        <f>'ACTUAL VS FORECAST'!C66</f>
        <v>6347126.5</v>
      </c>
      <c r="D66" s="5">
        <f>'ACTUAL VS FORECAST'!D66</f>
        <v>967130.5</v>
      </c>
      <c r="E66" s="1">
        <f t="shared" si="32"/>
        <v>5379996</v>
      </c>
      <c r="G66" s="5">
        <v>5931903</v>
      </c>
      <c r="H66" s="5">
        <v>0</v>
      </c>
      <c r="I66" s="1">
        <f t="shared" si="33"/>
        <v>5931903</v>
      </c>
      <c r="K66" s="1">
        <f t="shared" ref="K66:L99" si="35">C66-G66</f>
        <v>415223.5</v>
      </c>
      <c r="L66" s="1">
        <f t="shared" si="35"/>
        <v>967130.5</v>
      </c>
      <c r="M66" s="1">
        <f t="shared" si="34"/>
        <v>-551907</v>
      </c>
      <c r="O66" s="7">
        <f t="shared" ref="O66:O99" si="36">IF(G66=0, "",+K66/G66)</f>
        <v>6.9998363088540058E-2</v>
      </c>
      <c r="P66" s="7" t="str">
        <f t="shared" ref="P66:P97" si="37">IF(H66=0, "",+L66/H66)</f>
        <v/>
      </c>
      <c r="Q66" s="7">
        <f t="shared" ref="Q66:Q97" si="38">IF(I66=0, "",+M66/I66)</f>
        <v>-9.3040462731774271E-2</v>
      </c>
    </row>
    <row r="67" spans="2:19" x14ac:dyDescent="0.25">
      <c r="B67" t="s">
        <v>49</v>
      </c>
      <c r="C67" s="5">
        <f>'ACTUAL VS FORECAST'!C67</f>
        <v>1150607</v>
      </c>
      <c r="D67" s="5">
        <f>'ACTUAL VS FORECAST'!D67</f>
        <v>0</v>
      </c>
      <c r="E67" s="1">
        <f t="shared" si="32"/>
        <v>1150607</v>
      </c>
      <c r="G67" s="5">
        <v>653850</v>
      </c>
      <c r="H67" s="5">
        <v>0</v>
      </c>
      <c r="I67" s="1">
        <f t="shared" si="33"/>
        <v>653850</v>
      </c>
      <c r="K67" s="1">
        <f t="shared" si="35"/>
        <v>496757</v>
      </c>
      <c r="L67" s="1">
        <f t="shared" si="35"/>
        <v>0</v>
      </c>
      <c r="M67" s="1">
        <f t="shared" si="34"/>
        <v>496757</v>
      </c>
      <c r="O67" s="7">
        <f t="shared" si="36"/>
        <v>0.75974153093217101</v>
      </c>
      <c r="P67" s="7" t="str">
        <f t="shared" si="37"/>
        <v/>
      </c>
      <c r="Q67" s="7">
        <f t="shared" si="38"/>
        <v>0.75974153093217101</v>
      </c>
    </row>
    <row r="68" spans="2:19" x14ac:dyDescent="0.25">
      <c r="B68" t="s">
        <v>50</v>
      </c>
      <c r="C68" s="5">
        <f>'ACTUAL VS FORECAST'!C68</f>
        <v>0</v>
      </c>
      <c r="D68" s="5">
        <f>'ACTUAL VS FORECAST'!D68</f>
        <v>0</v>
      </c>
      <c r="E68" s="1">
        <f t="shared" si="32"/>
        <v>0</v>
      </c>
      <c r="G68" s="5">
        <v>0</v>
      </c>
      <c r="H68" s="5">
        <v>0</v>
      </c>
      <c r="I68" s="1">
        <f t="shared" si="33"/>
        <v>0</v>
      </c>
      <c r="K68" s="1">
        <f t="shared" si="35"/>
        <v>0</v>
      </c>
      <c r="L68" s="1">
        <f t="shared" si="35"/>
        <v>0</v>
      </c>
      <c r="M68" s="1">
        <f t="shared" si="34"/>
        <v>0</v>
      </c>
      <c r="O68" s="7" t="str">
        <f t="shared" si="36"/>
        <v/>
      </c>
      <c r="P68" s="7" t="str">
        <f t="shared" si="37"/>
        <v/>
      </c>
      <c r="Q68" s="7" t="str">
        <f t="shared" si="38"/>
        <v/>
      </c>
    </row>
    <row r="69" spans="2:19" x14ac:dyDescent="0.25">
      <c r="B69" t="s">
        <v>51</v>
      </c>
      <c r="C69" s="5">
        <f>'ACTUAL VS FORECAST'!C69</f>
        <v>1555133</v>
      </c>
      <c r="D69" s="5">
        <f>'ACTUAL VS FORECAST'!D69</f>
        <v>99601</v>
      </c>
      <c r="E69" s="1">
        <f t="shared" si="32"/>
        <v>1455532</v>
      </c>
      <c r="G69" s="5">
        <v>1320089</v>
      </c>
      <c r="H69" s="5">
        <v>0</v>
      </c>
      <c r="I69" s="1">
        <f t="shared" si="33"/>
        <v>1320089</v>
      </c>
      <c r="K69" s="1">
        <f t="shared" si="35"/>
        <v>235044</v>
      </c>
      <c r="L69" s="1">
        <f t="shared" si="35"/>
        <v>99601</v>
      </c>
      <c r="M69" s="1">
        <f t="shared" si="34"/>
        <v>135443</v>
      </c>
      <c r="O69" s="7">
        <f t="shared" si="36"/>
        <v>0.17805163136727903</v>
      </c>
      <c r="P69" s="7" t="str">
        <f t="shared" si="37"/>
        <v/>
      </c>
      <c r="Q69" s="7">
        <f t="shared" si="38"/>
        <v>0.10260141551062088</v>
      </c>
    </row>
    <row r="70" spans="2:19" x14ac:dyDescent="0.25">
      <c r="B70" s="8" t="s">
        <v>52</v>
      </c>
      <c r="C70" s="1">
        <f>SUM(C66:C69)</f>
        <v>9052866.5</v>
      </c>
      <c r="D70" s="1">
        <f>SUM(D66:D69)</f>
        <v>1066731.5</v>
      </c>
      <c r="E70" s="1">
        <f t="shared" si="32"/>
        <v>7986135</v>
      </c>
      <c r="G70" s="5">
        <f>SUM(G66:G69)</f>
        <v>7905842</v>
      </c>
      <c r="H70" s="5">
        <f>SUM(H66:H69)</f>
        <v>0</v>
      </c>
      <c r="I70" s="1">
        <f t="shared" si="33"/>
        <v>7905842</v>
      </c>
      <c r="K70" s="1">
        <f t="shared" si="35"/>
        <v>1147024.5</v>
      </c>
      <c r="L70" s="1">
        <f t="shared" si="35"/>
        <v>1066731.5</v>
      </c>
      <c r="M70" s="1">
        <f t="shared" si="34"/>
        <v>80293</v>
      </c>
      <c r="O70" s="7">
        <f t="shared" si="36"/>
        <v>0.14508568473794442</v>
      </c>
      <c r="P70" s="7" t="str">
        <f t="shared" si="37"/>
        <v/>
      </c>
      <c r="Q70" s="7">
        <f t="shared" si="38"/>
        <v>1.0156160469688112E-2</v>
      </c>
    </row>
    <row r="71" spans="2:19" x14ac:dyDescent="0.25">
      <c r="B71" t="s">
        <v>53</v>
      </c>
      <c r="C71" s="5">
        <f>'ACTUAL VS FORECAST'!C71</f>
        <v>11435705.5</v>
      </c>
      <c r="D71" s="5">
        <f>'ACTUAL VS FORECAST'!D71</f>
        <v>390662</v>
      </c>
      <c r="E71" s="1">
        <f t="shared" si="32"/>
        <v>11045043.5</v>
      </c>
      <c r="G71" s="5">
        <v>12074410</v>
      </c>
      <c r="H71" s="5">
        <v>689887</v>
      </c>
      <c r="I71" s="1">
        <f t="shared" si="33"/>
        <v>11384523</v>
      </c>
      <c r="K71" s="1">
        <f t="shared" si="35"/>
        <v>-638704.5</v>
      </c>
      <c r="L71" s="1">
        <f t="shared" si="35"/>
        <v>-299225</v>
      </c>
      <c r="M71" s="1">
        <f t="shared" si="34"/>
        <v>-339479.5</v>
      </c>
      <c r="O71" s="7">
        <f t="shared" si="36"/>
        <v>-5.289736724196048E-2</v>
      </c>
      <c r="P71" s="7">
        <f t="shared" si="37"/>
        <v>-0.43373045150872536</v>
      </c>
      <c r="Q71" s="7">
        <f t="shared" si="38"/>
        <v>-2.9819387250568163E-2</v>
      </c>
      <c r="S71" t="s">
        <v>96</v>
      </c>
    </row>
    <row r="72" spans="2:19" x14ac:dyDescent="0.25">
      <c r="B72" t="s">
        <v>54</v>
      </c>
      <c r="C72" s="5">
        <f>'ACTUAL VS FORECAST'!C72</f>
        <v>13626145</v>
      </c>
      <c r="D72" s="5">
        <f>'ACTUAL VS FORECAST'!D72</f>
        <v>162521.5</v>
      </c>
      <c r="E72" s="1">
        <f t="shared" si="32"/>
        <v>13463623.5</v>
      </c>
      <c r="G72" s="5">
        <v>12205448</v>
      </c>
      <c r="H72" s="5">
        <v>15314</v>
      </c>
      <c r="I72" s="1">
        <f t="shared" si="33"/>
        <v>12190134</v>
      </c>
      <c r="K72" s="1">
        <f t="shared" si="35"/>
        <v>1420697</v>
      </c>
      <c r="L72" s="1">
        <f t="shared" si="35"/>
        <v>147207.5</v>
      </c>
      <c r="M72" s="1">
        <f t="shared" si="34"/>
        <v>1273489.5</v>
      </c>
      <c r="O72" s="7">
        <f t="shared" si="36"/>
        <v>0.11639859511916319</v>
      </c>
      <c r="P72" s="7">
        <f t="shared" si="37"/>
        <v>9.6126093770406165</v>
      </c>
      <c r="Q72" s="7">
        <f t="shared" si="38"/>
        <v>0.10446886802064687</v>
      </c>
    </row>
    <row r="73" spans="2:19" x14ac:dyDescent="0.25">
      <c r="B73" t="s">
        <v>55</v>
      </c>
      <c r="C73" s="5">
        <f>'ACTUAL VS FORECAST'!C73</f>
        <v>3554517</v>
      </c>
      <c r="D73" s="5">
        <f>'ACTUAL VS FORECAST'!D73</f>
        <v>1514702</v>
      </c>
      <c r="E73" s="1">
        <f t="shared" si="32"/>
        <v>2039815</v>
      </c>
      <c r="G73" s="5">
        <v>1943375</v>
      </c>
      <c r="H73" s="5">
        <v>5543</v>
      </c>
      <c r="I73" s="1">
        <f t="shared" si="33"/>
        <v>1937832</v>
      </c>
      <c r="K73" s="1">
        <f t="shared" si="35"/>
        <v>1611142</v>
      </c>
      <c r="L73" s="1">
        <f t="shared" si="35"/>
        <v>1509159</v>
      </c>
      <c r="M73" s="1">
        <f t="shared" si="34"/>
        <v>101983</v>
      </c>
      <c r="O73" s="7">
        <f t="shared" si="36"/>
        <v>0.82904328809416605</v>
      </c>
      <c r="P73" s="7">
        <f t="shared" si="37"/>
        <v>272.26393649648207</v>
      </c>
      <c r="Q73" s="7">
        <f t="shared" si="38"/>
        <v>5.2627369142423081E-2</v>
      </c>
    </row>
    <row r="74" spans="2:19" x14ac:dyDescent="0.25">
      <c r="B74" t="s">
        <v>56</v>
      </c>
      <c r="C74" s="5">
        <f>'ACTUAL VS FORECAST'!C74</f>
        <v>332687.5</v>
      </c>
      <c r="D74" s="5">
        <f>'ACTUAL VS FORECAST'!D74</f>
        <v>0</v>
      </c>
      <c r="E74" s="1">
        <f t="shared" si="32"/>
        <v>332687.5</v>
      </c>
      <c r="G74" s="5">
        <v>1038386</v>
      </c>
      <c r="H74" s="5">
        <v>0</v>
      </c>
      <c r="I74" s="1">
        <f t="shared" si="33"/>
        <v>1038386</v>
      </c>
      <c r="K74" s="1">
        <f t="shared" si="35"/>
        <v>-705698.5</v>
      </c>
      <c r="L74" s="1">
        <f t="shared" si="35"/>
        <v>0</v>
      </c>
      <c r="M74" s="1">
        <f t="shared" si="34"/>
        <v>-705698.5</v>
      </c>
      <c r="O74" s="7">
        <f t="shared" si="36"/>
        <v>-0.67961095392272242</v>
      </c>
      <c r="P74" s="7" t="str">
        <f t="shared" si="37"/>
        <v/>
      </c>
      <c r="Q74" s="7">
        <f t="shared" si="38"/>
        <v>-0.67961095392272242</v>
      </c>
    </row>
    <row r="75" spans="2:19" x14ac:dyDescent="0.25">
      <c r="B75" t="s">
        <v>57</v>
      </c>
      <c r="C75" s="5">
        <f>'ACTUAL VS FORECAST'!C75</f>
        <v>2751233</v>
      </c>
      <c r="D75" s="5">
        <f>'ACTUAL VS FORECAST'!D75</f>
        <v>6612.5</v>
      </c>
      <c r="E75" s="1">
        <f t="shared" si="32"/>
        <v>2744620.5</v>
      </c>
      <c r="G75" s="5">
        <v>2893603</v>
      </c>
      <c r="H75" s="5">
        <v>34420</v>
      </c>
      <c r="I75" s="1">
        <f t="shared" si="33"/>
        <v>2859183</v>
      </c>
      <c r="K75" s="1">
        <f t="shared" si="35"/>
        <v>-142370</v>
      </c>
      <c r="L75" s="1">
        <f t="shared" si="35"/>
        <v>-27807.5</v>
      </c>
      <c r="M75" s="1">
        <f t="shared" si="34"/>
        <v>-114562.5</v>
      </c>
      <c r="O75" s="7">
        <f t="shared" si="36"/>
        <v>-4.9201635469689517E-2</v>
      </c>
      <c r="P75" s="7">
        <f t="shared" si="37"/>
        <v>-0.80788785589773393</v>
      </c>
      <c r="Q75" s="7">
        <f t="shared" si="38"/>
        <v>-4.0068264255908072E-2</v>
      </c>
    </row>
    <row r="76" spans="2:19" x14ac:dyDescent="0.25">
      <c r="B76" t="s">
        <v>58</v>
      </c>
      <c r="C76" s="5">
        <f>'ACTUAL VS FORECAST'!C76</f>
        <v>1260290.5</v>
      </c>
      <c r="D76" s="5">
        <f>'ACTUAL VS FORECAST'!D76</f>
        <v>89456</v>
      </c>
      <c r="E76" s="1">
        <f t="shared" si="32"/>
        <v>1170834.5</v>
      </c>
      <c r="G76" s="5">
        <v>1221816</v>
      </c>
      <c r="H76" s="5">
        <v>339430</v>
      </c>
      <c r="I76" s="1">
        <f t="shared" si="33"/>
        <v>882386</v>
      </c>
      <c r="K76" s="1">
        <f t="shared" si="35"/>
        <v>38474.5</v>
      </c>
      <c r="L76" s="1">
        <f t="shared" si="35"/>
        <v>-249974</v>
      </c>
      <c r="M76" s="1">
        <f t="shared" si="34"/>
        <v>288448.5</v>
      </c>
      <c r="O76" s="7">
        <f t="shared" si="36"/>
        <v>3.1489602362385169E-2</v>
      </c>
      <c r="P76" s="7">
        <f t="shared" si="37"/>
        <v>-0.73645228765872195</v>
      </c>
      <c r="Q76" s="7">
        <f t="shared" si="38"/>
        <v>0.32689605229457402</v>
      </c>
    </row>
    <row r="77" spans="2:19" x14ac:dyDescent="0.25">
      <c r="B77" t="s">
        <v>59</v>
      </c>
      <c r="C77" s="5">
        <f>'ACTUAL VS FORECAST'!C77</f>
        <v>0</v>
      </c>
      <c r="D77" s="5">
        <f>'ACTUAL VS FORECAST'!D77</f>
        <v>0</v>
      </c>
      <c r="E77" s="1">
        <f t="shared" si="32"/>
        <v>0</v>
      </c>
      <c r="G77" s="5">
        <v>0</v>
      </c>
      <c r="H77" s="5">
        <v>0</v>
      </c>
      <c r="I77" s="1">
        <f t="shared" si="33"/>
        <v>0</v>
      </c>
      <c r="K77" s="1">
        <f t="shared" si="35"/>
        <v>0</v>
      </c>
      <c r="L77" s="1">
        <f t="shared" si="35"/>
        <v>0</v>
      </c>
      <c r="M77" s="1">
        <f t="shared" si="34"/>
        <v>0</v>
      </c>
      <c r="O77" s="7" t="str">
        <f t="shared" si="36"/>
        <v/>
      </c>
      <c r="P77" s="7" t="str">
        <f t="shared" si="37"/>
        <v/>
      </c>
      <c r="Q77" s="7" t="str">
        <f t="shared" si="38"/>
        <v/>
      </c>
    </row>
    <row r="78" spans="2:19" x14ac:dyDescent="0.25">
      <c r="B78" t="s">
        <v>60</v>
      </c>
      <c r="C78" s="5">
        <f>'ACTUAL VS FORECAST'!C78</f>
        <v>233388.5</v>
      </c>
      <c r="D78" s="5">
        <f>'ACTUAL VS FORECAST'!D78</f>
        <v>71570</v>
      </c>
      <c r="E78" s="1">
        <f t="shared" si="32"/>
        <v>161818.5</v>
      </c>
      <c r="G78" s="5">
        <v>158043</v>
      </c>
      <c r="H78" s="5">
        <v>2025</v>
      </c>
      <c r="I78" s="1">
        <f t="shared" si="33"/>
        <v>156018</v>
      </c>
      <c r="K78" s="1">
        <f t="shared" si="35"/>
        <v>75345.5</v>
      </c>
      <c r="L78" s="1">
        <f t="shared" si="35"/>
        <v>69545</v>
      </c>
      <c r="M78" s="1">
        <f t="shared" si="34"/>
        <v>5800.5</v>
      </c>
      <c r="O78" s="7">
        <f t="shared" si="36"/>
        <v>0.4767405073302835</v>
      </c>
      <c r="P78" s="7">
        <f t="shared" si="37"/>
        <v>34.343209876543213</v>
      </c>
      <c r="Q78" s="7">
        <f t="shared" si="38"/>
        <v>3.7178402492020153E-2</v>
      </c>
    </row>
    <row r="79" spans="2:19" x14ac:dyDescent="0.25">
      <c r="B79" t="s">
        <v>61</v>
      </c>
      <c r="C79" s="5">
        <f>'ACTUAL VS FORECAST'!C79</f>
        <v>3132484</v>
      </c>
      <c r="D79" s="5">
        <f>'ACTUAL VS FORECAST'!D79</f>
        <v>334588.5</v>
      </c>
      <c r="E79" s="1">
        <f t="shared" si="32"/>
        <v>2797895.5</v>
      </c>
      <c r="G79" s="5">
        <v>2581069</v>
      </c>
      <c r="H79" s="5">
        <v>110656</v>
      </c>
      <c r="I79" s="1">
        <f t="shared" si="33"/>
        <v>2470413</v>
      </c>
      <c r="K79" s="1">
        <f t="shared" si="35"/>
        <v>551415</v>
      </c>
      <c r="L79" s="1">
        <f t="shared" si="35"/>
        <v>223932.5</v>
      </c>
      <c r="M79" s="1">
        <f t="shared" si="34"/>
        <v>327482.5</v>
      </c>
      <c r="O79" s="7">
        <f t="shared" si="36"/>
        <v>0.21363822509200645</v>
      </c>
      <c r="P79" s="7">
        <f t="shared" si="37"/>
        <v>2.023681499421631</v>
      </c>
      <c r="Q79" s="7">
        <f t="shared" si="38"/>
        <v>0.1325618428983332</v>
      </c>
    </row>
    <row r="80" spans="2:19" x14ac:dyDescent="0.25">
      <c r="B80" t="s">
        <v>62</v>
      </c>
      <c r="C80" s="5">
        <f>'ACTUAL VS FORECAST'!C80</f>
        <v>293507</v>
      </c>
      <c r="D80" s="5">
        <f>'ACTUAL VS FORECAST'!D80</f>
        <v>82286.5</v>
      </c>
      <c r="E80" s="1">
        <f t="shared" si="32"/>
        <v>211220.5</v>
      </c>
      <c r="G80" s="5">
        <v>518720</v>
      </c>
      <c r="H80" s="5">
        <v>310266</v>
      </c>
      <c r="I80" s="1">
        <f t="shared" si="33"/>
        <v>208454</v>
      </c>
      <c r="K80" s="1">
        <f t="shared" si="35"/>
        <v>-225213</v>
      </c>
      <c r="L80" s="1">
        <f t="shared" si="35"/>
        <v>-227979.5</v>
      </c>
      <c r="M80" s="1">
        <f t="shared" si="34"/>
        <v>2766.5</v>
      </c>
      <c r="O80" s="7">
        <f t="shared" si="36"/>
        <v>-0.43417065083281925</v>
      </c>
      <c r="P80" s="7">
        <f t="shared" si="37"/>
        <v>-0.73478724707186738</v>
      </c>
      <c r="Q80" s="7">
        <f t="shared" si="38"/>
        <v>1.327151313958955E-2</v>
      </c>
    </row>
    <row r="81" spans="2:17" x14ac:dyDescent="0.25">
      <c r="B81" s="8" t="s">
        <v>63</v>
      </c>
      <c r="C81" s="1">
        <f>SUM(C71:C80)</f>
        <v>36619958</v>
      </c>
      <c r="D81" s="1">
        <f>SUM(D71:D80)</f>
        <v>2652399</v>
      </c>
      <c r="E81" s="1">
        <f t="shared" si="32"/>
        <v>33967559</v>
      </c>
      <c r="G81" s="5">
        <f>SUM(G71:G80)</f>
        <v>34634870</v>
      </c>
      <c r="H81" s="5">
        <f>SUM(H71:H80)</f>
        <v>1507541</v>
      </c>
      <c r="I81" s="1">
        <f t="shared" si="33"/>
        <v>33127329</v>
      </c>
      <c r="K81" s="1">
        <f t="shared" si="35"/>
        <v>1985088</v>
      </c>
      <c r="L81" s="1">
        <f t="shared" si="35"/>
        <v>1144858</v>
      </c>
      <c r="M81" s="1">
        <f t="shared" si="34"/>
        <v>840230</v>
      </c>
      <c r="O81" s="7">
        <f t="shared" si="36"/>
        <v>5.7314723571937759E-2</v>
      </c>
      <c r="P81" s="7">
        <f t="shared" si="37"/>
        <v>0.75942080513896471</v>
      </c>
      <c r="Q81" s="7">
        <f t="shared" si="38"/>
        <v>2.5363650658343145E-2</v>
      </c>
    </row>
    <row r="82" spans="2:17" x14ac:dyDescent="0.25">
      <c r="B82" t="s">
        <v>64</v>
      </c>
      <c r="C82" s="5">
        <f>'ACTUAL VS FORECAST'!C82</f>
        <v>0</v>
      </c>
      <c r="D82" s="5">
        <f>'ACTUAL VS FORECAST'!D82</f>
        <v>0</v>
      </c>
      <c r="E82" s="1">
        <f t="shared" si="32"/>
        <v>0</v>
      </c>
      <c r="G82" s="5">
        <v>0</v>
      </c>
      <c r="H82" s="5">
        <v>0</v>
      </c>
      <c r="I82" s="1">
        <f t="shared" si="33"/>
        <v>0</v>
      </c>
      <c r="K82" s="1">
        <f t="shared" si="35"/>
        <v>0</v>
      </c>
      <c r="L82" s="1">
        <f t="shared" si="35"/>
        <v>0</v>
      </c>
      <c r="M82" s="1">
        <f t="shared" si="34"/>
        <v>0</v>
      </c>
      <c r="O82" s="7" t="str">
        <f t="shared" si="36"/>
        <v/>
      </c>
      <c r="P82" s="7" t="str">
        <f t="shared" si="37"/>
        <v/>
      </c>
      <c r="Q82" s="7" t="str">
        <f t="shared" si="38"/>
        <v/>
      </c>
    </row>
    <row r="83" spans="2:17" x14ac:dyDescent="0.25">
      <c r="B83" t="s">
        <v>65</v>
      </c>
      <c r="C83" s="5">
        <f>'ACTUAL VS FORECAST'!C83</f>
        <v>1624820.5</v>
      </c>
      <c r="D83" s="5">
        <f>'ACTUAL VS FORECAST'!D83</f>
        <v>1368500</v>
      </c>
      <c r="E83" s="1">
        <f t="shared" si="32"/>
        <v>256320.5</v>
      </c>
      <c r="G83" s="5">
        <v>0</v>
      </c>
      <c r="H83" s="5">
        <v>0</v>
      </c>
      <c r="I83" s="1">
        <f t="shared" si="33"/>
        <v>0</v>
      </c>
      <c r="K83" s="1">
        <f t="shared" si="35"/>
        <v>1624820.5</v>
      </c>
      <c r="L83" s="1">
        <f t="shared" si="35"/>
        <v>1368500</v>
      </c>
      <c r="M83" s="1">
        <f t="shared" si="34"/>
        <v>256320.5</v>
      </c>
      <c r="O83" s="7" t="str">
        <f t="shared" si="36"/>
        <v/>
      </c>
      <c r="P83" s="7" t="str">
        <f t="shared" si="37"/>
        <v/>
      </c>
      <c r="Q83" s="7" t="str">
        <f t="shared" si="38"/>
        <v/>
      </c>
    </row>
    <row r="84" spans="2:17" x14ac:dyDescent="0.25">
      <c r="B84" t="s">
        <v>66</v>
      </c>
      <c r="C84" s="5">
        <f>'ACTUAL VS FORECAST'!C84</f>
        <v>3226434</v>
      </c>
      <c r="D84" s="5">
        <f>'ACTUAL VS FORECAST'!D84</f>
        <v>89986</v>
      </c>
      <c r="E84" s="1">
        <f t="shared" si="32"/>
        <v>3136448</v>
      </c>
      <c r="G84" s="5">
        <v>3642828</v>
      </c>
      <c r="H84" s="5">
        <v>314218</v>
      </c>
      <c r="I84" s="1">
        <f t="shared" si="33"/>
        <v>3328610</v>
      </c>
      <c r="K84" s="1">
        <f t="shared" si="35"/>
        <v>-416394</v>
      </c>
      <c r="L84" s="1">
        <f t="shared" si="35"/>
        <v>-224232</v>
      </c>
      <c r="M84" s="1">
        <f t="shared" si="34"/>
        <v>-192162</v>
      </c>
      <c r="O84" s="7">
        <f t="shared" si="36"/>
        <v>-0.11430514973531553</v>
      </c>
      <c r="P84" s="7">
        <f t="shared" si="37"/>
        <v>-0.71361920704733661</v>
      </c>
      <c r="Q84" s="7">
        <f t="shared" si="38"/>
        <v>-5.7730403982443119E-2</v>
      </c>
    </row>
    <row r="85" spans="2:17" x14ac:dyDescent="0.25">
      <c r="B85" t="s">
        <v>67</v>
      </c>
      <c r="C85" s="5">
        <f>'ACTUAL VS FORECAST'!C85</f>
        <v>189592</v>
      </c>
      <c r="D85" s="5">
        <f>'ACTUAL VS FORECAST'!D85</f>
        <v>134364</v>
      </c>
      <c r="E85" s="1">
        <f t="shared" si="32"/>
        <v>55228</v>
      </c>
      <c r="G85" s="5">
        <v>138103</v>
      </c>
      <c r="H85" s="5">
        <v>96348</v>
      </c>
      <c r="I85" s="1">
        <f t="shared" si="33"/>
        <v>41755</v>
      </c>
      <c r="K85" s="1">
        <f t="shared" si="35"/>
        <v>51489</v>
      </c>
      <c r="L85" s="1">
        <f t="shared" si="35"/>
        <v>38016</v>
      </c>
      <c r="M85" s="1">
        <f t="shared" si="34"/>
        <v>13473</v>
      </c>
      <c r="O85" s="7">
        <f t="shared" si="36"/>
        <v>0.37283042366929031</v>
      </c>
      <c r="P85" s="7">
        <f t="shared" si="37"/>
        <v>0.39456968489226552</v>
      </c>
      <c r="Q85" s="7">
        <f t="shared" si="38"/>
        <v>0.32266794395880732</v>
      </c>
    </row>
    <row r="86" spans="2:17" x14ac:dyDescent="0.25">
      <c r="B86" s="8" t="s">
        <v>68</v>
      </c>
      <c r="C86" s="1">
        <f>SUM(C82:C85)</f>
        <v>5040846.5</v>
      </c>
      <c r="D86" s="1">
        <f>SUM(D82:D85)</f>
        <v>1592850</v>
      </c>
      <c r="E86" s="1">
        <f t="shared" si="32"/>
        <v>3447996.5</v>
      </c>
      <c r="G86" s="1">
        <f>SUM(G82:G85)</f>
        <v>3780931</v>
      </c>
      <c r="H86" s="1">
        <f>SUM(H82:H85)</f>
        <v>410566</v>
      </c>
      <c r="I86" s="1">
        <f t="shared" si="33"/>
        <v>3370365</v>
      </c>
      <c r="K86" s="1">
        <f t="shared" si="35"/>
        <v>1259915.5</v>
      </c>
      <c r="L86" s="1">
        <f t="shared" si="35"/>
        <v>1182284</v>
      </c>
      <c r="M86" s="1">
        <f t="shared" si="34"/>
        <v>77631.5</v>
      </c>
      <c r="O86" s="7">
        <f t="shared" si="36"/>
        <v>0.33322890579066372</v>
      </c>
      <c r="P86" s="7">
        <f t="shared" si="37"/>
        <v>2.8796441984967096</v>
      </c>
      <c r="Q86" s="7">
        <f t="shared" si="38"/>
        <v>2.3033558679846248E-2</v>
      </c>
    </row>
    <row r="87" spans="2:17" x14ac:dyDescent="0.25">
      <c r="B87" t="s">
        <v>69</v>
      </c>
      <c r="C87" s="5">
        <f>'ACTUAL VS FORECAST'!C87</f>
        <v>0</v>
      </c>
      <c r="D87" s="5">
        <f>'ACTUAL VS FORECAST'!D87</f>
        <v>0</v>
      </c>
      <c r="E87" s="1">
        <f t="shared" si="32"/>
        <v>0</v>
      </c>
      <c r="G87" s="5">
        <v>0</v>
      </c>
      <c r="H87" s="5">
        <v>0</v>
      </c>
      <c r="I87" s="1">
        <f t="shared" si="33"/>
        <v>0</v>
      </c>
      <c r="K87" s="1">
        <f t="shared" si="35"/>
        <v>0</v>
      </c>
      <c r="L87" s="1">
        <f t="shared" si="35"/>
        <v>0</v>
      </c>
      <c r="M87" s="1">
        <f t="shared" si="34"/>
        <v>0</v>
      </c>
      <c r="O87" s="7" t="str">
        <f t="shared" si="36"/>
        <v/>
      </c>
      <c r="P87" s="7" t="str">
        <f t="shared" si="37"/>
        <v/>
      </c>
      <c r="Q87" s="7" t="str">
        <f t="shared" si="38"/>
        <v/>
      </c>
    </row>
    <row r="88" spans="2:17" x14ac:dyDescent="0.25">
      <c r="B88" t="s">
        <v>70</v>
      </c>
      <c r="C88" s="5">
        <f>'ACTUAL VS FORECAST'!C88</f>
        <v>1328886.5</v>
      </c>
      <c r="D88" s="5">
        <f>'ACTUAL VS FORECAST'!D88</f>
        <v>0</v>
      </c>
      <c r="E88" s="1">
        <f t="shared" si="32"/>
        <v>1328886.5</v>
      </c>
      <c r="G88" s="5">
        <v>1302016</v>
      </c>
      <c r="H88" s="5">
        <v>0</v>
      </c>
      <c r="I88" s="1">
        <f t="shared" si="33"/>
        <v>1302016</v>
      </c>
      <c r="K88" s="1">
        <f t="shared" si="35"/>
        <v>26870.5</v>
      </c>
      <c r="L88" s="1">
        <f t="shared" si="35"/>
        <v>0</v>
      </c>
      <c r="M88" s="1">
        <f t="shared" si="34"/>
        <v>26870.5</v>
      </c>
      <c r="O88" s="7">
        <f t="shared" si="36"/>
        <v>2.0637611212151002E-2</v>
      </c>
      <c r="P88" s="7" t="str">
        <f t="shared" si="37"/>
        <v/>
      </c>
      <c r="Q88" s="7">
        <f t="shared" si="38"/>
        <v>2.0637611212151002E-2</v>
      </c>
    </row>
    <row r="89" spans="2:17" x14ac:dyDescent="0.25">
      <c r="B89" t="s">
        <v>71</v>
      </c>
      <c r="C89" s="5">
        <f>'ACTUAL VS FORECAST'!C89</f>
        <v>21485</v>
      </c>
      <c r="D89" s="5">
        <f>'ACTUAL VS FORECAST'!D89</f>
        <v>925</v>
      </c>
      <c r="E89" s="1">
        <f t="shared" si="32"/>
        <v>20560</v>
      </c>
      <c r="G89" s="5">
        <v>35305</v>
      </c>
      <c r="H89" s="5">
        <v>11559</v>
      </c>
      <c r="I89" s="1">
        <f t="shared" si="33"/>
        <v>23746</v>
      </c>
      <c r="K89" s="1">
        <f t="shared" si="35"/>
        <v>-13820</v>
      </c>
      <c r="L89" s="1">
        <f t="shared" si="35"/>
        <v>-10634</v>
      </c>
      <c r="M89" s="1">
        <f t="shared" si="34"/>
        <v>-3186</v>
      </c>
      <c r="O89" s="7">
        <f t="shared" si="36"/>
        <v>-0.39144597082566207</v>
      </c>
      <c r="P89" s="7">
        <f t="shared" si="37"/>
        <v>-0.91997577645125006</v>
      </c>
      <c r="Q89" s="7">
        <f t="shared" si="38"/>
        <v>-0.13416996546786827</v>
      </c>
    </row>
    <row r="90" spans="2:17" x14ac:dyDescent="0.25">
      <c r="B90" t="s">
        <v>72</v>
      </c>
      <c r="C90" s="5">
        <f>'ACTUAL VS FORECAST'!C90</f>
        <v>4269764.5</v>
      </c>
      <c r="D90" s="5">
        <f>'ACTUAL VS FORECAST'!D90</f>
        <v>470934.5</v>
      </c>
      <c r="E90" s="1">
        <f t="shared" si="32"/>
        <v>3798830</v>
      </c>
      <c r="G90" s="5">
        <v>2016167</v>
      </c>
      <c r="H90" s="5">
        <v>419250</v>
      </c>
      <c r="I90" s="1">
        <f t="shared" si="33"/>
        <v>1596917</v>
      </c>
      <c r="K90" s="1">
        <f t="shared" si="35"/>
        <v>2253597.5</v>
      </c>
      <c r="L90" s="1">
        <f t="shared" si="35"/>
        <v>51684.5</v>
      </c>
      <c r="M90" s="1">
        <f t="shared" si="34"/>
        <v>2201913</v>
      </c>
      <c r="O90" s="7">
        <f t="shared" si="36"/>
        <v>1.1177633102813407</v>
      </c>
      <c r="P90" s="7">
        <f t="shared" si="37"/>
        <v>0.12327847346451998</v>
      </c>
      <c r="Q90" s="7">
        <f t="shared" si="38"/>
        <v>1.3788525014136614</v>
      </c>
    </row>
    <row r="91" spans="2:17" x14ac:dyDescent="0.25">
      <c r="B91" t="s">
        <v>73</v>
      </c>
      <c r="C91" s="5">
        <f>'ACTUAL VS FORECAST'!C91</f>
        <v>2021110</v>
      </c>
      <c r="D91" s="5">
        <f>'ACTUAL VS FORECAST'!D91</f>
        <v>0</v>
      </c>
      <c r="E91" s="1">
        <f t="shared" si="32"/>
        <v>2021110</v>
      </c>
      <c r="G91" s="5">
        <v>1975495</v>
      </c>
      <c r="H91" s="5">
        <v>0</v>
      </c>
      <c r="I91" s="1">
        <f t="shared" si="33"/>
        <v>1975495</v>
      </c>
      <c r="K91" s="1">
        <f t="shared" si="35"/>
        <v>45615</v>
      </c>
      <c r="L91" s="1">
        <f t="shared" si="35"/>
        <v>0</v>
      </c>
      <c r="M91" s="1">
        <f t="shared" si="34"/>
        <v>45615</v>
      </c>
      <c r="O91" s="7">
        <f t="shared" si="36"/>
        <v>2.3090415313630253E-2</v>
      </c>
      <c r="P91" s="7" t="str">
        <f t="shared" si="37"/>
        <v/>
      </c>
      <c r="Q91" s="7">
        <f t="shared" si="38"/>
        <v>2.3090415313630253E-2</v>
      </c>
    </row>
    <row r="92" spans="2:17" x14ac:dyDescent="0.25">
      <c r="B92" s="8" t="s">
        <v>74</v>
      </c>
      <c r="C92" s="1">
        <f>SUM(C87:C91)</f>
        <v>7641246</v>
      </c>
      <c r="D92" s="1">
        <f>SUM(D87:D91)</f>
        <v>471859.5</v>
      </c>
      <c r="E92" s="1">
        <f t="shared" si="32"/>
        <v>7169386.5</v>
      </c>
      <c r="G92" s="5">
        <f>SUM(G87:G91)</f>
        <v>5328983</v>
      </c>
      <c r="H92" s="5">
        <f>SUM(H87:H91)</f>
        <v>430809</v>
      </c>
      <c r="I92" s="1">
        <f t="shared" si="33"/>
        <v>4898174</v>
      </c>
      <c r="K92" s="1">
        <f t="shared" si="35"/>
        <v>2312263</v>
      </c>
      <c r="L92" s="1">
        <f t="shared" si="35"/>
        <v>41050.5</v>
      </c>
      <c r="M92" s="1">
        <f t="shared" si="34"/>
        <v>2271212.5</v>
      </c>
      <c r="O92" s="7">
        <f t="shared" si="36"/>
        <v>0.43390324195066865</v>
      </c>
      <c r="P92" s="7">
        <f t="shared" si="37"/>
        <v>9.5287006538860602E-2</v>
      </c>
      <c r="Q92" s="7">
        <f t="shared" si="38"/>
        <v>0.46368554894129937</v>
      </c>
    </row>
    <row r="93" spans="2:17" x14ac:dyDescent="0.25">
      <c r="B93" t="s">
        <v>75</v>
      </c>
      <c r="C93" s="5">
        <f>'ACTUAL VS FORECAST'!C93</f>
        <v>4623237.5</v>
      </c>
      <c r="D93" s="5">
        <f>'ACTUAL VS FORECAST'!D93</f>
        <v>605086</v>
      </c>
      <c r="E93" s="1">
        <f t="shared" si="32"/>
        <v>4018151.5</v>
      </c>
      <c r="G93" s="5">
        <v>1937568</v>
      </c>
      <c r="H93" s="5">
        <v>296926</v>
      </c>
      <c r="I93" s="1">
        <f t="shared" si="33"/>
        <v>1640642</v>
      </c>
      <c r="K93" s="1">
        <f t="shared" si="35"/>
        <v>2685669.5</v>
      </c>
      <c r="L93" s="1">
        <f t="shared" si="35"/>
        <v>308160</v>
      </c>
      <c r="M93" s="1">
        <f t="shared" si="34"/>
        <v>2377509.5</v>
      </c>
      <c r="O93" s="7">
        <f t="shared" si="36"/>
        <v>1.3861033522436375</v>
      </c>
      <c r="P93" s="7">
        <f t="shared" si="37"/>
        <v>1.0378343425634671</v>
      </c>
      <c r="Q93" s="7">
        <f t="shared" si="38"/>
        <v>1.4491336318343673</v>
      </c>
    </row>
    <row r="94" spans="2:17" x14ac:dyDescent="0.25">
      <c r="B94" t="s">
        <v>76</v>
      </c>
      <c r="C94" s="5">
        <f>'ACTUAL VS FORECAST'!C94</f>
        <v>1562502.5</v>
      </c>
      <c r="D94" s="5">
        <f>'ACTUAL VS FORECAST'!D94</f>
        <v>151494</v>
      </c>
      <c r="E94" s="1">
        <f t="shared" si="32"/>
        <v>1411008.5</v>
      </c>
      <c r="G94" s="5">
        <v>2976507</v>
      </c>
      <c r="H94" s="5">
        <v>711824</v>
      </c>
      <c r="I94" s="1">
        <f t="shared" si="33"/>
        <v>2264683</v>
      </c>
      <c r="K94" s="1">
        <f t="shared" si="35"/>
        <v>-1414004.5</v>
      </c>
      <c r="L94" s="1">
        <f t="shared" si="35"/>
        <v>-560330</v>
      </c>
      <c r="M94" s="1">
        <f t="shared" si="34"/>
        <v>-853674.5</v>
      </c>
      <c r="O94" s="7">
        <f t="shared" si="36"/>
        <v>-0.47505498895181497</v>
      </c>
      <c r="P94" s="7">
        <f t="shared" si="37"/>
        <v>-0.78717491964305786</v>
      </c>
      <c r="Q94" s="7">
        <f t="shared" si="38"/>
        <v>-0.37695099049182601</v>
      </c>
    </row>
    <row r="95" spans="2:17" x14ac:dyDescent="0.25">
      <c r="B95" s="8" t="s">
        <v>77</v>
      </c>
      <c r="C95" s="1">
        <f>SUM(C93:C94)</f>
        <v>6185740</v>
      </c>
      <c r="D95" s="1">
        <f>SUM(D93:D94)</f>
        <v>756580</v>
      </c>
      <c r="E95" s="1">
        <f t="shared" si="32"/>
        <v>5429160</v>
      </c>
      <c r="G95" s="5">
        <f>SUM(G93:G94)</f>
        <v>4914075</v>
      </c>
      <c r="H95" s="5">
        <f>SUM(H93:H94)</f>
        <v>1008750</v>
      </c>
      <c r="I95" s="1">
        <f t="shared" si="33"/>
        <v>3905325</v>
      </c>
      <c r="K95" s="1">
        <f t="shared" si="35"/>
        <v>1271665</v>
      </c>
      <c r="L95" s="1">
        <f t="shared" si="35"/>
        <v>-252170</v>
      </c>
      <c r="M95" s="1">
        <f t="shared" si="34"/>
        <v>1523835</v>
      </c>
      <c r="O95" s="7">
        <f t="shared" si="36"/>
        <v>0.25878013664830107</v>
      </c>
      <c r="P95" s="7">
        <f t="shared" si="37"/>
        <v>-0.2499826517967782</v>
      </c>
      <c r="Q95" s="7">
        <f t="shared" si="38"/>
        <v>0.39019415797660884</v>
      </c>
    </row>
    <row r="96" spans="2:17" x14ac:dyDescent="0.25">
      <c r="B96" t="s">
        <v>78</v>
      </c>
      <c r="C96" s="5">
        <f>'ACTUAL VS FORECAST'!C96</f>
        <v>826710</v>
      </c>
      <c r="D96" s="5">
        <f>'ACTUAL VS FORECAST'!D96</f>
        <v>75694</v>
      </c>
      <c r="E96" s="1">
        <f t="shared" si="32"/>
        <v>751016</v>
      </c>
      <c r="G96" s="5">
        <v>2085000</v>
      </c>
      <c r="H96" s="5">
        <v>0</v>
      </c>
      <c r="I96" s="1">
        <f t="shared" si="33"/>
        <v>2085000</v>
      </c>
      <c r="K96" s="1">
        <f t="shared" si="35"/>
        <v>-1258290</v>
      </c>
      <c r="L96" s="1">
        <f t="shared" si="35"/>
        <v>75694</v>
      </c>
      <c r="M96" s="1">
        <f t="shared" si="34"/>
        <v>-1333984</v>
      </c>
      <c r="O96" s="7">
        <f t="shared" si="36"/>
        <v>-0.60349640287769779</v>
      </c>
      <c r="P96" s="7" t="str">
        <f t="shared" si="37"/>
        <v/>
      </c>
      <c r="Q96" s="7">
        <f t="shared" si="38"/>
        <v>-0.63980047961630693</v>
      </c>
    </row>
    <row r="97" spans="2:17" x14ac:dyDescent="0.25">
      <c r="B97" s="8" t="s">
        <v>79</v>
      </c>
      <c r="C97" s="1">
        <f>C70+C81+C86+C92+C95+C96</f>
        <v>65367367</v>
      </c>
      <c r="D97" s="1">
        <f>D70+D81+D86+D92+D95+D96</f>
        <v>6616114</v>
      </c>
      <c r="E97" s="1">
        <f t="shared" si="32"/>
        <v>58751253</v>
      </c>
      <c r="G97" s="5">
        <f>G70+G81+G86+G92+G95+G96</f>
        <v>58649701</v>
      </c>
      <c r="H97" s="5">
        <f>H70+H81+H86+H92+H95+H96</f>
        <v>3357666</v>
      </c>
      <c r="I97" s="1">
        <f t="shared" si="33"/>
        <v>55292035</v>
      </c>
      <c r="K97" s="1">
        <f t="shared" si="35"/>
        <v>6717666</v>
      </c>
      <c r="L97" s="1">
        <f t="shared" si="35"/>
        <v>3258448</v>
      </c>
      <c r="M97" s="1">
        <f t="shared" si="34"/>
        <v>3459218</v>
      </c>
      <c r="O97" s="7">
        <f t="shared" si="36"/>
        <v>0.11453879364193179</v>
      </c>
      <c r="P97" s="7">
        <f t="shared" si="37"/>
        <v>0.97045030685005595</v>
      </c>
      <c r="Q97" s="7">
        <f t="shared" si="38"/>
        <v>6.2562681948674884E-2</v>
      </c>
    </row>
    <row r="98" spans="2:17" x14ac:dyDescent="0.25">
      <c r="B98" t="s">
        <v>80</v>
      </c>
      <c r="C98" s="5">
        <f>'ACTUAL VS FORECAST'!C98</f>
        <v>0</v>
      </c>
      <c r="D98" s="5"/>
      <c r="E98" s="1"/>
      <c r="G98" s="5">
        <v>0</v>
      </c>
      <c r="H98" s="5"/>
      <c r="I98" s="1"/>
      <c r="K98" s="1">
        <f t="shared" si="35"/>
        <v>0</v>
      </c>
      <c r="L98" s="1"/>
      <c r="M98" s="1"/>
      <c r="O98" s="7" t="str">
        <f t="shared" si="36"/>
        <v/>
      </c>
      <c r="P98" s="7"/>
      <c r="Q98" s="7"/>
    </row>
    <row r="99" spans="2:17" x14ac:dyDescent="0.25">
      <c r="B99" t="s">
        <v>81</v>
      </c>
      <c r="C99" s="5">
        <f>'ACTUAL VS FORECAST'!C99</f>
        <v>12500</v>
      </c>
      <c r="D99" s="5"/>
      <c r="E99" s="1"/>
      <c r="G99" s="5">
        <v>0</v>
      </c>
      <c r="H99" s="5"/>
      <c r="I99" s="1"/>
      <c r="K99" s="1">
        <f t="shared" si="35"/>
        <v>12500</v>
      </c>
      <c r="L99" s="1"/>
      <c r="M99" s="1"/>
      <c r="O99" s="7" t="str">
        <f t="shared" si="36"/>
        <v/>
      </c>
      <c r="P99" s="7"/>
      <c r="Q99" s="7"/>
    </row>
    <row r="100" spans="2:17" x14ac:dyDescent="0.25">
      <c r="G100" s="6"/>
      <c r="H100" s="6"/>
    </row>
    <row r="101" spans="2:17" x14ac:dyDescent="0.25">
      <c r="G101" s="6"/>
      <c r="H101" s="6"/>
    </row>
    <row r="102" spans="2:17" x14ac:dyDescent="0.25">
      <c r="G102" s="6"/>
      <c r="H102" s="6"/>
    </row>
  </sheetData>
  <mergeCells count="4">
    <mergeCell ref="C2:E2"/>
    <mergeCell ref="G2:I2"/>
    <mergeCell ref="K2:M2"/>
    <mergeCell ref="O2:Q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Z4" sqref="Z4"/>
    </sheetView>
  </sheetViews>
  <sheetFormatPr defaultColWidth="11" defaultRowHeight="15.75" x14ac:dyDescent="0.25"/>
  <cols>
    <col min="1" max="1" width="108.5" bestFit="1" customWidth="1"/>
    <col min="2" max="2" width="11.375" bestFit="1" customWidth="1"/>
    <col min="4" max="4" width="11.375" bestFit="1" customWidth="1"/>
    <col min="5" max="5" width="5.875" customWidth="1"/>
    <col min="6" max="6" width="11.375" bestFit="1" customWidth="1"/>
    <col min="8" max="8" width="11.375" bestFit="1" customWidth="1"/>
    <col min="9" max="9" width="5.875" customWidth="1"/>
    <col min="10" max="10" width="11.375" bestFit="1" customWidth="1"/>
    <col min="12" max="12" width="11.375" bestFit="1" customWidth="1"/>
    <col min="13" max="13" width="5.875" customWidth="1"/>
    <col min="14" max="14" width="11.375" bestFit="1" customWidth="1"/>
    <col min="16" max="16" width="11.375" bestFit="1" customWidth="1"/>
    <col min="17" max="17" width="21.5" customWidth="1"/>
    <col min="18" max="18" width="11.375" bestFit="1" customWidth="1"/>
    <col min="20" max="20" width="11.375" bestFit="1" customWidth="1"/>
    <col min="21" max="21" width="5.875" customWidth="1"/>
    <col min="22" max="22" width="11.375" bestFit="1" customWidth="1"/>
    <col min="24" max="24" width="11.375" bestFit="1" customWidth="1"/>
    <col min="25" max="25" width="26.375" customWidth="1"/>
    <col min="26" max="27" width="11.375" bestFit="1" customWidth="1"/>
    <col min="28" max="28" width="12" bestFit="1" customWidth="1"/>
    <col min="29" max="29" width="5.875" customWidth="1"/>
    <col min="30" max="31" width="11.375" bestFit="1" customWidth="1"/>
    <col min="32" max="32" width="12" bestFit="1" customWidth="1"/>
  </cols>
  <sheetData>
    <row r="1" spans="1:34" x14ac:dyDescent="0.25">
      <c r="B1" s="24" t="s">
        <v>102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R1" s="24" t="s">
        <v>103</v>
      </c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6"/>
    </row>
    <row r="2" spans="1:34" x14ac:dyDescent="0.25">
      <c r="A2" s="8"/>
      <c r="B2" s="15" t="s">
        <v>99</v>
      </c>
      <c r="C2" s="15"/>
      <c r="D2" s="15"/>
      <c r="E2" s="8"/>
      <c r="F2" s="15" t="s">
        <v>98</v>
      </c>
      <c r="G2" s="15"/>
      <c r="H2" s="15"/>
      <c r="I2" s="8"/>
      <c r="J2" s="15" t="s">
        <v>97</v>
      </c>
      <c r="K2" s="15"/>
      <c r="L2" s="15"/>
      <c r="M2" s="8"/>
      <c r="N2" s="15" t="s">
        <v>85</v>
      </c>
      <c r="O2" s="15"/>
      <c r="P2" s="15"/>
      <c r="R2" s="15" t="s">
        <v>100</v>
      </c>
      <c r="S2" s="15"/>
      <c r="T2" s="15"/>
      <c r="U2" s="10"/>
      <c r="V2" s="15" t="s">
        <v>104</v>
      </c>
      <c r="W2" s="15"/>
      <c r="X2" s="15"/>
      <c r="Z2" s="15" t="s">
        <v>101</v>
      </c>
      <c r="AA2" s="15"/>
      <c r="AB2" s="15"/>
      <c r="AD2" s="15" t="s">
        <v>105</v>
      </c>
      <c r="AE2" s="15"/>
      <c r="AF2" s="15"/>
      <c r="AH2" s="8" t="s">
        <v>88</v>
      </c>
    </row>
    <row r="3" spans="1:34" x14ac:dyDescent="0.25">
      <c r="A3" s="8"/>
      <c r="B3" s="9" t="s">
        <v>82</v>
      </c>
      <c r="C3" s="9" t="s">
        <v>83</v>
      </c>
      <c r="D3" s="9" t="s">
        <v>84</v>
      </c>
      <c r="E3" s="10"/>
      <c r="F3" s="9" t="s">
        <v>82</v>
      </c>
      <c r="G3" s="9" t="s">
        <v>83</v>
      </c>
      <c r="H3" s="9" t="s">
        <v>84</v>
      </c>
      <c r="I3" s="10"/>
      <c r="J3" s="9" t="s">
        <v>82</v>
      </c>
      <c r="K3" s="9" t="s">
        <v>83</v>
      </c>
      <c r="L3" s="9" t="s">
        <v>84</v>
      </c>
      <c r="M3" s="10"/>
      <c r="N3" s="9" t="s">
        <v>82</v>
      </c>
      <c r="O3" s="9" t="s">
        <v>83</v>
      </c>
      <c r="P3" s="9" t="s">
        <v>84</v>
      </c>
      <c r="R3" s="9" t="s">
        <v>82</v>
      </c>
      <c r="S3" s="9" t="s">
        <v>83</v>
      </c>
      <c r="T3" s="9" t="s">
        <v>84</v>
      </c>
      <c r="U3" s="9"/>
      <c r="V3" s="9" t="s">
        <v>82</v>
      </c>
      <c r="W3" s="9" t="s">
        <v>83</v>
      </c>
      <c r="X3" s="9" t="s">
        <v>84</v>
      </c>
      <c r="Z3" s="9" t="s">
        <v>82</v>
      </c>
      <c r="AA3" s="9" t="s">
        <v>83</v>
      </c>
      <c r="AB3" s="9" t="s">
        <v>84</v>
      </c>
      <c r="AD3" s="9" t="s">
        <v>82</v>
      </c>
      <c r="AE3" s="9" t="s">
        <v>83</v>
      </c>
      <c r="AF3" s="9" t="s">
        <v>84</v>
      </c>
    </row>
    <row r="4" spans="1:34" x14ac:dyDescent="0.25">
      <c r="A4" t="s">
        <v>0</v>
      </c>
      <c r="B4" s="5">
        <v>0</v>
      </c>
      <c r="C4" s="5">
        <v>0</v>
      </c>
      <c r="D4" s="3">
        <f>B4-C4</f>
        <v>0</v>
      </c>
      <c r="F4" s="5">
        <v>0</v>
      </c>
      <c r="G4" s="5">
        <v>0</v>
      </c>
      <c r="H4" s="3">
        <f>F4-G4</f>
        <v>0</v>
      </c>
      <c r="J4" s="5">
        <f>'ACTUAL VS P6M'!G4</f>
        <v>289000355</v>
      </c>
      <c r="K4" s="5">
        <f>'ACTUAL VS P6M'!H4</f>
        <v>0</v>
      </c>
      <c r="L4" s="3">
        <f>J4-K4</f>
        <v>289000355</v>
      </c>
      <c r="N4" s="5">
        <f>'ACTUAL VS FORECAST'!C4</f>
        <v>177304085</v>
      </c>
      <c r="O4" s="5">
        <f>'ACTUAL VS FORECAST'!D4</f>
        <v>0</v>
      </c>
      <c r="P4" s="3">
        <f>N4-O4</f>
        <v>177304085</v>
      </c>
      <c r="R4" s="5">
        <f>N4</f>
        <v>177304085</v>
      </c>
      <c r="S4" s="5">
        <f t="shared" ref="S4" si="0">O4</f>
        <v>0</v>
      </c>
      <c r="T4" s="3">
        <f>R4-S4</f>
        <v>177304085</v>
      </c>
      <c r="U4" s="3"/>
      <c r="V4" s="5">
        <f>R4</f>
        <v>177304085</v>
      </c>
      <c r="W4" s="5">
        <f t="shared" ref="W4:W35" si="1">S4</f>
        <v>0</v>
      </c>
      <c r="X4" s="3">
        <f>V4-W4</f>
        <v>177304085</v>
      </c>
      <c r="Z4" s="5">
        <f t="shared" ref="Z4:Z35" si="2">IF(J4=0,+N4,+N4*N4/J4)</f>
        <v>108777508.44869108</v>
      </c>
      <c r="AA4" s="5">
        <f t="shared" ref="AA4:AA35" si="3">IF(K4=0,+O4,+O4*O4/K4)</f>
        <v>0</v>
      </c>
      <c r="AB4" s="3">
        <f>Z4-AA4</f>
        <v>108777508.44869108</v>
      </c>
      <c r="AD4" s="5">
        <f>Z4</f>
        <v>108777508.44869108</v>
      </c>
      <c r="AE4" s="5">
        <f>AA4</f>
        <v>0</v>
      </c>
      <c r="AF4" s="3">
        <f>AD4-AE4</f>
        <v>108777508.44869108</v>
      </c>
    </row>
    <row r="5" spans="1:34" x14ac:dyDescent="0.25">
      <c r="A5" t="s">
        <v>1</v>
      </c>
      <c r="B5" s="5">
        <v>0</v>
      </c>
      <c r="C5" s="5">
        <v>0</v>
      </c>
      <c r="D5" s="3">
        <f t="shared" ref="D5:D37" si="4">B5-C5</f>
        <v>0</v>
      </c>
      <c r="F5" s="5">
        <v>0</v>
      </c>
      <c r="G5" s="5">
        <v>0</v>
      </c>
      <c r="H5" s="3">
        <f t="shared" ref="H5:H37" si="5">F5-G5</f>
        <v>0</v>
      </c>
      <c r="J5" s="5">
        <f>'ACTUAL VS P6M'!G5</f>
        <v>253775</v>
      </c>
      <c r="K5" s="5">
        <f>'ACTUAL VS P6M'!H5</f>
        <v>0</v>
      </c>
      <c r="L5" s="3">
        <f t="shared" ref="L5:L37" si="6">J5-K5</f>
        <v>253775</v>
      </c>
      <c r="N5" s="5">
        <f>'ACTUAL VS FORECAST'!C5</f>
        <v>572058.5</v>
      </c>
      <c r="O5" s="5">
        <f>'ACTUAL VS FORECAST'!D5</f>
        <v>0</v>
      </c>
      <c r="P5" s="3">
        <f t="shared" ref="P5:P37" si="7">N5-O5</f>
        <v>572058.5</v>
      </c>
      <c r="R5" s="5">
        <f t="shared" ref="R5:R64" si="8">N5</f>
        <v>572058.5</v>
      </c>
      <c r="S5" s="5">
        <f t="shared" ref="S5:S64" si="9">O5</f>
        <v>0</v>
      </c>
      <c r="T5" s="3">
        <f t="shared" ref="T5:T37" si="10">R5-S5</f>
        <v>572058.5</v>
      </c>
      <c r="U5" s="3"/>
      <c r="V5" s="5">
        <f t="shared" ref="V5:V35" si="11">R5</f>
        <v>572058.5</v>
      </c>
      <c r="W5" s="5">
        <f t="shared" si="1"/>
        <v>0</v>
      </c>
      <c r="X5" s="3">
        <f t="shared" ref="X5:X37" si="12">V5-W5</f>
        <v>572058.5</v>
      </c>
      <c r="Z5" s="5">
        <f t="shared" si="2"/>
        <v>1289531.7798138114</v>
      </c>
      <c r="AA5" s="5">
        <f t="shared" si="3"/>
        <v>0</v>
      </c>
      <c r="AB5" s="3">
        <f t="shared" ref="AB5:AB37" si="13">Z5-AA5</f>
        <v>1289531.7798138114</v>
      </c>
      <c r="AD5" s="5">
        <f t="shared" ref="AD5:AE45" si="14">Z5</f>
        <v>1289531.7798138114</v>
      </c>
      <c r="AE5" s="5">
        <f t="shared" ref="AE5:AE35" si="15">AA5</f>
        <v>0</v>
      </c>
      <c r="AF5" s="3">
        <f t="shared" ref="AF5:AF37" si="16">AD5-AE5</f>
        <v>1289531.7798138114</v>
      </c>
    </row>
    <row r="6" spans="1:34" x14ac:dyDescent="0.25">
      <c r="A6" t="s">
        <v>2</v>
      </c>
      <c r="B6" s="5">
        <v>0</v>
      </c>
      <c r="C6" s="5">
        <v>0</v>
      </c>
      <c r="D6" s="3">
        <f t="shared" si="4"/>
        <v>0</v>
      </c>
      <c r="F6" s="5">
        <v>0</v>
      </c>
      <c r="G6" s="5">
        <v>0</v>
      </c>
      <c r="H6" s="3">
        <f t="shared" si="5"/>
        <v>0</v>
      </c>
      <c r="J6" s="5">
        <f>'ACTUAL VS P6M'!G6</f>
        <v>0</v>
      </c>
      <c r="K6" s="5">
        <f>'ACTUAL VS P6M'!H6</f>
        <v>0</v>
      </c>
      <c r="L6" s="3">
        <f t="shared" si="6"/>
        <v>0</v>
      </c>
      <c r="N6" s="5">
        <f>'ACTUAL VS FORECAST'!C6</f>
        <v>0</v>
      </c>
      <c r="O6" s="5">
        <f>'ACTUAL VS FORECAST'!D6</f>
        <v>0</v>
      </c>
      <c r="P6" s="3">
        <f t="shared" si="7"/>
        <v>0</v>
      </c>
      <c r="R6" s="5">
        <f t="shared" si="8"/>
        <v>0</v>
      </c>
      <c r="S6" s="5">
        <f t="shared" si="9"/>
        <v>0</v>
      </c>
      <c r="T6" s="3">
        <f t="shared" si="10"/>
        <v>0</v>
      </c>
      <c r="U6" s="3"/>
      <c r="V6" s="5">
        <f t="shared" si="11"/>
        <v>0</v>
      </c>
      <c r="W6" s="5">
        <f t="shared" si="1"/>
        <v>0</v>
      </c>
      <c r="X6" s="3">
        <f t="shared" si="12"/>
        <v>0</v>
      </c>
      <c r="Z6" s="5">
        <f t="shared" si="2"/>
        <v>0</v>
      </c>
      <c r="AA6" s="5">
        <f t="shared" si="3"/>
        <v>0</v>
      </c>
      <c r="AB6" s="3">
        <f t="shared" si="13"/>
        <v>0</v>
      </c>
      <c r="AD6" s="5">
        <f t="shared" si="14"/>
        <v>0</v>
      </c>
      <c r="AE6" s="5">
        <f t="shared" si="15"/>
        <v>0</v>
      </c>
      <c r="AF6" s="3">
        <f t="shared" si="16"/>
        <v>0</v>
      </c>
    </row>
    <row r="7" spans="1:34" x14ac:dyDescent="0.25">
      <c r="A7" t="s">
        <v>3</v>
      </c>
      <c r="B7" s="5">
        <v>0</v>
      </c>
      <c r="C7" s="5">
        <v>0</v>
      </c>
      <c r="D7" s="3">
        <f t="shared" si="4"/>
        <v>0</v>
      </c>
      <c r="F7" s="5">
        <v>0</v>
      </c>
      <c r="G7" s="5">
        <v>0</v>
      </c>
      <c r="H7" s="3">
        <f t="shared" si="5"/>
        <v>0</v>
      </c>
      <c r="J7" s="5">
        <f>'ACTUAL VS P6M'!G7</f>
        <v>0</v>
      </c>
      <c r="K7" s="5">
        <f>'ACTUAL VS P6M'!H7</f>
        <v>0</v>
      </c>
      <c r="L7" s="3">
        <f t="shared" si="6"/>
        <v>0</v>
      </c>
      <c r="N7" s="5">
        <f>'ACTUAL VS FORECAST'!C7</f>
        <v>0</v>
      </c>
      <c r="O7" s="5">
        <f>'ACTUAL VS FORECAST'!D7</f>
        <v>0</v>
      </c>
      <c r="P7" s="3">
        <f t="shared" si="7"/>
        <v>0</v>
      </c>
      <c r="R7" s="5">
        <f t="shared" si="8"/>
        <v>0</v>
      </c>
      <c r="S7" s="5">
        <f t="shared" si="9"/>
        <v>0</v>
      </c>
      <c r="T7" s="3">
        <f t="shared" si="10"/>
        <v>0</v>
      </c>
      <c r="U7" s="3"/>
      <c r="V7" s="5">
        <f t="shared" si="11"/>
        <v>0</v>
      </c>
      <c r="W7" s="5">
        <f t="shared" si="1"/>
        <v>0</v>
      </c>
      <c r="X7" s="3">
        <f t="shared" si="12"/>
        <v>0</v>
      </c>
      <c r="Z7" s="5">
        <f t="shared" si="2"/>
        <v>0</v>
      </c>
      <c r="AA7" s="5">
        <f t="shared" si="3"/>
        <v>0</v>
      </c>
      <c r="AB7" s="3">
        <f t="shared" si="13"/>
        <v>0</v>
      </c>
      <c r="AD7" s="5">
        <f t="shared" si="14"/>
        <v>0</v>
      </c>
      <c r="AE7" s="5">
        <f t="shared" si="15"/>
        <v>0</v>
      </c>
      <c r="AF7" s="3">
        <f t="shared" si="16"/>
        <v>0</v>
      </c>
    </row>
    <row r="8" spans="1:34" x14ac:dyDescent="0.25">
      <c r="A8" t="s">
        <v>4</v>
      </c>
      <c r="B8" s="5">
        <v>0</v>
      </c>
      <c r="C8" s="5">
        <v>0</v>
      </c>
      <c r="D8" s="3">
        <f t="shared" si="4"/>
        <v>0</v>
      </c>
      <c r="F8" s="5">
        <v>0</v>
      </c>
      <c r="G8" s="5">
        <v>0</v>
      </c>
      <c r="H8" s="3">
        <f t="shared" si="5"/>
        <v>0</v>
      </c>
      <c r="J8" s="5">
        <f>'ACTUAL VS P6M'!G8</f>
        <v>0</v>
      </c>
      <c r="K8" s="5">
        <f>'ACTUAL VS P6M'!H8</f>
        <v>0</v>
      </c>
      <c r="L8" s="3">
        <f t="shared" si="6"/>
        <v>0</v>
      </c>
      <c r="N8" s="5">
        <f>'ACTUAL VS FORECAST'!C8</f>
        <v>24423</v>
      </c>
      <c r="O8" s="5">
        <f>'ACTUAL VS FORECAST'!D8</f>
        <v>0</v>
      </c>
      <c r="P8" s="3">
        <f t="shared" si="7"/>
        <v>24423</v>
      </c>
      <c r="R8" s="5">
        <f t="shared" si="8"/>
        <v>24423</v>
      </c>
      <c r="S8" s="5">
        <f t="shared" si="9"/>
        <v>0</v>
      </c>
      <c r="T8" s="3">
        <f t="shared" si="10"/>
        <v>24423</v>
      </c>
      <c r="U8" s="3"/>
      <c r="V8" s="5">
        <f t="shared" si="11"/>
        <v>24423</v>
      </c>
      <c r="W8" s="5">
        <f t="shared" si="1"/>
        <v>0</v>
      </c>
      <c r="X8" s="3">
        <f t="shared" si="12"/>
        <v>24423</v>
      </c>
      <c r="Z8" s="5">
        <f t="shared" si="2"/>
        <v>24423</v>
      </c>
      <c r="AA8" s="5">
        <f t="shared" si="3"/>
        <v>0</v>
      </c>
      <c r="AB8" s="3">
        <f t="shared" si="13"/>
        <v>24423</v>
      </c>
      <c r="AD8" s="5">
        <f t="shared" si="14"/>
        <v>24423</v>
      </c>
      <c r="AE8" s="5">
        <f t="shared" si="15"/>
        <v>0</v>
      </c>
      <c r="AF8" s="3">
        <f t="shared" si="16"/>
        <v>24423</v>
      </c>
    </row>
    <row r="9" spans="1:34" x14ac:dyDescent="0.25">
      <c r="A9" t="s">
        <v>5</v>
      </c>
      <c r="B9" s="5">
        <v>0</v>
      </c>
      <c r="C9" s="5">
        <v>0</v>
      </c>
      <c r="D9" s="3">
        <f t="shared" si="4"/>
        <v>0</v>
      </c>
      <c r="F9" s="5">
        <v>0</v>
      </c>
      <c r="G9" s="5">
        <v>0</v>
      </c>
      <c r="H9" s="3">
        <f t="shared" si="5"/>
        <v>0</v>
      </c>
      <c r="J9" s="5">
        <f>'ACTUAL VS P6M'!G9</f>
        <v>36370</v>
      </c>
      <c r="K9" s="5">
        <f>'ACTUAL VS P6M'!H9</f>
        <v>0</v>
      </c>
      <c r="L9" s="3">
        <f t="shared" si="6"/>
        <v>36370</v>
      </c>
      <c r="N9" s="5">
        <f>'ACTUAL VS FORECAST'!C9</f>
        <v>57341</v>
      </c>
      <c r="O9" s="5">
        <f>'ACTUAL VS FORECAST'!D9</f>
        <v>0</v>
      </c>
      <c r="P9" s="3">
        <f t="shared" si="7"/>
        <v>57341</v>
      </c>
      <c r="R9" s="5">
        <f t="shared" si="8"/>
        <v>57341</v>
      </c>
      <c r="S9" s="5">
        <f t="shared" si="9"/>
        <v>0</v>
      </c>
      <c r="T9" s="3">
        <f t="shared" si="10"/>
        <v>57341</v>
      </c>
      <c r="U9" s="3"/>
      <c r="V9" s="5">
        <f t="shared" si="11"/>
        <v>57341</v>
      </c>
      <c r="W9" s="5">
        <f t="shared" si="1"/>
        <v>0</v>
      </c>
      <c r="X9" s="3">
        <f t="shared" si="12"/>
        <v>57341</v>
      </c>
      <c r="Z9" s="5">
        <f t="shared" si="2"/>
        <v>90403.912042892494</v>
      </c>
      <c r="AA9" s="5">
        <f t="shared" si="3"/>
        <v>0</v>
      </c>
      <c r="AB9" s="3">
        <f t="shared" si="13"/>
        <v>90403.912042892494</v>
      </c>
      <c r="AD9" s="5">
        <f t="shared" si="14"/>
        <v>90403.912042892494</v>
      </c>
      <c r="AE9" s="5">
        <f t="shared" si="15"/>
        <v>0</v>
      </c>
      <c r="AF9" s="3">
        <f t="shared" si="16"/>
        <v>90403.912042892494</v>
      </c>
    </row>
    <row r="10" spans="1:34" x14ac:dyDescent="0.25">
      <c r="A10" t="s">
        <v>6</v>
      </c>
      <c r="B10" s="5">
        <v>0</v>
      </c>
      <c r="C10" s="5">
        <v>0</v>
      </c>
      <c r="D10" s="3">
        <f t="shared" si="4"/>
        <v>0</v>
      </c>
      <c r="F10" s="5">
        <v>0</v>
      </c>
      <c r="G10" s="5">
        <v>0</v>
      </c>
      <c r="H10" s="3">
        <f t="shared" si="5"/>
        <v>0</v>
      </c>
      <c r="J10" s="5">
        <f>'ACTUAL VS P6M'!G10</f>
        <v>1234442</v>
      </c>
      <c r="K10" s="5">
        <f>'ACTUAL VS P6M'!H10</f>
        <v>0</v>
      </c>
      <c r="L10" s="3">
        <f t="shared" si="6"/>
        <v>1234442</v>
      </c>
      <c r="N10" s="5">
        <f>'ACTUAL VS FORECAST'!C10</f>
        <v>990902</v>
      </c>
      <c r="O10" s="5">
        <f>'ACTUAL VS FORECAST'!D10</f>
        <v>0</v>
      </c>
      <c r="P10" s="3">
        <f t="shared" si="7"/>
        <v>990902</v>
      </c>
      <c r="R10" s="5">
        <f t="shared" si="8"/>
        <v>990902</v>
      </c>
      <c r="S10" s="5">
        <f t="shared" si="9"/>
        <v>0</v>
      </c>
      <c r="T10" s="3">
        <f t="shared" si="10"/>
        <v>990902</v>
      </c>
      <c r="U10" s="3"/>
      <c r="V10" s="5">
        <f t="shared" si="11"/>
        <v>990902</v>
      </c>
      <c r="W10" s="5">
        <f t="shared" si="1"/>
        <v>0</v>
      </c>
      <c r="X10" s="3">
        <f t="shared" si="12"/>
        <v>990902</v>
      </c>
      <c r="Z10" s="5">
        <f t="shared" si="2"/>
        <v>795409.40247010393</v>
      </c>
      <c r="AA10" s="5">
        <f t="shared" si="3"/>
        <v>0</v>
      </c>
      <c r="AB10" s="3">
        <f t="shared" si="13"/>
        <v>795409.40247010393</v>
      </c>
      <c r="AD10" s="5">
        <f t="shared" si="14"/>
        <v>795409.40247010393</v>
      </c>
      <c r="AE10" s="5">
        <f t="shared" si="15"/>
        <v>0</v>
      </c>
      <c r="AF10" s="3">
        <f t="shared" si="16"/>
        <v>795409.40247010393</v>
      </c>
    </row>
    <row r="11" spans="1:34" x14ac:dyDescent="0.25">
      <c r="A11" s="14" t="s">
        <v>118</v>
      </c>
      <c r="B11" s="5">
        <v>0</v>
      </c>
      <c r="C11" s="5">
        <v>0</v>
      </c>
      <c r="D11" s="3">
        <f t="shared" ref="D11" si="17">B11-C11</f>
        <v>0</v>
      </c>
      <c r="F11" s="5">
        <v>0</v>
      </c>
      <c r="G11" s="5">
        <v>0</v>
      </c>
      <c r="H11" s="3">
        <f t="shared" ref="H11" si="18">F11-G11</f>
        <v>0</v>
      </c>
      <c r="J11" s="5">
        <f>'ACTUAL VS P6M'!G11</f>
        <v>0</v>
      </c>
      <c r="K11" s="5">
        <f>'ACTUAL VS P6M'!H11</f>
        <v>0</v>
      </c>
      <c r="L11" s="3">
        <f t="shared" ref="L11" si="19">J11-K11</f>
        <v>0</v>
      </c>
      <c r="N11" s="5">
        <f>'ACTUAL VS FORECAST'!C11</f>
        <v>0</v>
      </c>
      <c r="O11" s="5">
        <f>'ACTUAL VS FORECAST'!D11</f>
        <v>0</v>
      </c>
      <c r="P11" s="3">
        <f t="shared" ref="P11" si="20">N11-O11</f>
        <v>0</v>
      </c>
      <c r="R11" s="5">
        <f t="shared" ref="R11" si="21">N11</f>
        <v>0</v>
      </c>
      <c r="S11" s="5">
        <f t="shared" ref="S11" si="22">O11</f>
        <v>0</v>
      </c>
      <c r="T11" s="3">
        <f t="shared" ref="T11" si="23">R11-S11</f>
        <v>0</v>
      </c>
      <c r="U11" s="3"/>
      <c r="V11" s="5">
        <f t="shared" ref="V11" si="24">R11</f>
        <v>0</v>
      </c>
      <c r="W11" s="5">
        <f t="shared" ref="W11" si="25">S11</f>
        <v>0</v>
      </c>
      <c r="X11" s="3">
        <f t="shared" ref="X11" si="26">V11-W11</f>
        <v>0</v>
      </c>
      <c r="Z11" s="5">
        <f t="shared" ref="Z11" si="27">IF(J11=0,+N11,+N11*N11/J11)</f>
        <v>0</v>
      </c>
      <c r="AA11" s="5">
        <f t="shared" ref="AA11" si="28">IF(K11=0,+O11,+O11*O11/K11)</f>
        <v>0</v>
      </c>
      <c r="AB11" s="3">
        <f t="shared" ref="AB11" si="29">Z11-AA11</f>
        <v>0</v>
      </c>
      <c r="AD11" s="5">
        <f t="shared" ref="AD11" si="30">Z11</f>
        <v>0</v>
      </c>
      <c r="AE11" s="5">
        <f t="shared" ref="AE11" si="31">AA11</f>
        <v>0</v>
      </c>
      <c r="AF11" s="3">
        <f t="shared" ref="AF11" si="32">AD11-AE11</f>
        <v>0</v>
      </c>
    </row>
    <row r="12" spans="1:34" x14ac:dyDescent="0.25">
      <c r="A12" t="s">
        <v>7</v>
      </c>
      <c r="B12" s="5">
        <v>0</v>
      </c>
      <c r="C12" s="5">
        <v>0</v>
      </c>
      <c r="D12" s="3">
        <f t="shared" si="4"/>
        <v>0</v>
      </c>
      <c r="F12" s="5">
        <v>0</v>
      </c>
      <c r="G12" s="5">
        <v>0</v>
      </c>
      <c r="H12" s="3">
        <f t="shared" si="5"/>
        <v>0</v>
      </c>
      <c r="J12" s="5">
        <f>'ACTUAL VS P6M'!G12</f>
        <v>10204364</v>
      </c>
      <c r="K12" s="5">
        <f>'ACTUAL VS P6M'!H12</f>
        <v>0</v>
      </c>
      <c r="L12" s="3">
        <f t="shared" si="6"/>
        <v>10204364</v>
      </c>
      <c r="N12" s="5">
        <f>'ACTUAL VS FORECAST'!C12</f>
        <v>9536504.5</v>
      </c>
      <c r="O12" s="5">
        <f>'ACTUAL VS FORECAST'!D12</f>
        <v>0</v>
      </c>
      <c r="P12" s="3">
        <f t="shared" si="7"/>
        <v>9536504.5</v>
      </c>
      <c r="R12" s="5">
        <f t="shared" si="8"/>
        <v>9536504.5</v>
      </c>
      <c r="S12" s="5">
        <f t="shared" si="9"/>
        <v>0</v>
      </c>
      <c r="T12" s="3">
        <f t="shared" si="10"/>
        <v>9536504.5</v>
      </c>
      <c r="U12" s="3"/>
      <c r="V12" s="5">
        <f t="shared" si="11"/>
        <v>9536504.5</v>
      </c>
      <c r="W12" s="5">
        <f t="shared" si="1"/>
        <v>0</v>
      </c>
      <c r="X12" s="3">
        <f t="shared" si="12"/>
        <v>9536504.5</v>
      </c>
      <c r="Z12" s="5">
        <f t="shared" si="2"/>
        <v>8912355.3489977662</v>
      </c>
      <c r="AA12" s="5">
        <f t="shared" si="3"/>
        <v>0</v>
      </c>
      <c r="AB12" s="3">
        <f t="shared" si="13"/>
        <v>8912355.3489977662</v>
      </c>
      <c r="AD12" s="5">
        <f t="shared" si="14"/>
        <v>8912355.3489977662</v>
      </c>
      <c r="AE12" s="5">
        <f t="shared" si="15"/>
        <v>0</v>
      </c>
      <c r="AF12" s="3">
        <f t="shared" si="16"/>
        <v>8912355.3489977662</v>
      </c>
    </row>
    <row r="13" spans="1:34" x14ac:dyDescent="0.25">
      <c r="A13" t="s">
        <v>8</v>
      </c>
      <c r="B13" s="5">
        <v>0</v>
      </c>
      <c r="C13" s="5">
        <v>0</v>
      </c>
      <c r="D13" s="3">
        <f t="shared" si="4"/>
        <v>0</v>
      </c>
      <c r="F13" s="5">
        <v>0</v>
      </c>
      <c r="G13" s="5">
        <v>0</v>
      </c>
      <c r="H13" s="3">
        <f t="shared" si="5"/>
        <v>0</v>
      </c>
      <c r="J13" s="5">
        <f>'ACTUAL VS P6M'!G13</f>
        <v>2344000</v>
      </c>
      <c r="K13" s="5">
        <f>'ACTUAL VS P6M'!H13</f>
        <v>0</v>
      </c>
      <c r="L13" s="3">
        <f t="shared" si="6"/>
        <v>2344000</v>
      </c>
      <c r="N13" s="5">
        <f>'ACTUAL VS FORECAST'!C13</f>
        <v>2665062.5</v>
      </c>
      <c r="O13" s="5">
        <f>'ACTUAL VS FORECAST'!D13</f>
        <v>0</v>
      </c>
      <c r="P13" s="3">
        <f t="shared" si="7"/>
        <v>2665062.5</v>
      </c>
      <c r="R13" s="5">
        <f t="shared" si="8"/>
        <v>2665062.5</v>
      </c>
      <c r="S13" s="5">
        <f t="shared" si="9"/>
        <v>0</v>
      </c>
      <c r="T13" s="3">
        <f t="shared" si="10"/>
        <v>2665062.5</v>
      </c>
      <c r="U13" s="3"/>
      <c r="V13" s="5">
        <f t="shared" si="11"/>
        <v>2665062.5</v>
      </c>
      <c r="W13" s="5">
        <f t="shared" si="1"/>
        <v>0</v>
      </c>
      <c r="X13" s="3">
        <f t="shared" si="12"/>
        <v>2665062.5</v>
      </c>
      <c r="Z13" s="5">
        <f t="shared" si="2"/>
        <v>3030101.5908303116</v>
      </c>
      <c r="AA13" s="5">
        <f t="shared" si="3"/>
        <v>0</v>
      </c>
      <c r="AB13" s="3">
        <f t="shared" si="13"/>
        <v>3030101.5908303116</v>
      </c>
      <c r="AD13" s="5">
        <f t="shared" si="14"/>
        <v>3030101.5908303116</v>
      </c>
      <c r="AE13" s="5">
        <f t="shared" si="15"/>
        <v>0</v>
      </c>
      <c r="AF13" s="3">
        <f t="shared" si="16"/>
        <v>3030101.5908303116</v>
      </c>
    </row>
    <row r="14" spans="1:34" x14ac:dyDescent="0.25">
      <c r="A14" t="s">
        <v>9</v>
      </c>
      <c r="B14" s="5">
        <v>0</v>
      </c>
      <c r="C14" s="5">
        <v>0</v>
      </c>
      <c r="D14" s="3">
        <f t="shared" si="4"/>
        <v>0</v>
      </c>
      <c r="F14" s="5">
        <v>0</v>
      </c>
      <c r="G14" s="5">
        <v>0</v>
      </c>
      <c r="H14" s="3">
        <f t="shared" si="5"/>
        <v>0</v>
      </c>
      <c r="J14" s="5">
        <f>'ACTUAL VS P6M'!G14</f>
        <v>12333400</v>
      </c>
      <c r="K14" s="5">
        <f>'ACTUAL VS P6M'!H14</f>
        <v>400750</v>
      </c>
      <c r="L14" s="3">
        <f t="shared" si="6"/>
        <v>11932650</v>
      </c>
      <c r="N14" s="5">
        <f>'ACTUAL VS FORECAST'!C14</f>
        <v>6380710.5</v>
      </c>
      <c r="O14" s="5">
        <f>'ACTUAL VS FORECAST'!D14</f>
        <v>83976</v>
      </c>
      <c r="P14" s="3">
        <f t="shared" si="7"/>
        <v>6296734.5</v>
      </c>
      <c r="R14" s="5">
        <f t="shared" si="8"/>
        <v>6380710.5</v>
      </c>
      <c r="S14" s="5">
        <f t="shared" si="9"/>
        <v>83976</v>
      </c>
      <c r="T14" s="3">
        <f t="shared" si="10"/>
        <v>6296734.5</v>
      </c>
      <c r="U14" s="3"/>
      <c r="V14" s="5">
        <f t="shared" si="11"/>
        <v>6380710.5</v>
      </c>
      <c r="W14" s="5">
        <f t="shared" si="1"/>
        <v>83976</v>
      </c>
      <c r="X14" s="3">
        <f t="shared" si="12"/>
        <v>6296734.5</v>
      </c>
      <c r="Z14" s="5">
        <f t="shared" si="2"/>
        <v>3301074.0335033527</v>
      </c>
      <c r="AA14" s="5">
        <f t="shared" si="3"/>
        <v>17596.927201497194</v>
      </c>
      <c r="AB14" s="3">
        <f t="shared" si="13"/>
        <v>3283477.1063018553</v>
      </c>
      <c r="AD14" s="5">
        <f t="shared" si="14"/>
        <v>3301074.0335033527</v>
      </c>
      <c r="AE14" s="5">
        <f t="shared" si="15"/>
        <v>17596.927201497194</v>
      </c>
      <c r="AF14" s="3">
        <f t="shared" si="16"/>
        <v>3283477.1063018553</v>
      </c>
    </row>
    <row r="15" spans="1:34" x14ac:dyDescent="0.25">
      <c r="A15" t="s">
        <v>119</v>
      </c>
      <c r="B15" s="5">
        <v>0</v>
      </c>
      <c r="C15" s="5">
        <v>0</v>
      </c>
      <c r="D15" s="3">
        <f t="shared" si="4"/>
        <v>0</v>
      </c>
      <c r="F15" s="5">
        <v>0</v>
      </c>
      <c r="G15" s="5">
        <v>0</v>
      </c>
      <c r="H15" s="3">
        <f t="shared" si="5"/>
        <v>0</v>
      </c>
      <c r="J15" s="5">
        <f>'ACTUAL VS P6M'!G15</f>
        <v>0</v>
      </c>
      <c r="K15" s="5">
        <f>'ACTUAL VS P6M'!H15</f>
        <v>0</v>
      </c>
      <c r="L15" s="3">
        <f t="shared" si="6"/>
        <v>0</v>
      </c>
      <c r="N15" s="5">
        <f>'ACTUAL VS FORECAST'!C15</f>
        <v>973397</v>
      </c>
      <c r="O15" s="5">
        <f>'ACTUAL VS FORECAST'!D15</f>
        <v>0</v>
      </c>
      <c r="P15" s="3">
        <f t="shared" si="7"/>
        <v>973397</v>
      </c>
      <c r="R15" s="5">
        <f t="shared" si="8"/>
        <v>973397</v>
      </c>
      <c r="S15" s="5">
        <f t="shared" si="9"/>
        <v>0</v>
      </c>
      <c r="T15" s="3">
        <f t="shared" si="10"/>
        <v>973397</v>
      </c>
      <c r="U15" s="3"/>
      <c r="V15" s="5">
        <f t="shared" si="11"/>
        <v>973397</v>
      </c>
      <c r="W15" s="5">
        <f t="shared" si="1"/>
        <v>0</v>
      </c>
      <c r="X15" s="3">
        <f t="shared" si="12"/>
        <v>973397</v>
      </c>
      <c r="Z15" s="5">
        <f t="shared" si="2"/>
        <v>973397</v>
      </c>
      <c r="AA15" s="5">
        <f t="shared" si="3"/>
        <v>0</v>
      </c>
      <c r="AB15" s="3">
        <f t="shared" si="13"/>
        <v>973397</v>
      </c>
      <c r="AD15" s="5">
        <f t="shared" si="14"/>
        <v>973397</v>
      </c>
      <c r="AE15" s="5">
        <f t="shared" si="15"/>
        <v>0</v>
      </c>
      <c r="AF15" s="3">
        <f t="shared" si="16"/>
        <v>973397</v>
      </c>
    </row>
    <row r="16" spans="1:34" x14ac:dyDescent="0.25">
      <c r="A16" t="s">
        <v>10</v>
      </c>
      <c r="B16" s="5">
        <v>0</v>
      </c>
      <c r="C16" s="5">
        <v>0</v>
      </c>
      <c r="D16" s="3">
        <f t="shared" si="4"/>
        <v>0</v>
      </c>
      <c r="F16" s="5">
        <v>0</v>
      </c>
      <c r="G16" s="5">
        <v>0</v>
      </c>
      <c r="H16" s="3">
        <f t="shared" si="5"/>
        <v>0</v>
      </c>
      <c r="J16" s="5">
        <f>'ACTUAL VS P6M'!G16</f>
        <v>1453666</v>
      </c>
      <c r="K16" s="5">
        <f>'ACTUAL VS P6M'!H16</f>
        <v>52333</v>
      </c>
      <c r="L16" s="3">
        <f t="shared" si="6"/>
        <v>1401333</v>
      </c>
      <c r="N16" s="5">
        <f>'ACTUAL VS FORECAST'!C16</f>
        <v>1633324</v>
      </c>
      <c r="O16" s="5">
        <f>'ACTUAL VS FORECAST'!D16</f>
        <v>110822.5</v>
      </c>
      <c r="P16" s="3">
        <f t="shared" si="7"/>
        <v>1522501.5</v>
      </c>
      <c r="R16" s="5">
        <f t="shared" si="8"/>
        <v>1633324</v>
      </c>
      <c r="S16" s="5">
        <f t="shared" si="9"/>
        <v>110822.5</v>
      </c>
      <c r="T16" s="3">
        <f t="shared" si="10"/>
        <v>1522501.5</v>
      </c>
      <c r="U16" s="3"/>
      <c r="V16" s="5">
        <f t="shared" si="11"/>
        <v>1633324</v>
      </c>
      <c r="W16" s="5">
        <f t="shared" si="1"/>
        <v>110822.5</v>
      </c>
      <c r="X16" s="3">
        <f t="shared" si="12"/>
        <v>1522501.5</v>
      </c>
      <c r="Z16" s="5">
        <f t="shared" si="2"/>
        <v>1835185.8604218576</v>
      </c>
      <c r="AA16" s="5">
        <f t="shared" si="3"/>
        <v>234682.25605736341</v>
      </c>
      <c r="AB16" s="3">
        <f t="shared" si="13"/>
        <v>1600503.6043644941</v>
      </c>
      <c r="AD16" s="5">
        <f t="shared" si="14"/>
        <v>1835185.8604218576</v>
      </c>
      <c r="AE16" s="5">
        <f t="shared" si="15"/>
        <v>234682.25605736341</v>
      </c>
      <c r="AF16" s="3">
        <f t="shared" si="16"/>
        <v>1600503.6043644941</v>
      </c>
    </row>
    <row r="17" spans="1:32" x14ac:dyDescent="0.25">
      <c r="A17" t="s">
        <v>120</v>
      </c>
      <c r="B17" s="5">
        <v>0</v>
      </c>
      <c r="C17" s="5">
        <v>0</v>
      </c>
      <c r="D17" s="3">
        <f t="shared" si="4"/>
        <v>0</v>
      </c>
      <c r="F17" s="5">
        <v>0</v>
      </c>
      <c r="G17" s="5">
        <v>0</v>
      </c>
      <c r="H17" s="3">
        <f t="shared" si="5"/>
        <v>0</v>
      </c>
      <c r="J17" s="5">
        <f>'ACTUAL VS P6M'!G17</f>
        <v>3500000</v>
      </c>
      <c r="K17" s="5">
        <f>'ACTUAL VS P6M'!H17</f>
        <v>354000</v>
      </c>
      <c r="L17" s="3">
        <f t="shared" si="6"/>
        <v>3146000</v>
      </c>
      <c r="N17" s="5">
        <f>'ACTUAL VS FORECAST'!C17</f>
        <v>1943160</v>
      </c>
      <c r="O17" s="5">
        <f>'ACTUAL VS FORECAST'!D17</f>
        <v>110046.5</v>
      </c>
      <c r="P17" s="3">
        <f t="shared" si="7"/>
        <v>1833113.5</v>
      </c>
      <c r="R17" s="5">
        <f t="shared" si="8"/>
        <v>1943160</v>
      </c>
      <c r="S17" s="5">
        <f t="shared" si="9"/>
        <v>110046.5</v>
      </c>
      <c r="T17" s="3">
        <f t="shared" si="10"/>
        <v>1833113.5</v>
      </c>
      <c r="U17" s="3"/>
      <c r="V17" s="5">
        <f t="shared" si="11"/>
        <v>1943160</v>
      </c>
      <c r="W17" s="5">
        <f t="shared" si="1"/>
        <v>110046.5</v>
      </c>
      <c r="X17" s="3">
        <f t="shared" si="12"/>
        <v>1833113.5</v>
      </c>
      <c r="Z17" s="5">
        <f t="shared" si="2"/>
        <v>1078820.2244571429</v>
      </c>
      <c r="AA17" s="5">
        <f t="shared" si="3"/>
        <v>34209.695373587572</v>
      </c>
      <c r="AB17" s="3">
        <f t="shared" si="13"/>
        <v>1044610.5290835553</v>
      </c>
      <c r="AD17" s="5">
        <f t="shared" si="14"/>
        <v>1078820.2244571429</v>
      </c>
      <c r="AE17" s="5">
        <f t="shared" si="15"/>
        <v>34209.695373587572</v>
      </c>
      <c r="AF17" s="3">
        <f t="shared" si="16"/>
        <v>1044610.5290835553</v>
      </c>
    </row>
    <row r="18" spans="1:32" x14ac:dyDescent="0.25">
      <c r="A18" t="s">
        <v>121</v>
      </c>
      <c r="B18" s="5">
        <v>0</v>
      </c>
      <c r="C18" s="5">
        <v>0</v>
      </c>
      <c r="D18" s="3">
        <f t="shared" si="4"/>
        <v>0</v>
      </c>
      <c r="F18" s="5">
        <v>0</v>
      </c>
      <c r="G18" s="5">
        <v>0</v>
      </c>
      <c r="H18" s="3">
        <f t="shared" si="5"/>
        <v>0</v>
      </c>
      <c r="J18" s="5">
        <f>'ACTUAL VS P6M'!G18</f>
        <v>0</v>
      </c>
      <c r="K18" s="5">
        <f>'ACTUAL VS P6M'!H18</f>
        <v>0</v>
      </c>
      <c r="L18" s="3">
        <f t="shared" si="6"/>
        <v>0</v>
      </c>
      <c r="N18" s="5">
        <f>'ACTUAL VS FORECAST'!C18</f>
        <v>0</v>
      </c>
      <c r="O18" s="5">
        <f>'ACTUAL VS FORECAST'!D18</f>
        <v>0</v>
      </c>
      <c r="P18" s="3">
        <f t="shared" si="7"/>
        <v>0</v>
      </c>
      <c r="R18" s="5">
        <f t="shared" si="8"/>
        <v>0</v>
      </c>
      <c r="S18" s="5">
        <f t="shared" si="9"/>
        <v>0</v>
      </c>
      <c r="T18" s="3">
        <f t="shared" si="10"/>
        <v>0</v>
      </c>
      <c r="U18" s="3"/>
      <c r="V18" s="5">
        <f t="shared" si="11"/>
        <v>0</v>
      </c>
      <c r="W18" s="5">
        <f t="shared" si="1"/>
        <v>0</v>
      </c>
      <c r="X18" s="3">
        <f t="shared" si="12"/>
        <v>0</v>
      </c>
      <c r="Z18" s="5">
        <f t="shared" si="2"/>
        <v>0</v>
      </c>
      <c r="AA18" s="5">
        <f t="shared" si="3"/>
        <v>0</v>
      </c>
      <c r="AB18" s="3">
        <f t="shared" si="13"/>
        <v>0</v>
      </c>
      <c r="AD18" s="5">
        <f t="shared" si="14"/>
        <v>0</v>
      </c>
      <c r="AE18" s="5">
        <f t="shared" si="15"/>
        <v>0</v>
      </c>
      <c r="AF18" s="3">
        <f t="shared" si="16"/>
        <v>0</v>
      </c>
    </row>
    <row r="19" spans="1:32" x14ac:dyDescent="0.25">
      <c r="A19" t="s">
        <v>122</v>
      </c>
      <c r="B19" s="5">
        <v>0</v>
      </c>
      <c r="C19" s="5">
        <v>0</v>
      </c>
      <c r="D19" s="3">
        <f t="shared" si="4"/>
        <v>0</v>
      </c>
      <c r="F19" s="5">
        <v>0</v>
      </c>
      <c r="G19" s="5">
        <v>0</v>
      </c>
      <c r="H19" s="3">
        <f t="shared" si="5"/>
        <v>0</v>
      </c>
      <c r="J19" s="5">
        <f>'ACTUAL VS P6M'!G19</f>
        <v>0</v>
      </c>
      <c r="K19" s="5">
        <f>'ACTUAL VS P6M'!H19</f>
        <v>0</v>
      </c>
      <c r="L19" s="3">
        <f t="shared" si="6"/>
        <v>0</v>
      </c>
      <c r="N19" s="5">
        <f>'ACTUAL VS FORECAST'!C19</f>
        <v>0</v>
      </c>
      <c r="O19" s="5">
        <f>'ACTUAL VS FORECAST'!D19</f>
        <v>0</v>
      </c>
      <c r="P19" s="3">
        <f t="shared" si="7"/>
        <v>0</v>
      </c>
      <c r="R19" s="5">
        <f t="shared" si="8"/>
        <v>0</v>
      </c>
      <c r="S19" s="5">
        <f t="shared" si="9"/>
        <v>0</v>
      </c>
      <c r="T19" s="3">
        <f t="shared" si="10"/>
        <v>0</v>
      </c>
      <c r="U19" s="3"/>
      <c r="V19" s="5">
        <f t="shared" si="11"/>
        <v>0</v>
      </c>
      <c r="W19" s="5">
        <f t="shared" si="1"/>
        <v>0</v>
      </c>
      <c r="X19" s="3">
        <f t="shared" si="12"/>
        <v>0</v>
      </c>
      <c r="Z19" s="5">
        <f t="shared" si="2"/>
        <v>0</v>
      </c>
      <c r="AA19" s="5">
        <f t="shared" si="3"/>
        <v>0</v>
      </c>
      <c r="AB19" s="3">
        <f t="shared" si="13"/>
        <v>0</v>
      </c>
      <c r="AD19" s="5">
        <f t="shared" si="14"/>
        <v>0</v>
      </c>
      <c r="AE19" s="5">
        <f t="shared" si="15"/>
        <v>0</v>
      </c>
      <c r="AF19" s="3">
        <f t="shared" si="16"/>
        <v>0</v>
      </c>
    </row>
    <row r="20" spans="1:32" x14ac:dyDescent="0.25">
      <c r="A20" t="s">
        <v>123</v>
      </c>
      <c r="B20" s="5">
        <v>0</v>
      </c>
      <c r="C20" s="5">
        <v>0</v>
      </c>
      <c r="D20" s="3">
        <f t="shared" si="4"/>
        <v>0</v>
      </c>
      <c r="F20" s="5">
        <v>0</v>
      </c>
      <c r="G20" s="5">
        <v>0</v>
      </c>
      <c r="H20" s="3">
        <f t="shared" si="5"/>
        <v>0</v>
      </c>
      <c r="J20" s="5">
        <f>'ACTUAL VS P6M'!G20</f>
        <v>0</v>
      </c>
      <c r="K20" s="5">
        <f>'ACTUAL VS P6M'!H20</f>
        <v>0</v>
      </c>
      <c r="L20" s="3">
        <f t="shared" si="6"/>
        <v>0</v>
      </c>
      <c r="N20" s="5">
        <f>'ACTUAL VS FORECAST'!C20</f>
        <v>0</v>
      </c>
      <c r="O20" s="5">
        <f>'ACTUAL VS FORECAST'!D20</f>
        <v>0</v>
      </c>
      <c r="P20" s="3">
        <f t="shared" si="7"/>
        <v>0</v>
      </c>
      <c r="R20" s="5">
        <f t="shared" si="8"/>
        <v>0</v>
      </c>
      <c r="S20" s="5">
        <f t="shared" si="9"/>
        <v>0</v>
      </c>
      <c r="T20" s="3">
        <f t="shared" si="10"/>
        <v>0</v>
      </c>
      <c r="U20" s="3"/>
      <c r="V20" s="5">
        <f t="shared" si="11"/>
        <v>0</v>
      </c>
      <c r="W20" s="5">
        <f t="shared" si="1"/>
        <v>0</v>
      </c>
      <c r="X20" s="3">
        <f t="shared" si="12"/>
        <v>0</v>
      </c>
      <c r="Z20" s="5">
        <f t="shared" si="2"/>
        <v>0</v>
      </c>
      <c r="AA20" s="5">
        <f t="shared" si="3"/>
        <v>0</v>
      </c>
      <c r="AB20" s="3">
        <f t="shared" si="13"/>
        <v>0</v>
      </c>
      <c r="AD20" s="5">
        <f t="shared" si="14"/>
        <v>0</v>
      </c>
      <c r="AE20" s="5">
        <f t="shared" si="15"/>
        <v>0</v>
      </c>
      <c r="AF20" s="3">
        <f t="shared" si="16"/>
        <v>0</v>
      </c>
    </row>
    <row r="21" spans="1:32" x14ac:dyDescent="0.25">
      <c r="A21" t="s">
        <v>124</v>
      </c>
      <c r="B21" s="5">
        <v>0</v>
      </c>
      <c r="C21" s="5">
        <v>0</v>
      </c>
      <c r="D21" s="3">
        <f t="shared" si="4"/>
        <v>0</v>
      </c>
      <c r="F21" s="5">
        <v>0</v>
      </c>
      <c r="G21" s="5">
        <v>0</v>
      </c>
      <c r="H21" s="3">
        <f t="shared" si="5"/>
        <v>0</v>
      </c>
      <c r="J21" s="5">
        <f>'ACTUAL VS P6M'!G21</f>
        <v>0</v>
      </c>
      <c r="K21" s="5">
        <f>'ACTUAL VS P6M'!H21</f>
        <v>0</v>
      </c>
      <c r="L21" s="3">
        <f t="shared" si="6"/>
        <v>0</v>
      </c>
      <c r="N21" s="5">
        <f>'ACTUAL VS FORECAST'!C21</f>
        <v>0</v>
      </c>
      <c r="O21" s="5">
        <f>'ACTUAL VS FORECAST'!D21</f>
        <v>0</v>
      </c>
      <c r="P21" s="3">
        <f t="shared" si="7"/>
        <v>0</v>
      </c>
      <c r="R21" s="5">
        <f t="shared" si="8"/>
        <v>0</v>
      </c>
      <c r="S21" s="5">
        <f t="shared" si="9"/>
        <v>0</v>
      </c>
      <c r="T21" s="3">
        <f t="shared" si="10"/>
        <v>0</v>
      </c>
      <c r="U21" s="3"/>
      <c r="V21" s="5">
        <f t="shared" si="11"/>
        <v>0</v>
      </c>
      <c r="W21" s="5">
        <f t="shared" si="1"/>
        <v>0</v>
      </c>
      <c r="X21" s="3">
        <f t="shared" si="12"/>
        <v>0</v>
      </c>
      <c r="Z21" s="5">
        <f t="shared" si="2"/>
        <v>0</v>
      </c>
      <c r="AA21" s="5">
        <f t="shared" si="3"/>
        <v>0</v>
      </c>
      <c r="AB21" s="3">
        <f t="shared" si="13"/>
        <v>0</v>
      </c>
      <c r="AD21" s="5">
        <f t="shared" si="14"/>
        <v>0</v>
      </c>
      <c r="AE21" s="5">
        <f t="shared" si="15"/>
        <v>0</v>
      </c>
      <c r="AF21" s="3">
        <f t="shared" si="16"/>
        <v>0</v>
      </c>
    </row>
    <row r="22" spans="1:32" x14ac:dyDescent="0.25">
      <c r="A22" s="14" t="s">
        <v>125</v>
      </c>
      <c r="B22" s="5">
        <v>0</v>
      </c>
      <c r="C22" s="5">
        <v>0</v>
      </c>
      <c r="D22" s="3">
        <f t="shared" ref="D22" si="33">B22-C22</f>
        <v>0</v>
      </c>
      <c r="F22" s="5">
        <v>0</v>
      </c>
      <c r="G22" s="5">
        <v>0</v>
      </c>
      <c r="H22" s="3">
        <f t="shared" ref="H22" si="34">F22-G22</f>
        <v>0</v>
      </c>
      <c r="J22" s="5">
        <f>'ACTUAL VS P6M'!G22</f>
        <v>0</v>
      </c>
      <c r="K22" s="5">
        <f>'ACTUAL VS P6M'!H22</f>
        <v>0</v>
      </c>
      <c r="L22" s="3">
        <f t="shared" ref="L22" si="35">J22-K22</f>
        <v>0</v>
      </c>
      <c r="N22" s="5">
        <f>'ACTUAL VS FORECAST'!C22</f>
        <v>0</v>
      </c>
      <c r="O22" s="5">
        <f>'ACTUAL VS FORECAST'!D22</f>
        <v>0</v>
      </c>
      <c r="P22" s="3">
        <f t="shared" ref="P22" si="36">N22-O22</f>
        <v>0</v>
      </c>
      <c r="R22" s="5">
        <f t="shared" ref="R22" si="37">N22</f>
        <v>0</v>
      </c>
      <c r="S22" s="5">
        <f t="shared" ref="S22" si="38">O22</f>
        <v>0</v>
      </c>
      <c r="T22" s="3">
        <f t="shared" ref="T22" si="39">R22-S22</f>
        <v>0</v>
      </c>
      <c r="U22" s="3"/>
      <c r="V22" s="5">
        <f t="shared" ref="V22" si="40">R22</f>
        <v>0</v>
      </c>
      <c r="W22" s="5">
        <f t="shared" ref="W22" si="41">S22</f>
        <v>0</v>
      </c>
      <c r="X22" s="3">
        <f t="shared" ref="X22" si="42">V22-W22</f>
        <v>0</v>
      </c>
      <c r="Z22" s="5">
        <f t="shared" ref="Z22" si="43">IF(J22=0,+N22,+N22*N22/J22)</f>
        <v>0</v>
      </c>
      <c r="AA22" s="5">
        <f t="shared" ref="AA22" si="44">IF(K22=0,+O22,+O22*O22/K22)</f>
        <v>0</v>
      </c>
      <c r="AB22" s="3">
        <f t="shared" ref="AB22" si="45">Z22-AA22</f>
        <v>0</v>
      </c>
      <c r="AD22" s="5">
        <f t="shared" ref="AD22" si="46">Z22</f>
        <v>0</v>
      </c>
      <c r="AE22" s="5">
        <f t="shared" ref="AE22" si="47">AA22</f>
        <v>0</v>
      </c>
      <c r="AF22" s="3">
        <f t="shared" ref="AF22" si="48">AD22-AE22</f>
        <v>0</v>
      </c>
    </row>
    <row r="23" spans="1:32" x14ac:dyDescent="0.25">
      <c r="A23" t="s">
        <v>11</v>
      </c>
      <c r="B23" s="5">
        <v>0</v>
      </c>
      <c r="C23" s="5">
        <v>0</v>
      </c>
      <c r="D23" s="3">
        <f t="shared" si="4"/>
        <v>0</v>
      </c>
      <c r="F23" s="5">
        <v>0</v>
      </c>
      <c r="G23" s="5">
        <v>0</v>
      </c>
      <c r="H23" s="3">
        <f t="shared" si="5"/>
        <v>0</v>
      </c>
      <c r="J23" s="5">
        <f>'ACTUAL VS P6M'!G23</f>
        <v>17865768</v>
      </c>
      <c r="K23" s="5">
        <f>'ACTUAL VS P6M'!H23</f>
        <v>0</v>
      </c>
      <c r="L23" s="3">
        <f t="shared" si="6"/>
        <v>17865768</v>
      </c>
      <c r="N23" s="5">
        <f>'ACTUAL VS FORECAST'!C23</f>
        <v>1168326.5</v>
      </c>
      <c r="O23" s="5">
        <f>'ACTUAL VS FORECAST'!D23</f>
        <v>0</v>
      </c>
      <c r="P23" s="3">
        <f t="shared" si="7"/>
        <v>1168326.5</v>
      </c>
      <c r="R23" s="5">
        <f t="shared" si="8"/>
        <v>1168326.5</v>
      </c>
      <c r="S23" s="5">
        <f t="shared" si="9"/>
        <v>0</v>
      </c>
      <c r="T23" s="3">
        <f t="shared" si="10"/>
        <v>1168326.5</v>
      </c>
      <c r="U23" s="3"/>
      <c r="V23" s="5">
        <f t="shared" si="11"/>
        <v>1168326.5</v>
      </c>
      <c r="W23" s="5">
        <f t="shared" si="1"/>
        <v>0</v>
      </c>
      <c r="X23" s="3">
        <f t="shared" si="12"/>
        <v>1168326.5</v>
      </c>
      <c r="Z23" s="5">
        <f t="shared" si="2"/>
        <v>76402.35844337898</v>
      </c>
      <c r="AA23" s="5">
        <f t="shared" si="3"/>
        <v>0</v>
      </c>
      <c r="AB23" s="3">
        <f t="shared" si="13"/>
        <v>76402.35844337898</v>
      </c>
      <c r="AD23" s="5">
        <f t="shared" si="14"/>
        <v>76402.35844337898</v>
      </c>
      <c r="AE23" s="5">
        <f t="shared" si="15"/>
        <v>0</v>
      </c>
      <c r="AF23" s="3">
        <f t="shared" si="16"/>
        <v>76402.35844337898</v>
      </c>
    </row>
    <row r="24" spans="1:32" x14ac:dyDescent="0.25">
      <c r="A24" t="s">
        <v>12</v>
      </c>
      <c r="B24" s="5">
        <v>0</v>
      </c>
      <c r="C24" s="5">
        <v>0</v>
      </c>
      <c r="D24" s="3">
        <f t="shared" si="4"/>
        <v>0</v>
      </c>
      <c r="F24" s="5">
        <v>0</v>
      </c>
      <c r="G24" s="5">
        <v>0</v>
      </c>
      <c r="H24" s="3">
        <f t="shared" si="5"/>
        <v>0</v>
      </c>
      <c r="J24" s="5">
        <f>'ACTUAL VS P6M'!G24</f>
        <v>203788</v>
      </c>
      <c r="K24" s="5">
        <f>'ACTUAL VS P6M'!H24</f>
        <v>3564</v>
      </c>
      <c r="L24" s="3">
        <f t="shared" si="6"/>
        <v>200224</v>
      </c>
      <c r="N24" s="5">
        <f>'ACTUAL VS FORECAST'!C24</f>
        <v>84570</v>
      </c>
      <c r="O24" s="5">
        <f>'ACTUAL VS FORECAST'!D24</f>
        <v>16580</v>
      </c>
      <c r="P24" s="3">
        <f t="shared" si="7"/>
        <v>67990</v>
      </c>
      <c r="R24" s="5">
        <f t="shared" si="8"/>
        <v>84570</v>
      </c>
      <c r="S24" s="5">
        <f t="shared" si="9"/>
        <v>16580</v>
      </c>
      <c r="T24" s="3">
        <f t="shared" si="10"/>
        <v>67990</v>
      </c>
      <c r="U24" s="3"/>
      <c r="V24" s="5">
        <f t="shared" si="11"/>
        <v>84570</v>
      </c>
      <c r="W24" s="5">
        <f t="shared" si="1"/>
        <v>16580</v>
      </c>
      <c r="X24" s="3">
        <f t="shared" si="12"/>
        <v>67990</v>
      </c>
      <c r="Z24" s="5">
        <f t="shared" si="2"/>
        <v>35095.711720022766</v>
      </c>
      <c r="AA24" s="5">
        <f t="shared" si="3"/>
        <v>77131.425364758703</v>
      </c>
      <c r="AB24" s="3">
        <f t="shared" si="13"/>
        <v>-42035.713644735937</v>
      </c>
      <c r="AD24" s="5">
        <f t="shared" si="14"/>
        <v>35095.711720022766</v>
      </c>
      <c r="AE24" s="5">
        <f t="shared" si="15"/>
        <v>77131.425364758703</v>
      </c>
      <c r="AF24" s="3">
        <f t="shared" si="16"/>
        <v>-42035.713644735937</v>
      </c>
    </row>
    <row r="25" spans="1:32" x14ac:dyDescent="0.25">
      <c r="A25" t="s">
        <v>13</v>
      </c>
      <c r="B25" s="5">
        <v>0</v>
      </c>
      <c r="C25" s="5">
        <v>0</v>
      </c>
      <c r="D25" s="3">
        <f t="shared" si="4"/>
        <v>0</v>
      </c>
      <c r="F25" s="5">
        <v>0</v>
      </c>
      <c r="G25" s="5">
        <v>0</v>
      </c>
      <c r="H25" s="3">
        <f t="shared" si="5"/>
        <v>0</v>
      </c>
      <c r="J25" s="5">
        <f>'ACTUAL VS P6M'!G25</f>
        <v>256743</v>
      </c>
      <c r="K25" s="5">
        <f>'ACTUAL VS P6M'!H25</f>
        <v>0</v>
      </c>
      <c r="L25" s="3">
        <f t="shared" si="6"/>
        <v>256743</v>
      </c>
      <c r="N25" s="5">
        <f>'ACTUAL VS FORECAST'!C25</f>
        <v>201848</v>
      </c>
      <c r="O25" s="5">
        <f>'ACTUAL VS FORECAST'!D25</f>
        <v>0</v>
      </c>
      <c r="P25" s="3">
        <f t="shared" si="7"/>
        <v>201848</v>
      </c>
      <c r="R25" s="5">
        <f t="shared" si="8"/>
        <v>201848</v>
      </c>
      <c r="S25" s="5">
        <f t="shared" si="9"/>
        <v>0</v>
      </c>
      <c r="T25" s="3">
        <f t="shared" si="10"/>
        <v>201848</v>
      </c>
      <c r="U25" s="3"/>
      <c r="V25" s="5">
        <f t="shared" si="11"/>
        <v>201848</v>
      </c>
      <c r="W25" s="5">
        <f t="shared" si="1"/>
        <v>0</v>
      </c>
      <c r="X25" s="3">
        <f t="shared" si="12"/>
        <v>201848</v>
      </c>
      <c r="Z25" s="5">
        <f t="shared" si="2"/>
        <v>158690.26654670233</v>
      </c>
      <c r="AA25" s="5">
        <f t="shared" si="3"/>
        <v>0</v>
      </c>
      <c r="AB25" s="3">
        <f t="shared" si="13"/>
        <v>158690.26654670233</v>
      </c>
      <c r="AD25" s="5">
        <f t="shared" si="14"/>
        <v>158690.26654670233</v>
      </c>
      <c r="AE25" s="5">
        <f t="shared" si="15"/>
        <v>0</v>
      </c>
      <c r="AF25" s="3">
        <f t="shared" si="16"/>
        <v>158690.26654670233</v>
      </c>
    </row>
    <row r="26" spans="1:32" x14ac:dyDescent="0.25">
      <c r="A26" t="s">
        <v>14</v>
      </c>
      <c r="B26" s="5">
        <v>0</v>
      </c>
      <c r="C26" s="5">
        <v>0</v>
      </c>
      <c r="D26" s="3">
        <f t="shared" si="4"/>
        <v>0</v>
      </c>
      <c r="F26" s="5">
        <v>0</v>
      </c>
      <c r="G26" s="5">
        <v>0</v>
      </c>
      <c r="H26" s="3">
        <f t="shared" si="5"/>
        <v>0</v>
      </c>
      <c r="J26" s="5">
        <f>'ACTUAL VS P6M'!G26</f>
        <v>34846</v>
      </c>
      <c r="K26" s="5">
        <f>'ACTUAL VS P6M'!H26</f>
        <v>0</v>
      </c>
      <c r="L26" s="3">
        <f t="shared" si="6"/>
        <v>34846</v>
      </c>
      <c r="N26" s="5">
        <f>'ACTUAL VS FORECAST'!C26</f>
        <v>30028</v>
      </c>
      <c r="O26" s="5">
        <f>'ACTUAL VS FORECAST'!D26</f>
        <v>0</v>
      </c>
      <c r="P26" s="3">
        <f t="shared" si="7"/>
        <v>30028</v>
      </c>
      <c r="R26" s="5">
        <f t="shared" si="8"/>
        <v>30028</v>
      </c>
      <c r="S26" s="5">
        <f t="shared" si="9"/>
        <v>0</v>
      </c>
      <c r="T26" s="3">
        <f t="shared" si="10"/>
        <v>30028</v>
      </c>
      <c r="U26" s="3"/>
      <c r="V26" s="5">
        <f t="shared" si="11"/>
        <v>30028</v>
      </c>
      <c r="W26" s="5">
        <f t="shared" si="1"/>
        <v>0</v>
      </c>
      <c r="X26" s="3">
        <f t="shared" si="12"/>
        <v>30028</v>
      </c>
      <c r="Z26" s="5">
        <f t="shared" si="2"/>
        <v>25876.163232508752</v>
      </c>
      <c r="AA26" s="5">
        <f t="shared" si="3"/>
        <v>0</v>
      </c>
      <c r="AB26" s="3">
        <f t="shared" si="13"/>
        <v>25876.163232508752</v>
      </c>
      <c r="AD26" s="5">
        <f t="shared" si="14"/>
        <v>25876.163232508752</v>
      </c>
      <c r="AE26" s="5">
        <f t="shared" si="15"/>
        <v>0</v>
      </c>
      <c r="AF26" s="3">
        <f t="shared" si="16"/>
        <v>25876.163232508752</v>
      </c>
    </row>
    <row r="27" spans="1:32" x14ac:dyDescent="0.25">
      <c r="A27" t="s">
        <v>15</v>
      </c>
      <c r="B27" s="5">
        <v>0</v>
      </c>
      <c r="C27" s="5">
        <v>0</v>
      </c>
      <c r="D27" s="3">
        <f t="shared" si="4"/>
        <v>0</v>
      </c>
      <c r="F27" s="5">
        <v>0</v>
      </c>
      <c r="G27" s="5">
        <v>0</v>
      </c>
      <c r="H27" s="3">
        <f t="shared" si="5"/>
        <v>0</v>
      </c>
      <c r="J27" s="5">
        <f>'ACTUAL VS P6M'!G27</f>
        <v>50000</v>
      </c>
      <c r="K27" s="5">
        <f>'ACTUAL VS P6M'!H27</f>
        <v>0</v>
      </c>
      <c r="L27" s="3">
        <f t="shared" si="6"/>
        <v>50000</v>
      </c>
      <c r="N27" s="5">
        <f>'ACTUAL VS FORECAST'!C27</f>
        <v>220829</v>
      </c>
      <c r="O27" s="5">
        <f>'ACTUAL VS FORECAST'!D27</f>
        <v>0</v>
      </c>
      <c r="P27" s="3">
        <f t="shared" si="7"/>
        <v>220829</v>
      </c>
      <c r="R27" s="5">
        <f t="shared" si="8"/>
        <v>220829</v>
      </c>
      <c r="S27" s="5">
        <f t="shared" si="9"/>
        <v>0</v>
      </c>
      <c r="T27" s="3">
        <f t="shared" si="10"/>
        <v>220829</v>
      </c>
      <c r="U27" s="3"/>
      <c r="V27" s="5">
        <f t="shared" si="11"/>
        <v>220829</v>
      </c>
      <c r="W27" s="5">
        <f t="shared" si="1"/>
        <v>0</v>
      </c>
      <c r="X27" s="3">
        <f t="shared" si="12"/>
        <v>220829</v>
      </c>
      <c r="Z27" s="5">
        <f t="shared" si="2"/>
        <v>975308.94481999998</v>
      </c>
      <c r="AA27" s="5">
        <f t="shared" si="3"/>
        <v>0</v>
      </c>
      <c r="AB27" s="3">
        <f t="shared" si="13"/>
        <v>975308.94481999998</v>
      </c>
      <c r="AD27" s="5">
        <f t="shared" si="14"/>
        <v>975308.94481999998</v>
      </c>
      <c r="AE27" s="5">
        <f t="shared" si="15"/>
        <v>0</v>
      </c>
      <c r="AF27" s="3">
        <f t="shared" si="16"/>
        <v>975308.94481999998</v>
      </c>
    </row>
    <row r="28" spans="1:32" x14ac:dyDescent="0.25">
      <c r="A28" t="s">
        <v>126</v>
      </c>
      <c r="B28" s="5">
        <v>0</v>
      </c>
      <c r="C28" s="5">
        <v>0</v>
      </c>
      <c r="D28" s="3">
        <f t="shared" si="4"/>
        <v>0</v>
      </c>
      <c r="F28" s="5">
        <v>0</v>
      </c>
      <c r="G28" s="5">
        <v>0</v>
      </c>
      <c r="H28" s="3">
        <f t="shared" si="5"/>
        <v>0</v>
      </c>
      <c r="J28" s="5">
        <f>'ACTUAL VS P6M'!G28</f>
        <v>354446</v>
      </c>
      <c r="K28" s="5">
        <f>'ACTUAL VS P6M'!H28</f>
        <v>0</v>
      </c>
      <c r="L28" s="3">
        <f t="shared" si="6"/>
        <v>354446</v>
      </c>
      <c r="N28" s="5">
        <f>'ACTUAL VS FORECAST'!C28</f>
        <v>285124</v>
      </c>
      <c r="O28" s="5">
        <f>'ACTUAL VS FORECAST'!D28</f>
        <v>0</v>
      </c>
      <c r="P28" s="3">
        <f t="shared" si="7"/>
        <v>285124</v>
      </c>
      <c r="R28" s="5">
        <f t="shared" si="8"/>
        <v>285124</v>
      </c>
      <c r="S28" s="5">
        <f t="shared" si="9"/>
        <v>0</v>
      </c>
      <c r="T28" s="3">
        <f t="shared" si="10"/>
        <v>285124</v>
      </c>
      <c r="U28" s="3"/>
      <c r="V28" s="5">
        <f t="shared" si="11"/>
        <v>285124</v>
      </c>
      <c r="W28" s="5">
        <f t="shared" si="1"/>
        <v>0</v>
      </c>
      <c r="X28" s="3">
        <f t="shared" si="12"/>
        <v>285124</v>
      </c>
      <c r="Z28" s="5">
        <f t="shared" si="2"/>
        <v>229359.88945001495</v>
      </c>
      <c r="AA28" s="5">
        <f t="shared" si="3"/>
        <v>0</v>
      </c>
      <c r="AB28" s="3">
        <f t="shared" si="13"/>
        <v>229359.88945001495</v>
      </c>
      <c r="AD28" s="5">
        <f t="shared" si="14"/>
        <v>229359.88945001495</v>
      </c>
      <c r="AE28" s="5">
        <f t="shared" si="15"/>
        <v>0</v>
      </c>
      <c r="AF28" s="3">
        <f t="shared" si="16"/>
        <v>229359.88945001495</v>
      </c>
    </row>
    <row r="29" spans="1:32" x14ac:dyDescent="0.25">
      <c r="A29" t="s">
        <v>16</v>
      </c>
      <c r="B29" s="5">
        <v>0</v>
      </c>
      <c r="C29" s="5">
        <v>0</v>
      </c>
      <c r="D29" s="3">
        <f t="shared" si="4"/>
        <v>0</v>
      </c>
      <c r="F29" s="5">
        <v>0</v>
      </c>
      <c r="G29" s="5">
        <v>0</v>
      </c>
      <c r="H29" s="3">
        <f t="shared" si="5"/>
        <v>0</v>
      </c>
      <c r="J29" s="5">
        <f>'ACTUAL VS P6M'!G29</f>
        <v>1098000</v>
      </c>
      <c r="K29" s="5">
        <f>'ACTUAL VS P6M'!H29</f>
        <v>0</v>
      </c>
      <c r="L29" s="3">
        <f t="shared" si="6"/>
        <v>1098000</v>
      </c>
      <c r="N29" s="5">
        <f>'ACTUAL VS FORECAST'!C29</f>
        <v>1215000</v>
      </c>
      <c r="O29" s="5">
        <f>'ACTUAL VS FORECAST'!D29</f>
        <v>0</v>
      </c>
      <c r="P29" s="3">
        <f t="shared" si="7"/>
        <v>1215000</v>
      </c>
      <c r="R29" s="5">
        <f t="shared" si="8"/>
        <v>1215000</v>
      </c>
      <c r="S29" s="5">
        <f t="shared" si="9"/>
        <v>0</v>
      </c>
      <c r="T29" s="3">
        <f t="shared" si="10"/>
        <v>1215000</v>
      </c>
      <c r="U29" s="3"/>
      <c r="V29" s="5">
        <f t="shared" si="11"/>
        <v>1215000</v>
      </c>
      <c r="W29" s="5">
        <f t="shared" si="1"/>
        <v>0</v>
      </c>
      <c r="X29" s="3">
        <f t="shared" si="12"/>
        <v>1215000</v>
      </c>
      <c r="Z29" s="5">
        <f t="shared" si="2"/>
        <v>1344467.2131147541</v>
      </c>
      <c r="AA29" s="5">
        <f t="shared" si="3"/>
        <v>0</v>
      </c>
      <c r="AB29" s="3">
        <f t="shared" si="13"/>
        <v>1344467.2131147541</v>
      </c>
      <c r="AD29" s="5">
        <f t="shared" si="14"/>
        <v>1344467.2131147541</v>
      </c>
      <c r="AE29" s="5">
        <f t="shared" si="15"/>
        <v>0</v>
      </c>
      <c r="AF29" s="3">
        <f t="shared" si="16"/>
        <v>1344467.2131147541</v>
      </c>
    </row>
    <row r="30" spans="1:32" x14ac:dyDescent="0.25">
      <c r="A30" t="s">
        <v>17</v>
      </c>
      <c r="B30" s="5">
        <v>0</v>
      </c>
      <c r="C30" s="5">
        <v>0</v>
      </c>
      <c r="D30" s="3">
        <f t="shared" si="4"/>
        <v>0</v>
      </c>
      <c r="F30" s="5">
        <v>0</v>
      </c>
      <c r="G30" s="5">
        <v>0</v>
      </c>
      <c r="H30" s="3">
        <f t="shared" si="5"/>
        <v>0</v>
      </c>
      <c r="J30" s="5">
        <f>'ACTUAL VS P6M'!G30</f>
        <v>0</v>
      </c>
      <c r="K30" s="5">
        <f>'ACTUAL VS P6M'!H30</f>
        <v>0</v>
      </c>
      <c r="L30" s="3">
        <f t="shared" si="6"/>
        <v>0</v>
      </c>
      <c r="N30" s="5">
        <f>'ACTUAL VS FORECAST'!C30</f>
        <v>0</v>
      </c>
      <c r="O30" s="5">
        <f>'ACTUAL VS FORECAST'!D30</f>
        <v>0</v>
      </c>
      <c r="P30" s="3">
        <f t="shared" si="7"/>
        <v>0</v>
      </c>
      <c r="R30" s="5">
        <f t="shared" si="8"/>
        <v>0</v>
      </c>
      <c r="S30" s="5">
        <f t="shared" si="9"/>
        <v>0</v>
      </c>
      <c r="T30" s="3">
        <f t="shared" si="10"/>
        <v>0</v>
      </c>
      <c r="U30" s="3"/>
      <c r="V30" s="5">
        <f t="shared" si="11"/>
        <v>0</v>
      </c>
      <c r="W30" s="5">
        <f t="shared" si="1"/>
        <v>0</v>
      </c>
      <c r="X30" s="3">
        <f t="shared" si="12"/>
        <v>0</v>
      </c>
      <c r="Z30" s="5">
        <f t="shared" si="2"/>
        <v>0</v>
      </c>
      <c r="AA30" s="5">
        <f t="shared" si="3"/>
        <v>0</v>
      </c>
      <c r="AB30" s="3">
        <f t="shared" si="13"/>
        <v>0</v>
      </c>
      <c r="AD30" s="5">
        <f t="shared" si="14"/>
        <v>0</v>
      </c>
      <c r="AE30" s="5">
        <f t="shared" si="15"/>
        <v>0</v>
      </c>
      <c r="AF30" s="3">
        <f t="shared" si="16"/>
        <v>0</v>
      </c>
    </row>
    <row r="31" spans="1:32" x14ac:dyDescent="0.25">
      <c r="A31" t="s">
        <v>18</v>
      </c>
      <c r="B31" s="5">
        <v>0</v>
      </c>
      <c r="C31" s="5">
        <v>0</v>
      </c>
      <c r="D31" s="3">
        <f t="shared" si="4"/>
        <v>0</v>
      </c>
      <c r="F31" s="5">
        <v>0</v>
      </c>
      <c r="G31" s="5">
        <v>0</v>
      </c>
      <c r="H31" s="3">
        <f t="shared" si="5"/>
        <v>0</v>
      </c>
      <c r="J31" s="5">
        <f>'ACTUAL VS P6M'!G31</f>
        <v>157654</v>
      </c>
      <c r="K31" s="5">
        <f>'ACTUAL VS P6M'!H31</f>
        <v>0</v>
      </c>
      <c r="L31" s="3">
        <f t="shared" si="6"/>
        <v>157654</v>
      </c>
      <c r="N31" s="5">
        <f>'ACTUAL VS FORECAST'!C31</f>
        <v>102693</v>
      </c>
      <c r="O31" s="5">
        <f>'ACTUAL VS FORECAST'!D31</f>
        <v>0</v>
      </c>
      <c r="P31" s="3">
        <f t="shared" si="7"/>
        <v>102693</v>
      </c>
      <c r="R31" s="5">
        <f t="shared" si="8"/>
        <v>102693</v>
      </c>
      <c r="S31" s="5">
        <f t="shared" si="9"/>
        <v>0</v>
      </c>
      <c r="T31" s="3">
        <f t="shared" si="10"/>
        <v>102693</v>
      </c>
      <c r="U31" s="3"/>
      <c r="V31" s="5">
        <f t="shared" si="11"/>
        <v>102693</v>
      </c>
      <c r="W31" s="5">
        <f t="shared" si="1"/>
        <v>0</v>
      </c>
      <c r="X31" s="3">
        <f t="shared" si="12"/>
        <v>102693</v>
      </c>
      <c r="Z31" s="5">
        <f t="shared" si="2"/>
        <v>66892.38616844482</v>
      </c>
      <c r="AA31" s="5">
        <f t="shared" si="3"/>
        <v>0</v>
      </c>
      <c r="AB31" s="3">
        <f t="shared" si="13"/>
        <v>66892.38616844482</v>
      </c>
      <c r="AD31" s="5">
        <f t="shared" si="14"/>
        <v>66892.38616844482</v>
      </c>
      <c r="AE31" s="5">
        <f t="shared" si="15"/>
        <v>0</v>
      </c>
      <c r="AF31" s="3">
        <f t="shared" si="16"/>
        <v>66892.38616844482</v>
      </c>
    </row>
    <row r="32" spans="1:32" x14ac:dyDescent="0.25">
      <c r="A32" t="s">
        <v>19</v>
      </c>
      <c r="B32" s="5">
        <v>0</v>
      </c>
      <c r="C32" s="5">
        <v>0</v>
      </c>
      <c r="D32" s="3">
        <f t="shared" si="4"/>
        <v>0</v>
      </c>
      <c r="F32" s="5">
        <v>0</v>
      </c>
      <c r="G32" s="5">
        <v>0</v>
      </c>
      <c r="H32" s="3">
        <f t="shared" si="5"/>
        <v>0</v>
      </c>
      <c r="J32" s="5">
        <f>'ACTUAL VS P6M'!G32</f>
        <v>0</v>
      </c>
      <c r="K32" s="5">
        <f>'ACTUAL VS P6M'!H32</f>
        <v>0</v>
      </c>
      <c r="L32" s="3">
        <f t="shared" si="6"/>
        <v>0</v>
      </c>
      <c r="N32" s="5">
        <f>'ACTUAL VS FORECAST'!C32</f>
        <v>0</v>
      </c>
      <c r="O32" s="5">
        <f>'ACTUAL VS FORECAST'!D32</f>
        <v>0</v>
      </c>
      <c r="P32" s="3">
        <f t="shared" si="7"/>
        <v>0</v>
      </c>
      <c r="R32" s="5">
        <f t="shared" si="8"/>
        <v>0</v>
      </c>
      <c r="S32" s="5">
        <f t="shared" si="9"/>
        <v>0</v>
      </c>
      <c r="T32" s="3">
        <f t="shared" si="10"/>
        <v>0</v>
      </c>
      <c r="U32" s="3"/>
      <c r="V32" s="5">
        <f t="shared" si="11"/>
        <v>0</v>
      </c>
      <c r="W32" s="5">
        <f t="shared" si="1"/>
        <v>0</v>
      </c>
      <c r="X32" s="3">
        <f t="shared" si="12"/>
        <v>0</v>
      </c>
      <c r="Z32" s="5">
        <f t="shared" si="2"/>
        <v>0</v>
      </c>
      <c r="AA32" s="5">
        <f t="shared" si="3"/>
        <v>0</v>
      </c>
      <c r="AB32" s="3">
        <f t="shared" si="13"/>
        <v>0</v>
      </c>
      <c r="AD32" s="5">
        <f t="shared" si="14"/>
        <v>0</v>
      </c>
      <c r="AE32" s="5">
        <f t="shared" si="15"/>
        <v>0</v>
      </c>
      <c r="AF32" s="3">
        <f t="shared" si="16"/>
        <v>0</v>
      </c>
    </row>
    <row r="33" spans="1:32" x14ac:dyDescent="0.25">
      <c r="A33" t="s">
        <v>20</v>
      </c>
      <c r="B33" s="5">
        <v>0</v>
      </c>
      <c r="C33" s="5">
        <v>0</v>
      </c>
      <c r="D33" s="3">
        <f t="shared" si="4"/>
        <v>0</v>
      </c>
      <c r="F33" s="5">
        <v>0</v>
      </c>
      <c r="G33" s="5">
        <v>0</v>
      </c>
      <c r="H33" s="3">
        <f t="shared" si="5"/>
        <v>0</v>
      </c>
      <c r="J33" s="5">
        <f>'ACTUAL VS P6M'!G33</f>
        <v>254456</v>
      </c>
      <c r="K33" s="5">
        <f>'ACTUAL VS P6M'!H33</f>
        <v>0</v>
      </c>
      <c r="L33" s="3">
        <f t="shared" si="6"/>
        <v>254456</v>
      </c>
      <c r="N33" s="5">
        <f>'ACTUAL VS FORECAST'!C33</f>
        <v>297709</v>
      </c>
      <c r="O33" s="5">
        <f>'ACTUAL VS FORECAST'!D33</f>
        <v>0</v>
      </c>
      <c r="P33" s="3">
        <f t="shared" si="7"/>
        <v>297709</v>
      </c>
      <c r="R33" s="5">
        <f t="shared" si="8"/>
        <v>297709</v>
      </c>
      <c r="S33" s="5">
        <f t="shared" si="9"/>
        <v>0</v>
      </c>
      <c r="T33" s="3">
        <f t="shared" si="10"/>
        <v>297709</v>
      </c>
      <c r="U33" s="3"/>
      <c r="V33" s="5">
        <f t="shared" si="11"/>
        <v>297709</v>
      </c>
      <c r="W33" s="5">
        <f t="shared" si="1"/>
        <v>0</v>
      </c>
      <c r="X33" s="3">
        <f t="shared" si="12"/>
        <v>297709</v>
      </c>
      <c r="Z33" s="5">
        <f t="shared" si="2"/>
        <v>348314.24168029049</v>
      </c>
      <c r="AA33" s="5">
        <f t="shared" si="3"/>
        <v>0</v>
      </c>
      <c r="AB33" s="3">
        <f t="shared" si="13"/>
        <v>348314.24168029049</v>
      </c>
      <c r="AD33" s="5">
        <f t="shared" si="14"/>
        <v>348314.24168029049</v>
      </c>
      <c r="AE33" s="5">
        <f t="shared" si="15"/>
        <v>0</v>
      </c>
      <c r="AF33" s="3">
        <f t="shared" si="16"/>
        <v>348314.24168029049</v>
      </c>
    </row>
    <row r="34" spans="1:32" x14ac:dyDescent="0.25">
      <c r="A34" t="s">
        <v>21</v>
      </c>
      <c r="B34" s="5">
        <v>0</v>
      </c>
      <c r="C34" s="5">
        <v>0</v>
      </c>
      <c r="D34" s="3">
        <f t="shared" si="4"/>
        <v>0</v>
      </c>
      <c r="F34" s="5">
        <v>0</v>
      </c>
      <c r="G34" s="5">
        <v>0</v>
      </c>
      <c r="H34" s="3">
        <f t="shared" si="5"/>
        <v>0</v>
      </c>
      <c r="J34" s="5">
        <f>'ACTUAL VS P6M'!G34</f>
        <v>176787</v>
      </c>
      <c r="K34" s="5">
        <f>'ACTUAL VS P6M'!H34</f>
        <v>0</v>
      </c>
      <c r="L34" s="3">
        <f t="shared" si="6"/>
        <v>176787</v>
      </c>
      <c r="N34" s="5">
        <f>'ACTUAL VS FORECAST'!C34</f>
        <v>220000</v>
      </c>
      <c r="O34" s="5">
        <f>'ACTUAL VS FORECAST'!D34</f>
        <v>0</v>
      </c>
      <c r="P34" s="3">
        <f t="shared" si="7"/>
        <v>220000</v>
      </c>
      <c r="R34" s="5">
        <f t="shared" si="8"/>
        <v>220000</v>
      </c>
      <c r="S34" s="5">
        <f t="shared" si="9"/>
        <v>0</v>
      </c>
      <c r="T34" s="3">
        <f t="shared" si="10"/>
        <v>220000</v>
      </c>
      <c r="U34" s="3"/>
      <c r="V34" s="5">
        <f t="shared" si="11"/>
        <v>220000</v>
      </c>
      <c r="W34" s="5">
        <f t="shared" si="1"/>
        <v>0</v>
      </c>
      <c r="X34" s="3">
        <f t="shared" si="12"/>
        <v>220000</v>
      </c>
      <c r="Z34" s="5">
        <f t="shared" si="2"/>
        <v>273775.78668114735</v>
      </c>
      <c r="AA34" s="5">
        <f t="shared" si="3"/>
        <v>0</v>
      </c>
      <c r="AB34" s="3">
        <f t="shared" si="13"/>
        <v>273775.78668114735</v>
      </c>
      <c r="AD34" s="5">
        <f t="shared" si="14"/>
        <v>273775.78668114735</v>
      </c>
      <c r="AE34" s="5">
        <f t="shared" si="15"/>
        <v>0</v>
      </c>
      <c r="AF34" s="3">
        <f t="shared" si="16"/>
        <v>273775.78668114735</v>
      </c>
    </row>
    <row r="35" spans="1:32" x14ac:dyDescent="0.25">
      <c r="A35" t="s">
        <v>22</v>
      </c>
      <c r="B35" s="5">
        <v>0</v>
      </c>
      <c r="C35" s="5">
        <v>0</v>
      </c>
      <c r="D35" s="3">
        <f t="shared" si="4"/>
        <v>0</v>
      </c>
      <c r="F35" s="5">
        <v>0</v>
      </c>
      <c r="G35" s="5">
        <v>0</v>
      </c>
      <c r="H35" s="3">
        <f t="shared" si="5"/>
        <v>0</v>
      </c>
      <c r="J35" s="5">
        <f>'ACTUAL VS P6M'!G35</f>
        <v>0</v>
      </c>
      <c r="K35" s="5">
        <f>'ACTUAL VS P6M'!H35</f>
        <v>0</v>
      </c>
      <c r="L35" s="3">
        <f t="shared" si="6"/>
        <v>0</v>
      </c>
      <c r="N35" s="5">
        <f>'ACTUAL VS FORECAST'!C35</f>
        <v>0</v>
      </c>
      <c r="O35" s="5">
        <f>'ACTUAL VS FORECAST'!D35</f>
        <v>0</v>
      </c>
      <c r="P35" s="3">
        <f t="shared" si="7"/>
        <v>0</v>
      </c>
      <c r="R35" s="5">
        <f t="shared" si="8"/>
        <v>0</v>
      </c>
      <c r="S35" s="5">
        <f t="shared" si="9"/>
        <v>0</v>
      </c>
      <c r="T35" s="3">
        <f t="shared" si="10"/>
        <v>0</v>
      </c>
      <c r="U35" s="3"/>
      <c r="V35" s="5">
        <f t="shared" si="11"/>
        <v>0</v>
      </c>
      <c r="W35" s="5">
        <f t="shared" si="1"/>
        <v>0</v>
      </c>
      <c r="X35" s="3">
        <f t="shared" si="12"/>
        <v>0</v>
      </c>
      <c r="Z35" s="5">
        <f t="shared" si="2"/>
        <v>0</v>
      </c>
      <c r="AA35" s="5">
        <f t="shared" si="3"/>
        <v>0</v>
      </c>
      <c r="AB35" s="3">
        <f t="shared" si="13"/>
        <v>0</v>
      </c>
      <c r="AD35" s="5">
        <f t="shared" si="14"/>
        <v>0</v>
      </c>
      <c r="AE35" s="5">
        <f t="shared" si="15"/>
        <v>0</v>
      </c>
      <c r="AF35" s="3">
        <f t="shared" si="16"/>
        <v>0</v>
      </c>
    </row>
    <row r="36" spans="1:32" x14ac:dyDescent="0.25">
      <c r="A36" s="14" t="s">
        <v>127</v>
      </c>
      <c r="B36" s="5">
        <v>0</v>
      </c>
      <c r="C36" s="5">
        <v>0</v>
      </c>
      <c r="D36" s="3">
        <f t="shared" ref="D36" si="49">B36-C36</f>
        <v>0</v>
      </c>
      <c r="F36" s="5">
        <v>0</v>
      </c>
      <c r="G36" s="5">
        <v>0</v>
      </c>
      <c r="H36" s="3">
        <f t="shared" ref="H36" si="50">F36-G36</f>
        <v>0</v>
      </c>
      <c r="J36" s="5">
        <f>'ACTUAL VS P6M'!G36</f>
        <v>0</v>
      </c>
      <c r="K36" s="5">
        <f>'ACTUAL VS P6M'!H36</f>
        <v>0</v>
      </c>
      <c r="L36" s="3">
        <f t="shared" ref="L36" si="51">J36-K36</f>
        <v>0</v>
      </c>
      <c r="N36" s="5">
        <f>'ACTUAL VS FORECAST'!C36</f>
        <v>0</v>
      </c>
      <c r="O36" s="5">
        <f>'ACTUAL VS FORECAST'!D36</f>
        <v>0</v>
      </c>
      <c r="P36" s="3">
        <f t="shared" ref="P36" si="52">N36-O36</f>
        <v>0</v>
      </c>
      <c r="R36" s="5">
        <f t="shared" ref="R36" si="53">N36</f>
        <v>0</v>
      </c>
      <c r="S36" s="5">
        <f t="shared" ref="S36" si="54">O36</f>
        <v>0</v>
      </c>
      <c r="T36" s="3">
        <f t="shared" ref="T36" si="55">R36-S36</f>
        <v>0</v>
      </c>
      <c r="U36" s="3"/>
      <c r="V36" s="5">
        <f t="shared" ref="V36" si="56">R36</f>
        <v>0</v>
      </c>
      <c r="W36" s="5">
        <f t="shared" ref="W36" si="57">S36</f>
        <v>0</v>
      </c>
      <c r="X36" s="3">
        <f t="shared" ref="X36" si="58">V36-W36</f>
        <v>0</v>
      </c>
      <c r="Z36" s="5">
        <f t="shared" ref="Z36" si="59">IF(J36=0,+N36,+N36*N36/J36)</f>
        <v>0</v>
      </c>
      <c r="AA36" s="5">
        <f t="shared" ref="AA36" si="60">IF(K36=0,+O36,+O36*O36/K36)</f>
        <v>0</v>
      </c>
      <c r="AB36" s="3">
        <f t="shared" ref="AB36" si="61">Z36-AA36</f>
        <v>0</v>
      </c>
      <c r="AD36" s="5">
        <f t="shared" ref="AD36" si="62">Z36</f>
        <v>0</v>
      </c>
      <c r="AE36" s="5">
        <f t="shared" ref="AE36" si="63">AA36</f>
        <v>0</v>
      </c>
      <c r="AF36" s="3">
        <f t="shared" ref="AF36" si="64">AD36-AE36</f>
        <v>0</v>
      </c>
    </row>
    <row r="37" spans="1:32" x14ac:dyDescent="0.25">
      <c r="A37" s="8" t="s">
        <v>23</v>
      </c>
      <c r="B37" s="5">
        <f>SUM(B4:B36)</f>
        <v>0</v>
      </c>
      <c r="C37" s="5">
        <f>SUM(C4:C36)</f>
        <v>0</v>
      </c>
      <c r="D37" s="1">
        <f t="shared" si="4"/>
        <v>0</v>
      </c>
      <c r="F37" s="5">
        <f>SUM(F4:F36)</f>
        <v>0</v>
      </c>
      <c r="G37" s="5">
        <f>SUM(G4:G36)</f>
        <v>0</v>
      </c>
      <c r="H37" s="1">
        <f t="shared" si="5"/>
        <v>0</v>
      </c>
      <c r="J37" s="5">
        <f>SUM(J4:J36)</f>
        <v>340812860</v>
      </c>
      <c r="K37" s="5">
        <f>SUM(K4:K36)</f>
        <v>810647</v>
      </c>
      <c r="L37" s="1">
        <f t="shared" si="6"/>
        <v>340002213</v>
      </c>
      <c r="N37" s="5">
        <f>SUM(N4:N36)</f>
        <v>205907095.5</v>
      </c>
      <c r="O37" s="5">
        <f>SUM(O4:O36)</f>
        <v>321425</v>
      </c>
      <c r="P37" s="1">
        <f t="shared" si="7"/>
        <v>205585670.5</v>
      </c>
      <c r="R37" s="5">
        <f>SUM(R4:R36)</f>
        <v>205907095.5</v>
      </c>
      <c r="S37" s="5">
        <f>SUM(S4:S36)</f>
        <v>321425</v>
      </c>
      <c r="T37" s="1">
        <f t="shared" si="10"/>
        <v>205585670.5</v>
      </c>
      <c r="U37" s="1"/>
      <c r="V37" s="5">
        <f>SUM(V4:V36)</f>
        <v>205907095.5</v>
      </c>
      <c r="W37" s="5">
        <f>SUM(W4:W36)</f>
        <v>321425</v>
      </c>
      <c r="X37" s="1">
        <f t="shared" si="12"/>
        <v>205585670.5</v>
      </c>
      <c r="Z37" s="5">
        <f>SUM(Z4:Z36)</f>
        <v>133642393.56308557</v>
      </c>
      <c r="AA37" s="5">
        <f>SUM(AA4:AA36)</f>
        <v>363620.30399720685</v>
      </c>
      <c r="AB37" s="1">
        <f t="shared" si="13"/>
        <v>133278773.25908837</v>
      </c>
      <c r="AD37" s="5">
        <f>SUM(AD4:AD36)</f>
        <v>133642393.56308557</v>
      </c>
      <c r="AE37" s="5">
        <f>SUM(AE4:AE36)</f>
        <v>363620.30399720685</v>
      </c>
      <c r="AF37" s="1">
        <f t="shared" si="16"/>
        <v>133278773.25908837</v>
      </c>
    </row>
    <row r="38" spans="1:32" x14ac:dyDescent="0.25">
      <c r="A38" t="s">
        <v>128</v>
      </c>
      <c r="B38" s="5">
        <v>0</v>
      </c>
      <c r="C38" s="5"/>
      <c r="D38" s="1"/>
      <c r="F38" s="5">
        <v>0</v>
      </c>
      <c r="G38" s="5"/>
      <c r="H38" s="1"/>
      <c r="J38" s="5">
        <f>'ACTUAL VS P6M'!G38</f>
        <v>0</v>
      </c>
      <c r="K38" s="5"/>
      <c r="L38" s="1"/>
      <c r="N38" s="5">
        <f>'ACTUAL VS FORECAST'!C38</f>
        <v>5014758</v>
      </c>
      <c r="O38" s="5"/>
      <c r="P38" s="1"/>
      <c r="R38" s="5">
        <f t="shared" si="8"/>
        <v>5014758</v>
      </c>
      <c r="S38" s="5"/>
      <c r="T38" s="1"/>
      <c r="U38" s="1"/>
      <c r="V38" s="5">
        <f t="shared" ref="V38:V64" si="65">R38</f>
        <v>5014758</v>
      </c>
      <c r="W38" s="5"/>
      <c r="X38" s="1"/>
      <c r="Z38" s="5">
        <f t="shared" ref="Z38:Z64" si="66">IF(J38=0,+N38,+N38*N38/J38)</f>
        <v>5014758</v>
      </c>
      <c r="AA38" s="5"/>
      <c r="AB38" s="1"/>
      <c r="AD38" s="5">
        <f t="shared" si="14"/>
        <v>5014758</v>
      </c>
      <c r="AE38" s="5"/>
      <c r="AF38" s="1"/>
    </row>
    <row r="39" spans="1:32" x14ac:dyDescent="0.25">
      <c r="A39" t="s">
        <v>129</v>
      </c>
      <c r="B39" s="5">
        <v>0</v>
      </c>
      <c r="C39" s="5"/>
      <c r="D39" s="1"/>
      <c r="F39" s="5">
        <v>0</v>
      </c>
      <c r="G39" s="5"/>
      <c r="H39" s="1"/>
      <c r="J39" s="5">
        <f>'ACTUAL VS P6M'!G39</f>
        <v>261712850</v>
      </c>
      <c r="K39" s="5"/>
      <c r="L39" s="1"/>
      <c r="N39" s="5">
        <f>'ACTUAL VS FORECAST'!C39</f>
        <v>205227356.5</v>
      </c>
      <c r="O39" s="5"/>
      <c r="P39" s="1"/>
      <c r="R39" s="5">
        <f t="shared" si="8"/>
        <v>205227356.5</v>
      </c>
      <c r="S39" s="5"/>
      <c r="T39" s="1"/>
      <c r="U39" s="1"/>
      <c r="V39" s="5">
        <f t="shared" si="65"/>
        <v>205227356.5</v>
      </c>
      <c r="W39" s="5"/>
      <c r="X39" s="1"/>
      <c r="Z39" s="5">
        <f t="shared" si="66"/>
        <v>160933129.02281296</v>
      </c>
      <c r="AA39" s="5"/>
      <c r="AB39" s="1"/>
      <c r="AD39" s="5">
        <f t="shared" si="14"/>
        <v>160933129.02281296</v>
      </c>
      <c r="AE39" s="5"/>
      <c r="AF39" s="1"/>
    </row>
    <row r="40" spans="1:32" x14ac:dyDescent="0.25">
      <c r="A40" t="s">
        <v>24</v>
      </c>
      <c r="B40" s="5">
        <v>0</v>
      </c>
      <c r="C40" s="5"/>
      <c r="D40" s="1"/>
      <c r="F40" s="5">
        <v>0</v>
      </c>
      <c r="G40" s="5"/>
      <c r="H40" s="1"/>
      <c r="J40" s="5">
        <f>'ACTUAL VS P6M'!G40</f>
        <v>15369974</v>
      </c>
      <c r="K40" s="5"/>
      <c r="L40" s="1"/>
      <c r="N40" s="5">
        <f>'ACTUAL VS FORECAST'!C40</f>
        <v>15261475</v>
      </c>
      <c r="O40" s="5"/>
      <c r="P40" s="1"/>
      <c r="R40" s="5">
        <f t="shared" si="8"/>
        <v>15261475</v>
      </c>
      <c r="S40" s="5"/>
      <c r="T40" s="1"/>
      <c r="U40" s="1"/>
      <c r="V40" s="5">
        <f t="shared" si="65"/>
        <v>15261475</v>
      </c>
      <c r="W40" s="5"/>
      <c r="X40" s="1"/>
      <c r="Z40" s="5">
        <f t="shared" si="66"/>
        <v>15153741.911054958</v>
      </c>
      <c r="AA40" s="5"/>
      <c r="AB40" s="1"/>
      <c r="AD40" s="5">
        <f t="shared" si="14"/>
        <v>15153741.911054958</v>
      </c>
      <c r="AE40" s="5"/>
      <c r="AF40" s="1"/>
    </row>
    <row r="41" spans="1:32" x14ac:dyDescent="0.25">
      <c r="A41" t="s">
        <v>25</v>
      </c>
      <c r="B41" s="5">
        <v>0</v>
      </c>
      <c r="C41" s="5"/>
      <c r="D41" s="1"/>
      <c r="F41" s="5">
        <v>0</v>
      </c>
      <c r="G41" s="5"/>
      <c r="H41" s="1"/>
      <c r="J41" s="5">
        <f>'ACTUAL VS P6M'!G41</f>
        <v>0</v>
      </c>
      <c r="K41" s="5"/>
      <c r="L41" s="1"/>
      <c r="N41" s="5">
        <f>'ACTUAL VS FORECAST'!C41</f>
        <v>0</v>
      </c>
      <c r="O41" s="5"/>
      <c r="P41" s="1"/>
      <c r="R41" s="5">
        <f t="shared" si="8"/>
        <v>0</v>
      </c>
      <c r="S41" s="5"/>
      <c r="T41" s="1"/>
      <c r="U41" s="1"/>
      <c r="V41" s="5">
        <f t="shared" si="65"/>
        <v>0</v>
      </c>
      <c r="W41" s="5"/>
      <c r="X41" s="1"/>
      <c r="Z41" s="5">
        <f t="shared" si="66"/>
        <v>0</v>
      </c>
      <c r="AA41" s="5"/>
      <c r="AB41" s="1"/>
      <c r="AD41" s="5">
        <f t="shared" si="14"/>
        <v>0</v>
      </c>
      <c r="AE41" s="5"/>
      <c r="AF41" s="1"/>
    </row>
    <row r="42" spans="1:32" x14ac:dyDescent="0.25">
      <c r="A42" t="s">
        <v>26</v>
      </c>
      <c r="B42" s="5">
        <f>SUM(B38:B41)</f>
        <v>0</v>
      </c>
      <c r="C42" s="5"/>
      <c r="D42" s="1"/>
      <c r="F42" s="5">
        <f>SUM(F38:F41)</f>
        <v>0</v>
      </c>
      <c r="G42" s="5"/>
      <c r="H42" s="1"/>
      <c r="J42" s="5">
        <f>'ACTUAL VS P6M'!G42</f>
        <v>277082824</v>
      </c>
      <c r="K42" s="5"/>
      <c r="L42" s="1"/>
      <c r="N42" s="5">
        <f>'ACTUAL VS FORECAST'!C42</f>
        <v>225503589.5</v>
      </c>
      <c r="O42" s="5"/>
      <c r="P42" s="1"/>
      <c r="R42" s="5">
        <f t="shared" si="8"/>
        <v>225503589.5</v>
      </c>
      <c r="S42" s="5"/>
      <c r="T42" s="1"/>
      <c r="U42" s="1"/>
      <c r="V42" s="5">
        <f t="shared" si="65"/>
        <v>225503589.5</v>
      </c>
      <c r="W42" s="5"/>
      <c r="X42" s="1"/>
      <c r="Z42" s="5">
        <f t="shared" si="66"/>
        <v>183525879.16956019</v>
      </c>
      <c r="AA42" s="5"/>
      <c r="AB42" s="1"/>
      <c r="AD42" s="5">
        <f t="shared" si="14"/>
        <v>183525879.16956019</v>
      </c>
      <c r="AE42" s="5"/>
      <c r="AF42" s="1"/>
    </row>
    <row r="43" spans="1:32" x14ac:dyDescent="0.25">
      <c r="A43" t="s">
        <v>130</v>
      </c>
      <c r="B43" s="5">
        <v>0</v>
      </c>
      <c r="C43" s="5"/>
      <c r="D43" s="1"/>
      <c r="F43" s="5">
        <v>0</v>
      </c>
      <c r="G43" s="5"/>
      <c r="H43" s="1"/>
      <c r="J43" s="5">
        <f>'ACTUAL VS P6M'!G43</f>
        <v>0</v>
      </c>
      <c r="K43" s="5"/>
      <c r="L43" s="1"/>
      <c r="N43" s="5">
        <f>'ACTUAL VS FORECAST'!C43</f>
        <v>4656446</v>
      </c>
      <c r="O43" s="5"/>
      <c r="P43" s="1"/>
      <c r="R43" s="5">
        <f t="shared" si="8"/>
        <v>4656446</v>
      </c>
      <c r="S43" s="5"/>
      <c r="T43" s="1"/>
      <c r="U43" s="1"/>
      <c r="V43" s="5">
        <f t="shared" si="65"/>
        <v>4656446</v>
      </c>
      <c r="W43" s="5"/>
      <c r="X43" s="1"/>
      <c r="Z43" s="5">
        <f t="shared" si="66"/>
        <v>4656446</v>
      </c>
      <c r="AA43" s="5"/>
      <c r="AB43" s="1"/>
      <c r="AD43" s="5">
        <f t="shared" si="14"/>
        <v>4656446</v>
      </c>
      <c r="AE43" s="5"/>
      <c r="AF43" s="1"/>
    </row>
    <row r="44" spans="1:32" x14ac:dyDescent="0.25">
      <c r="A44" t="s">
        <v>92</v>
      </c>
      <c r="B44" s="5">
        <v>0</v>
      </c>
      <c r="C44" s="5"/>
      <c r="D44" s="1"/>
      <c r="F44" s="5">
        <v>0</v>
      </c>
      <c r="G44" s="5"/>
      <c r="H44" s="1"/>
      <c r="J44" s="5">
        <f>'ACTUAL VS P6M'!G44</f>
        <v>-43710015</v>
      </c>
      <c r="K44" s="5"/>
      <c r="L44" s="1"/>
      <c r="N44" s="5">
        <f>'ACTUAL VS FORECAST'!C44</f>
        <v>0</v>
      </c>
      <c r="O44" s="5"/>
      <c r="P44" s="1"/>
      <c r="R44" s="5">
        <f t="shared" si="8"/>
        <v>0</v>
      </c>
      <c r="S44" s="5"/>
      <c r="T44" s="1"/>
      <c r="U44" s="1"/>
      <c r="V44" s="5">
        <f t="shared" si="65"/>
        <v>0</v>
      </c>
      <c r="W44" s="5"/>
      <c r="X44" s="1"/>
      <c r="Z44" s="5">
        <f t="shared" si="66"/>
        <v>0</v>
      </c>
      <c r="AA44" s="5"/>
      <c r="AB44" s="1"/>
      <c r="AD44" s="5">
        <f t="shared" si="14"/>
        <v>0</v>
      </c>
      <c r="AE44" s="5"/>
      <c r="AF44" s="1"/>
    </row>
    <row r="45" spans="1:32" x14ac:dyDescent="0.25">
      <c r="A45" t="s">
        <v>27</v>
      </c>
      <c r="B45" s="5">
        <v>0</v>
      </c>
      <c r="C45" s="5">
        <v>0</v>
      </c>
      <c r="D45" s="1">
        <f t="shared" ref="D45:D97" si="67">B45-C45</f>
        <v>0</v>
      </c>
      <c r="F45" s="5">
        <v>0</v>
      </c>
      <c r="G45" s="5">
        <v>0</v>
      </c>
      <c r="H45" s="1">
        <f t="shared" ref="H45:H97" si="68">F45-G45</f>
        <v>0</v>
      </c>
      <c r="J45" s="5">
        <f>'ACTUAL VS P6M'!G45</f>
        <v>126283</v>
      </c>
      <c r="K45" s="5">
        <f>'ACTUAL VS P6M'!H45</f>
        <v>9090</v>
      </c>
      <c r="L45" s="1">
        <f t="shared" ref="L45:L97" si="69">J45-K45</f>
        <v>117193</v>
      </c>
      <c r="N45" s="5">
        <f>'ACTUAL VS FORECAST'!C45</f>
        <v>11342</v>
      </c>
      <c r="O45" s="5">
        <f>'ACTUAL VS FORECAST'!D45</f>
        <v>8556.5</v>
      </c>
      <c r="P45" s="1">
        <f t="shared" ref="P45:P97" si="70">N45-O45</f>
        <v>2785.5</v>
      </c>
      <c r="R45" s="5">
        <f t="shared" si="8"/>
        <v>11342</v>
      </c>
      <c r="S45" s="5">
        <f t="shared" si="9"/>
        <v>8556.5</v>
      </c>
      <c r="T45" s="1">
        <f t="shared" ref="T45:T97" si="71">R45-S45</f>
        <v>2785.5</v>
      </c>
      <c r="U45" s="1"/>
      <c r="V45" s="5">
        <f t="shared" si="65"/>
        <v>11342</v>
      </c>
      <c r="W45" s="5">
        <f t="shared" ref="W45:W64" si="72">S45</f>
        <v>8556.5</v>
      </c>
      <c r="X45" s="1">
        <f t="shared" ref="X45:X97" si="73">V45-W45</f>
        <v>2785.5</v>
      </c>
      <c r="Z45" s="5">
        <f t="shared" si="66"/>
        <v>1018.6720619560828</v>
      </c>
      <c r="AA45" s="5">
        <f t="shared" ref="AA45:AA64" si="74">IF(K45=0,+O45,+O45*O45/K45)</f>
        <v>8054.3115786578655</v>
      </c>
      <c r="AB45" s="1">
        <f t="shared" ref="AB45:AB97" si="75">Z45-AA45</f>
        <v>-7035.6395167017827</v>
      </c>
      <c r="AD45" s="5">
        <f t="shared" si="14"/>
        <v>1018.6720619560828</v>
      </c>
      <c r="AE45" s="5">
        <f t="shared" si="14"/>
        <v>8054.3115786578655</v>
      </c>
      <c r="AF45" s="1">
        <f t="shared" ref="AF45:AF97" si="76">AD45-AE45</f>
        <v>-7035.6395167017827</v>
      </c>
    </row>
    <row r="46" spans="1:32" x14ac:dyDescent="0.25">
      <c r="A46" t="s">
        <v>28</v>
      </c>
      <c r="B46" s="5">
        <v>0</v>
      </c>
      <c r="C46" s="5">
        <v>0</v>
      </c>
      <c r="D46" s="1">
        <f t="shared" si="67"/>
        <v>0</v>
      </c>
      <c r="F46" s="5">
        <v>0</v>
      </c>
      <c r="G46" s="5">
        <v>0</v>
      </c>
      <c r="H46" s="1">
        <f t="shared" si="68"/>
        <v>0</v>
      </c>
      <c r="J46" s="5">
        <f>'ACTUAL VS P6M'!G46</f>
        <v>3500479</v>
      </c>
      <c r="K46" s="5">
        <f>'ACTUAL VS P6M'!H46</f>
        <v>2573880</v>
      </c>
      <c r="L46" s="1">
        <f t="shared" si="69"/>
        <v>926599</v>
      </c>
      <c r="N46" s="5">
        <f>'ACTUAL VS FORECAST'!C46</f>
        <v>4676806.5</v>
      </c>
      <c r="O46" s="5">
        <f>'ACTUAL VS FORECAST'!D46</f>
        <v>3399600</v>
      </c>
      <c r="P46" s="1">
        <f t="shared" si="70"/>
        <v>1277206.5</v>
      </c>
      <c r="R46" s="5">
        <f t="shared" si="8"/>
        <v>4676806.5</v>
      </c>
      <c r="S46" s="5">
        <f t="shared" si="9"/>
        <v>3399600</v>
      </c>
      <c r="T46" s="1">
        <f t="shared" si="71"/>
        <v>1277206.5</v>
      </c>
      <c r="U46" s="1"/>
      <c r="V46" s="5">
        <f t="shared" si="65"/>
        <v>4676806.5</v>
      </c>
      <c r="W46" s="5">
        <f t="shared" si="72"/>
        <v>3399600</v>
      </c>
      <c r="X46" s="1">
        <f t="shared" si="73"/>
        <v>1277206.5</v>
      </c>
      <c r="Z46" s="5">
        <f t="shared" si="66"/>
        <v>6248436.0107408874</v>
      </c>
      <c r="AA46" s="5">
        <f t="shared" si="74"/>
        <v>4490217.1663014591</v>
      </c>
      <c r="AB46" s="1">
        <f t="shared" si="75"/>
        <v>1758218.8444394283</v>
      </c>
      <c r="AD46" s="5">
        <f t="shared" ref="AD46:AD64" si="77">Z46</f>
        <v>6248436.0107408874</v>
      </c>
      <c r="AE46" s="5">
        <f t="shared" ref="AE46:AE64" si="78">AA46</f>
        <v>4490217.1663014591</v>
      </c>
      <c r="AF46" s="1">
        <f t="shared" si="76"/>
        <v>1758218.8444394283</v>
      </c>
    </row>
    <row r="47" spans="1:32" x14ac:dyDescent="0.25">
      <c r="A47" t="s">
        <v>29</v>
      </c>
      <c r="B47" s="5">
        <v>0</v>
      </c>
      <c r="C47" s="5">
        <v>0</v>
      </c>
      <c r="D47" s="1">
        <f t="shared" si="67"/>
        <v>0</v>
      </c>
      <c r="F47" s="5">
        <v>0</v>
      </c>
      <c r="G47" s="5">
        <v>0</v>
      </c>
      <c r="H47" s="1">
        <f t="shared" si="68"/>
        <v>0</v>
      </c>
      <c r="J47" s="5">
        <f>'ACTUAL VS P6M'!G47</f>
        <v>399386</v>
      </c>
      <c r="K47" s="5">
        <f>'ACTUAL VS P6M'!H47</f>
        <v>0</v>
      </c>
      <c r="L47" s="1">
        <f t="shared" si="69"/>
        <v>399386</v>
      </c>
      <c r="N47" s="5">
        <f>'ACTUAL VS FORECAST'!C47</f>
        <v>396600</v>
      </c>
      <c r="O47" s="5">
        <f>'ACTUAL VS FORECAST'!D47</f>
        <v>1000.5</v>
      </c>
      <c r="P47" s="1">
        <f t="shared" si="70"/>
        <v>395599.5</v>
      </c>
      <c r="R47" s="5">
        <f t="shared" si="8"/>
        <v>396600</v>
      </c>
      <c r="S47" s="5">
        <f t="shared" si="9"/>
        <v>1000.5</v>
      </c>
      <c r="T47" s="1">
        <f t="shared" si="71"/>
        <v>395599.5</v>
      </c>
      <c r="U47" s="1"/>
      <c r="V47" s="5">
        <f t="shared" si="65"/>
        <v>396600</v>
      </c>
      <c r="W47" s="5">
        <f t="shared" si="72"/>
        <v>1000.5</v>
      </c>
      <c r="X47" s="1">
        <f t="shared" si="73"/>
        <v>395599.5</v>
      </c>
      <c r="Z47" s="5">
        <f t="shared" si="66"/>
        <v>393833.43432168377</v>
      </c>
      <c r="AA47" s="5">
        <f t="shared" si="74"/>
        <v>1000.5</v>
      </c>
      <c r="AB47" s="1">
        <f t="shared" si="75"/>
        <v>392832.93432168377</v>
      </c>
      <c r="AD47" s="5">
        <f t="shared" si="77"/>
        <v>393833.43432168377</v>
      </c>
      <c r="AE47" s="5">
        <f t="shared" si="78"/>
        <v>1000.5</v>
      </c>
      <c r="AF47" s="1">
        <f t="shared" si="76"/>
        <v>392832.93432168377</v>
      </c>
    </row>
    <row r="48" spans="1:32" x14ac:dyDescent="0.25">
      <c r="A48" t="s">
        <v>30</v>
      </c>
      <c r="B48" s="5">
        <v>0</v>
      </c>
      <c r="C48" s="5">
        <v>0</v>
      </c>
      <c r="D48" s="1">
        <f t="shared" si="67"/>
        <v>0</v>
      </c>
      <c r="F48" s="5">
        <v>0</v>
      </c>
      <c r="G48" s="5">
        <v>0</v>
      </c>
      <c r="H48" s="1">
        <f t="shared" si="68"/>
        <v>0</v>
      </c>
      <c r="J48" s="5">
        <f>'ACTUAL VS P6M'!G48</f>
        <v>987994</v>
      </c>
      <c r="K48" s="5">
        <f>'ACTUAL VS P6M'!H48</f>
        <v>47610</v>
      </c>
      <c r="L48" s="1">
        <f t="shared" si="69"/>
        <v>940384</v>
      </c>
      <c r="N48" s="5">
        <f>'ACTUAL VS FORECAST'!C48</f>
        <v>628570.5</v>
      </c>
      <c r="O48" s="5">
        <f>'ACTUAL VS FORECAST'!D48</f>
        <v>273694.5</v>
      </c>
      <c r="P48" s="1">
        <f t="shared" si="70"/>
        <v>354876</v>
      </c>
      <c r="R48" s="5">
        <f t="shared" si="8"/>
        <v>628570.5</v>
      </c>
      <c r="S48" s="5">
        <f t="shared" si="9"/>
        <v>273694.5</v>
      </c>
      <c r="T48" s="1">
        <f t="shared" si="71"/>
        <v>354876</v>
      </c>
      <c r="U48" s="1"/>
      <c r="V48" s="5">
        <f t="shared" si="65"/>
        <v>628570.5</v>
      </c>
      <c r="W48" s="5">
        <f t="shared" si="72"/>
        <v>273694.5</v>
      </c>
      <c r="X48" s="1">
        <f t="shared" si="73"/>
        <v>354876</v>
      </c>
      <c r="Z48" s="5">
        <f t="shared" si="66"/>
        <v>399902.09805955301</v>
      </c>
      <c r="AA48" s="5">
        <f t="shared" si="74"/>
        <v>1573381.2083648394</v>
      </c>
      <c r="AB48" s="1">
        <f t="shared" si="75"/>
        <v>-1173479.1103052865</v>
      </c>
      <c r="AD48" s="5">
        <f t="shared" si="77"/>
        <v>399902.09805955301</v>
      </c>
      <c r="AE48" s="5">
        <f t="shared" si="78"/>
        <v>1573381.2083648394</v>
      </c>
      <c r="AF48" s="1">
        <f t="shared" si="76"/>
        <v>-1173479.1103052865</v>
      </c>
    </row>
    <row r="49" spans="1:32" x14ac:dyDescent="0.25">
      <c r="A49" t="s">
        <v>31</v>
      </c>
      <c r="B49" s="5">
        <v>0</v>
      </c>
      <c r="C49" s="5">
        <v>0</v>
      </c>
      <c r="D49" s="1">
        <f t="shared" si="67"/>
        <v>0</v>
      </c>
      <c r="F49" s="5">
        <v>0</v>
      </c>
      <c r="G49" s="5">
        <v>0</v>
      </c>
      <c r="H49" s="1">
        <f t="shared" si="68"/>
        <v>0</v>
      </c>
      <c r="J49" s="5">
        <f>'ACTUAL VS P6M'!G49</f>
        <v>3586710</v>
      </c>
      <c r="K49" s="5">
        <f>'ACTUAL VS P6M'!H49</f>
        <v>2870300</v>
      </c>
      <c r="L49" s="1">
        <f t="shared" si="69"/>
        <v>716410</v>
      </c>
      <c r="N49" s="5">
        <f>'ACTUAL VS FORECAST'!C49</f>
        <v>455327.5</v>
      </c>
      <c r="O49" s="5">
        <f>'ACTUAL VS FORECAST'!D49</f>
        <v>22289.5</v>
      </c>
      <c r="P49" s="1">
        <f t="shared" si="70"/>
        <v>433038</v>
      </c>
      <c r="R49" s="5">
        <f t="shared" si="8"/>
        <v>455327.5</v>
      </c>
      <c r="S49" s="5">
        <f t="shared" si="9"/>
        <v>22289.5</v>
      </c>
      <c r="T49" s="1">
        <f t="shared" si="71"/>
        <v>433038</v>
      </c>
      <c r="U49" s="1"/>
      <c r="V49" s="5">
        <f t="shared" si="65"/>
        <v>455327.5</v>
      </c>
      <c r="W49" s="5">
        <f t="shared" si="72"/>
        <v>22289.5</v>
      </c>
      <c r="X49" s="1">
        <f t="shared" si="73"/>
        <v>433038</v>
      </c>
      <c r="Z49" s="5">
        <f t="shared" si="66"/>
        <v>57803.148918158979</v>
      </c>
      <c r="AA49" s="5">
        <f t="shared" si="74"/>
        <v>173.09055159739401</v>
      </c>
      <c r="AB49" s="1">
        <f t="shared" si="75"/>
        <v>57630.058366561585</v>
      </c>
      <c r="AD49" s="5">
        <f t="shared" si="77"/>
        <v>57803.148918158979</v>
      </c>
      <c r="AE49" s="5">
        <f t="shared" si="78"/>
        <v>173.09055159739401</v>
      </c>
      <c r="AF49" s="1">
        <f t="shared" si="76"/>
        <v>57630.058366561585</v>
      </c>
    </row>
    <row r="50" spans="1:32" x14ac:dyDescent="0.25">
      <c r="A50" t="s">
        <v>32</v>
      </c>
      <c r="B50" s="5">
        <v>0</v>
      </c>
      <c r="C50" s="5">
        <v>0</v>
      </c>
      <c r="D50" s="1">
        <f t="shared" si="67"/>
        <v>0</v>
      </c>
      <c r="F50" s="5">
        <v>0</v>
      </c>
      <c r="G50" s="5">
        <v>0</v>
      </c>
      <c r="H50" s="1">
        <f t="shared" si="68"/>
        <v>0</v>
      </c>
      <c r="J50" s="5">
        <f>'ACTUAL VS P6M'!G50</f>
        <v>2926775</v>
      </c>
      <c r="K50" s="5">
        <f>'ACTUAL VS P6M'!H50</f>
        <v>0</v>
      </c>
      <c r="L50" s="1">
        <f t="shared" si="69"/>
        <v>2926775</v>
      </c>
      <c r="N50" s="5">
        <f>'ACTUAL VS FORECAST'!C50</f>
        <v>4351511</v>
      </c>
      <c r="O50" s="5">
        <f>'ACTUAL VS FORECAST'!D50</f>
        <v>254811.5</v>
      </c>
      <c r="P50" s="1">
        <f t="shared" si="70"/>
        <v>4096699.5</v>
      </c>
      <c r="R50" s="5">
        <f t="shared" si="8"/>
        <v>4351511</v>
      </c>
      <c r="S50" s="5">
        <f t="shared" si="9"/>
        <v>254811.5</v>
      </c>
      <c r="T50" s="1">
        <f t="shared" si="71"/>
        <v>4096699.5</v>
      </c>
      <c r="U50" s="1"/>
      <c r="V50" s="5">
        <f t="shared" si="65"/>
        <v>4351511</v>
      </c>
      <c r="W50" s="5">
        <f t="shared" si="72"/>
        <v>254811.5</v>
      </c>
      <c r="X50" s="1">
        <f t="shared" si="73"/>
        <v>4096699.5</v>
      </c>
      <c r="Z50" s="5">
        <f t="shared" si="66"/>
        <v>6469799.6884355647</v>
      </c>
      <c r="AA50" s="5">
        <f t="shared" si="74"/>
        <v>254811.5</v>
      </c>
      <c r="AB50" s="1">
        <f t="shared" si="75"/>
        <v>6214988.1884355647</v>
      </c>
      <c r="AD50" s="5">
        <f t="shared" si="77"/>
        <v>6469799.6884355647</v>
      </c>
      <c r="AE50" s="5">
        <f t="shared" si="78"/>
        <v>254811.5</v>
      </c>
      <c r="AF50" s="1">
        <f t="shared" si="76"/>
        <v>6214988.1884355647</v>
      </c>
    </row>
    <row r="51" spans="1:32" x14ac:dyDescent="0.25">
      <c r="A51" t="s">
        <v>33</v>
      </c>
      <c r="B51" s="5">
        <v>0</v>
      </c>
      <c r="C51" s="5">
        <v>0</v>
      </c>
      <c r="D51" s="1">
        <f t="shared" si="67"/>
        <v>0</v>
      </c>
      <c r="F51" s="5">
        <v>0</v>
      </c>
      <c r="G51" s="5">
        <v>0</v>
      </c>
      <c r="H51" s="1">
        <f t="shared" si="68"/>
        <v>0</v>
      </c>
      <c r="J51" s="5">
        <f>'ACTUAL VS P6M'!G51</f>
        <v>2047740</v>
      </c>
      <c r="K51" s="5">
        <f>'ACTUAL VS P6M'!H51</f>
        <v>0</v>
      </c>
      <c r="L51" s="1">
        <f t="shared" si="69"/>
        <v>2047740</v>
      </c>
      <c r="N51" s="5">
        <f>'ACTUAL VS FORECAST'!C51</f>
        <v>1811275.5</v>
      </c>
      <c r="O51" s="5">
        <f>'ACTUAL VS FORECAST'!D51</f>
        <v>0</v>
      </c>
      <c r="P51" s="1">
        <f t="shared" si="70"/>
        <v>1811275.5</v>
      </c>
      <c r="R51" s="5">
        <f t="shared" si="8"/>
        <v>1811275.5</v>
      </c>
      <c r="S51" s="5">
        <f t="shared" si="9"/>
        <v>0</v>
      </c>
      <c r="T51" s="1">
        <f t="shared" si="71"/>
        <v>1811275.5</v>
      </c>
      <c r="U51" s="1"/>
      <c r="V51" s="5">
        <f t="shared" si="65"/>
        <v>1811275.5</v>
      </c>
      <c r="W51" s="5">
        <f t="shared" si="72"/>
        <v>0</v>
      </c>
      <c r="X51" s="1">
        <f t="shared" si="73"/>
        <v>1811275.5</v>
      </c>
      <c r="Z51" s="5">
        <f t="shared" si="66"/>
        <v>1602116.9371601131</v>
      </c>
      <c r="AA51" s="5">
        <f t="shared" si="74"/>
        <v>0</v>
      </c>
      <c r="AB51" s="1">
        <f t="shared" si="75"/>
        <v>1602116.9371601131</v>
      </c>
      <c r="AD51" s="5">
        <f t="shared" si="77"/>
        <v>1602116.9371601131</v>
      </c>
      <c r="AE51" s="5">
        <f t="shared" si="78"/>
        <v>0</v>
      </c>
      <c r="AF51" s="1">
        <f t="shared" si="76"/>
        <v>1602116.9371601131</v>
      </c>
    </row>
    <row r="52" spans="1:32" x14ac:dyDescent="0.25">
      <c r="A52" t="s">
        <v>34</v>
      </c>
      <c r="B52" s="5">
        <v>0</v>
      </c>
      <c r="C52" s="5">
        <v>0</v>
      </c>
      <c r="D52" s="1">
        <f t="shared" si="67"/>
        <v>0</v>
      </c>
      <c r="F52" s="5">
        <v>0</v>
      </c>
      <c r="G52" s="5">
        <v>0</v>
      </c>
      <c r="H52" s="1">
        <f t="shared" si="68"/>
        <v>0</v>
      </c>
      <c r="J52" s="5">
        <f>'ACTUAL VS P6M'!G52</f>
        <v>9803</v>
      </c>
      <c r="K52" s="5">
        <f>'ACTUAL VS P6M'!H52</f>
        <v>0</v>
      </c>
      <c r="L52" s="1">
        <f t="shared" si="69"/>
        <v>9803</v>
      </c>
      <c r="N52" s="5">
        <f>'ACTUAL VS FORECAST'!C52</f>
        <v>0</v>
      </c>
      <c r="O52" s="5">
        <f>'ACTUAL VS FORECAST'!D52</f>
        <v>0</v>
      </c>
      <c r="P52" s="1">
        <f t="shared" si="70"/>
        <v>0</v>
      </c>
      <c r="R52" s="5">
        <f t="shared" si="8"/>
        <v>0</v>
      </c>
      <c r="S52" s="5">
        <f t="shared" si="9"/>
        <v>0</v>
      </c>
      <c r="T52" s="1">
        <f t="shared" si="71"/>
        <v>0</v>
      </c>
      <c r="U52" s="1"/>
      <c r="V52" s="5">
        <f t="shared" si="65"/>
        <v>0</v>
      </c>
      <c r="W52" s="5">
        <f t="shared" si="72"/>
        <v>0</v>
      </c>
      <c r="X52" s="1">
        <f t="shared" si="73"/>
        <v>0</v>
      </c>
      <c r="Z52" s="5">
        <f t="shared" si="66"/>
        <v>0</v>
      </c>
      <c r="AA52" s="5">
        <f t="shared" si="74"/>
        <v>0</v>
      </c>
      <c r="AB52" s="1">
        <f t="shared" si="75"/>
        <v>0</v>
      </c>
      <c r="AD52" s="5">
        <f t="shared" si="77"/>
        <v>0</v>
      </c>
      <c r="AE52" s="5">
        <f t="shared" si="78"/>
        <v>0</v>
      </c>
      <c r="AF52" s="1">
        <f t="shared" si="76"/>
        <v>0</v>
      </c>
    </row>
    <row r="53" spans="1:32" x14ac:dyDescent="0.25">
      <c r="A53" t="s">
        <v>35</v>
      </c>
      <c r="B53" s="5">
        <v>0</v>
      </c>
      <c r="C53" s="5">
        <v>0</v>
      </c>
      <c r="D53" s="1">
        <f t="shared" si="67"/>
        <v>0</v>
      </c>
      <c r="F53" s="5">
        <v>0</v>
      </c>
      <c r="G53" s="5">
        <v>0</v>
      </c>
      <c r="H53" s="1">
        <f t="shared" si="68"/>
        <v>0</v>
      </c>
      <c r="J53" s="5">
        <f>'ACTUAL VS P6M'!G53</f>
        <v>725202</v>
      </c>
      <c r="K53" s="5">
        <f>'ACTUAL VS P6M'!H53</f>
        <v>0</v>
      </c>
      <c r="L53" s="1">
        <f t="shared" si="69"/>
        <v>725202</v>
      </c>
      <c r="N53" s="5">
        <f>'ACTUAL VS FORECAST'!C53</f>
        <v>910862</v>
      </c>
      <c r="O53" s="5">
        <f>'ACTUAL VS FORECAST'!D53</f>
        <v>296414</v>
      </c>
      <c r="P53" s="1">
        <f t="shared" si="70"/>
        <v>614448</v>
      </c>
      <c r="R53" s="5">
        <f t="shared" si="8"/>
        <v>910862</v>
      </c>
      <c r="S53" s="5">
        <f t="shared" si="9"/>
        <v>296414</v>
      </c>
      <c r="T53" s="1">
        <f t="shared" si="71"/>
        <v>614448</v>
      </c>
      <c r="U53" s="1"/>
      <c r="V53" s="5">
        <f t="shared" si="65"/>
        <v>910862</v>
      </c>
      <c r="W53" s="5">
        <f t="shared" si="72"/>
        <v>296414</v>
      </c>
      <c r="X53" s="1">
        <f t="shared" si="73"/>
        <v>614448</v>
      </c>
      <c r="Z53" s="5">
        <f t="shared" si="66"/>
        <v>1144053.0818227197</v>
      </c>
      <c r="AA53" s="5">
        <f t="shared" si="74"/>
        <v>296414</v>
      </c>
      <c r="AB53" s="1">
        <f t="shared" si="75"/>
        <v>847639.08182271966</v>
      </c>
      <c r="AD53" s="5">
        <f t="shared" si="77"/>
        <v>1144053.0818227197</v>
      </c>
      <c r="AE53" s="5">
        <f t="shared" si="78"/>
        <v>296414</v>
      </c>
      <c r="AF53" s="1">
        <f t="shared" si="76"/>
        <v>847639.08182271966</v>
      </c>
    </row>
    <row r="54" spans="1:32" x14ac:dyDescent="0.25">
      <c r="A54" t="s">
        <v>36</v>
      </c>
      <c r="B54" s="5">
        <v>0</v>
      </c>
      <c r="C54" s="5">
        <v>0</v>
      </c>
      <c r="D54" s="1">
        <f t="shared" si="67"/>
        <v>0</v>
      </c>
      <c r="F54" s="5">
        <v>0</v>
      </c>
      <c r="G54" s="5">
        <v>0</v>
      </c>
      <c r="H54" s="1">
        <f t="shared" si="68"/>
        <v>0</v>
      </c>
      <c r="J54" s="5">
        <f>'ACTUAL VS P6M'!G54</f>
        <v>665827</v>
      </c>
      <c r="K54" s="5">
        <f>'ACTUAL VS P6M'!H54</f>
        <v>0</v>
      </c>
      <c r="L54" s="1">
        <f t="shared" si="69"/>
        <v>665827</v>
      </c>
      <c r="N54" s="5">
        <f>'ACTUAL VS FORECAST'!C54</f>
        <v>335659</v>
      </c>
      <c r="O54" s="5">
        <f>'ACTUAL VS FORECAST'!D54</f>
        <v>458</v>
      </c>
      <c r="P54" s="1">
        <f t="shared" si="70"/>
        <v>335201</v>
      </c>
      <c r="R54" s="5">
        <f t="shared" si="8"/>
        <v>335659</v>
      </c>
      <c r="S54" s="5">
        <f t="shared" si="9"/>
        <v>458</v>
      </c>
      <c r="T54" s="1">
        <f t="shared" si="71"/>
        <v>335201</v>
      </c>
      <c r="U54" s="1"/>
      <c r="V54" s="5">
        <f t="shared" si="65"/>
        <v>335659</v>
      </c>
      <c r="W54" s="5">
        <f t="shared" si="72"/>
        <v>458</v>
      </c>
      <c r="X54" s="1">
        <f t="shared" si="73"/>
        <v>335201</v>
      </c>
      <c r="Z54" s="5">
        <f t="shared" si="66"/>
        <v>169213.57091406628</v>
      </c>
      <c r="AA54" s="5">
        <f t="shared" si="74"/>
        <v>458</v>
      </c>
      <c r="AB54" s="1">
        <f t="shared" si="75"/>
        <v>168755.57091406628</v>
      </c>
      <c r="AD54" s="5">
        <f t="shared" si="77"/>
        <v>169213.57091406628</v>
      </c>
      <c r="AE54" s="5">
        <f t="shared" si="78"/>
        <v>458</v>
      </c>
      <c r="AF54" s="1">
        <f t="shared" si="76"/>
        <v>168755.57091406628</v>
      </c>
    </row>
    <row r="55" spans="1:32" x14ac:dyDescent="0.25">
      <c r="A55" t="s">
        <v>37</v>
      </c>
      <c r="B55" s="5">
        <v>0</v>
      </c>
      <c r="C55" s="5">
        <v>0</v>
      </c>
      <c r="D55" s="1">
        <f t="shared" si="67"/>
        <v>0</v>
      </c>
      <c r="F55" s="5">
        <v>0</v>
      </c>
      <c r="G55" s="5">
        <v>0</v>
      </c>
      <c r="H55" s="1">
        <f t="shared" si="68"/>
        <v>0</v>
      </c>
      <c r="J55" s="5">
        <f>'ACTUAL VS P6M'!G55</f>
        <v>85188</v>
      </c>
      <c r="K55" s="5">
        <f>'ACTUAL VS P6M'!H55</f>
        <v>0</v>
      </c>
      <c r="L55" s="1">
        <f t="shared" si="69"/>
        <v>85188</v>
      </c>
      <c r="N55" s="5">
        <f>'ACTUAL VS FORECAST'!C55</f>
        <v>71352</v>
      </c>
      <c r="O55" s="5">
        <f>'ACTUAL VS FORECAST'!D55</f>
        <v>219.5</v>
      </c>
      <c r="P55" s="1">
        <f t="shared" si="70"/>
        <v>71132.5</v>
      </c>
      <c r="R55" s="5">
        <f t="shared" si="8"/>
        <v>71352</v>
      </c>
      <c r="S55" s="5">
        <f t="shared" si="9"/>
        <v>219.5</v>
      </c>
      <c r="T55" s="1">
        <f t="shared" si="71"/>
        <v>71132.5</v>
      </c>
      <c r="U55" s="1"/>
      <c r="V55" s="5">
        <f t="shared" si="65"/>
        <v>71352</v>
      </c>
      <c r="W55" s="5">
        <f t="shared" si="72"/>
        <v>219.5</v>
      </c>
      <c r="X55" s="1">
        <f t="shared" si="73"/>
        <v>71132.5</v>
      </c>
      <c r="Z55" s="5">
        <f t="shared" si="66"/>
        <v>59763.204958444854</v>
      </c>
      <c r="AA55" s="5">
        <f t="shared" si="74"/>
        <v>219.5</v>
      </c>
      <c r="AB55" s="1">
        <f t="shared" si="75"/>
        <v>59543.704958444854</v>
      </c>
      <c r="AD55" s="5">
        <f t="shared" si="77"/>
        <v>59763.204958444854</v>
      </c>
      <c r="AE55" s="5">
        <f t="shared" si="78"/>
        <v>219.5</v>
      </c>
      <c r="AF55" s="1">
        <f t="shared" si="76"/>
        <v>59543.704958444854</v>
      </c>
    </row>
    <row r="56" spans="1:32" x14ac:dyDescent="0.25">
      <c r="A56" t="s">
        <v>38</v>
      </c>
      <c r="B56" s="5">
        <v>0</v>
      </c>
      <c r="C56" s="5">
        <v>0</v>
      </c>
      <c r="D56" s="1">
        <f t="shared" si="67"/>
        <v>0</v>
      </c>
      <c r="F56" s="5">
        <v>0</v>
      </c>
      <c r="G56" s="5">
        <v>0</v>
      </c>
      <c r="H56" s="1">
        <f t="shared" si="68"/>
        <v>0</v>
      </c>
      <c r="J56" s="5">
        <f>'ACTUAL VS P6M'!G56</f>
        <v>3711273</v>
      </c>
      <c r="K56" s="5">
        <f>'ACTUAL VS P6M'!H56</f>
        <v>350168</v>
      </c>
      <c r="L56" s="1">
        <f t="shared" si="69"/>
        <v>3361105</v>
      </c>
      <c r="N56" s="5">
        <f>'ACTUAL VS FORECAST'!C56</f>
        <v>4769738</v>
      </c>
      <c r="O56" s="5">
        <f>'ACTUAL VS FORECAST'!D56</f>
        <v>0</v>
      </c>
      <c r="P56" s="1">
        <f t="shared" si="70"/>
        <v>4769738</v>
      </c>
      <c r="R56" s="5">
        <f t="shared" si="8"/>
        <v>4769738</v>
      </c>
      <c r="S56" s="5">
        <f t="shared" si="9"/>
        <v>0</v>
      </c>
      <c r="T56" s="1">
        <f t="shared" si="71"/>
        <v>4769738</v>
      </c>
      <c r="U56" s="1"/>
      <c r="V56" s="5">
        <f t="shared" si="65"/>
        <v>4769738</v>
      </c>
      <c r="W56" s="5">
        <f t="shared" si="72"/>
        <v>0</v>
      </c>
      <c r="X56" s="1">
        <f t="shared" si="73"/>
        <v>4769738</v>
      </c>
      <c r="Z56" s="5">
        <f t="shared" si="66"/>
        <v>6130080.0530287046</v>
      </c>
      <c r="AA56" s="5">
        <f t="shared" si="74"/>
        <v>0</v>
      </c>
      <c r="AB56" s="1">
        <f t="shared" si="75"/>
        <v>6130080.0530287046</v>
      </c>
      <c r="AD56" s="5">
        <f t="shared" si="77"/>
        <v>6130080.0530287046</v>
      </c>
      <c r="AE56" s="5">
        <f t="shared" si="78"/>
        <v>0</v>
      </c>
      <c r="AF56" s="1">
        <f t="shared" si="76"/>
        <v>6130080.0530287046</v>
      </c>
    </row>
    <row r="57" spans="1:32" x14ac:dyDescent="0.25">
      <c r="A57" t="s">
        <v>39</v>
      </c>
      <c r="B57" s="5">
        <v>0</v>
      </c>
      <c r="C57" s="5">
        <v>0</v>
      </c>
      <c r="D57" s="1">
        <f t="shared" si="67"/>
        <v>0</v>
      </c>
      <c r="F57" s="5">
        <v>0</v>
      </c>
      <c r="G57" s="5">
        <v>0</v>
      </c>
      <c r="H57" s="1">
        <f t="shared" si="68"/>
        <v>0</v>
      </c>
      <c r="J57" s="5">
        <f>'ACTUAL VS P6M'!G57</f>
        <v>9569118</v>
      </c>
      <c r="K57" s="5">
        <f>'ACTUAL VS P6M'!H57</f>
        <v>1574585</v>
      </c>
      <c r="L57" s="1">
        <f t="shared" si="69"/>
        <v>7994533</v>
      </c>
      <c r="N57" s="5">
        <f>'ACTUAL VS FORECAST'!C57</f>
        <v>6559829</v>
      </c>
      <c r="O57" s="5">
        <f>'ACTUAL VS FORECAST'!D57</f>
        <v>89193.5</v>
      </c>
      <c r="P57" s="1">
        <f t="shared" si="70"/>
        <v>6470635.5</v>
      </c>
      <c r="R57" s="5">
        <f t="shared" si="8"/>
        <v>6559829</v>
      </c>
      <c r="S57" s="5">
        <f t="shared" si="9"/>
        <v>89193.5</v>
      </c>
      <c r="T57" s="1">
        <f t="shared" si="71"/>
        <v>6470635.5</v>
      </c>
      <c r="U57" s="1"/>
      <c r="V57" s="5">
        <f t="shared" si="65"/>
        <v>6559829</v>
      </c>
      <c r="W57" s="5">
        <f t="shared" si="72"/>
        <v>89193.5</v>
      </c>
      <c r="X57" s="1">
        <f t="shared" si="73"/>
        <v>6470635.5</v>
      </c>
      <c r="Z57" s="5">
        <f t="shared" si="66"/>
        <v>4496898.9314627536</v>
      </c>
      <c r="AA57" s="5">
        <f t="shared" si="74"/>
        <v>5052.4299686901632</v>
      </c>
      <c r="AB57" s="1">
        <f t="shared" si="75"/>
        <v>4491846.5014940631</v>
      </c>
      <c r="AD57" s="5">
        <f t="shared" si="77"/>
        <v>4496898.9314627536</v>
      </c>
      <c r="AE57" s="5">
        <f t="shared" si="78"/>
        <v>5052.4299686901632</v>
      </c>
      <c r="AF57" s="1">
        <f t="shared" si="76"/>
        <v>4491846.5014940631</v>
      </c>
    </row>
    <row r="58" spans="1:32" x14ac:dyDescent="0.25">
      <c r="A58" t="s">
        <v>40</v>
      </c>
      <c r="B58" s="5">
        <v>0</v>
      </c>
      <c r="C58" s="5">
        <v>0</v>
      </c>
      <c r="D58" s="1">
        <f t="shared" si="67"/>
        <v>0</v>
      </c>
      <c r="F58" s="5">
        <v>0</v>
      </c>
      <c r="G58" s="5">
        <v>0</v>
      </c>
      <c r="H58" s="1">
        <f t="shared" si="68"/>
        <v>0</v>
      </c>
      <c r="J58" s="5">
        <f>'ACTUAL VS P6M'!G58</f>
        <v>0</v>
      </c>
      <c r="K58" s="5">
        <f>'ACTUAL VS P6M'!H58</f>
        <v>0</v>
      </c>
      <c r="L58" s="1">
        <f t="shared" si="69"/>
        <v>0</v>
      </c>
      <c r="N58" s="5">
        <f>'ACTUAL VS FORECAST'!C58</f>
        <v>683200</v>
      </c>
      <c r="O58" s="5">
        <f>'ACTUAL VS FORECAST'!D58</f>
        <v>0</v>
      </c>
      <c r="P58" s="1">
        <f t="shared" si="70"/>
        <v>683200</v>
      </c>
      <c r="R58" s="5">
        <f t="shared" si="8"/>
        <v>683200</v>
      </c>
      <c r="S58" s="5">
        <f t="shared" si="9"/>
        <v>0</v>
      </c>
      <c r="T58" s="1">
        <f t="shared" si="71"/>
        <v>683200</v>
      </c>
      <c r="U58" s="1"/>
      <c r="V58" s="5">
        <f t="shared" si="65"/>
        <v>683200</v>
      </c>
      <c r="W58" s="5">
        <f t="shared" si="72"/>
        <v>0</v>
      </c>
      <c r="X58" s="1">
        <f t="shared" si="73"/>
        <v>683200</v>
      </c>
      <c r="Z58" s="5">
        <f t="shared" si="66"/>
        <v>683200</v>
      </c>
      <c r="AA58" s="5">
        <f t="shared" si="74"/>
        <v>0</v>
      </c>
      <c r="AB58" s="1">
        <f t="shared" si="75"/>
        <v>683200</v>
      </c>
      <c r="AD58" s="5">
        <f t="shared" si="77"/>
        <v>683200</v>
      </c>
      <c r="AE58" s="5">
        <f t="shared" si="78"/>
        <v>0</v>
      </c>
      <c r="AF58" s="1">
        <f t="shared" si="76"/>
        <v>683200</v>
      </c>
    </row>
    <row r="59" spans="1:32" x14ac:dyDescent="0.25">
      <c r="A59" t="s">
        <v>41</v>
      </c>
      <c r="B59" s="5">
        <v>0</v>
      </c>
      <c r="C59" s="5">
        <v>0</v>
      </c>
      <c r="D59" s="1">
        <f t="shared" si="67"/>
        <v>0</v>
      </c>
      <c r="F59" s="5">
        <v>0</v>
      </c>
      <c r="G59" s="5">
        <v>0</v>
      </c>
      <c r="H59" s="1">
        <f t="shared" si="68"/>
        <v>0</v>
      </c>
      <c r="J59" s="5">
        <f>'ACTUAL VS P6M'!G59</f>
        <v>0</v>
      </c>
      <c r="K59" s="5">
        <f>'ACTUAL VS P6M'!H59</f>
        <v>0</v>
      </c>
      <c r="L59" s="1">
        <f t="shared" si="69"/>
        <v>0</v>
      </c>
      <c r="N59" s="5">
        <f>'ACTUAL VS FORECAST'!C59</f>
        <v>135300</v>
      </c>
      <c r="O59" s="5">
        <f>'ACTUAL VS FORECAST'!D59</f>
        <v>0</v>
      </c>
      <c r="P59" s="1">
        <f t="shared" si="70"/>
        <v>135300</v>
      </c>
      <c r="R59" s="5">
        <f t="shared" si="8"/>
        <v>135300</v>
      </c>
      <c r="S59" s="5">
        <f t="shared" si="9"/>
        <v>0</v>
      </c>
      <c r="T59" s="1">
        <f t="shared" si="71"/>
        <v>135300</v>
      </c>
      <c r="U59" s="1"/>
      <c r="V59" s="5">
        <f t="shared" si="65"/>
        <v>135300</v>
      </c>
      <c r="W59" s="5">
        <f t="shared" si="72"/>
        <v>0</v>
      </c>
      <c r="X59" s="1">
        <f t="shared" si="73"/>
        <v>135300</v>
      </c>
      <c r="Z59" s="5">
        <f t="shared" si="66"/>
        <v>135300</v>
      </c>
      <c r="AA59" s="5">
        <f t="shared" si="74"/>
        <v>0</v>
      </c>
      <c r="AB59" s="1">
        <f t="shared" si="75"/>
        <v>135300</v>
      </c>
      <c r="AD59" s="5">
        <f t="shared" si="77"/>
        <v>135300</v>
      </c>
      <c r="AE59" s="5">
        <f t="shared" si="78"/>
        <v>0</v>
      </c>
      <c r="AF59" s="1">
        <f t="shared" si="76"/>
        <v>135300</v>
      </c>
    </row>
    <row r="60" spans="1:32" x14ac:dyDescent="0.25">
      <c r="A60" t="s">
        <v>42</v>
      </c>
      <c r="B60" s="5">
        <v>0</v>
      </c>
      <c r="C60" s="5">
        <v>0</v>
      </c>
      <c r="D60" s="1">
        <f t="shared" si="67"/>
        <v>0</v>
      </c>
      <c r="F60" s="5">
        <v>0</v>
      </c>
      <c r="G60" s="5">
        <v>0</v>
      </c>
      <c r="H60" s="1">
        <f t="shared" si="68"/>
        <v>0</v>
      </c>
      <c r="J60" s="5">
        <f>'ACTUAL VS P6M'!G60</f>
        <v>0</v>
      </c>
      <c r="K60" s="5">
        <f>'ACTUAL VS P6M'!H60</f>
        <v>0</v>
      </c>
      <c r="L60" s="1">
        <f t="shared" si="69"/>
        <v>0</v>
      </c>
      <c r="N60" s="5">
        <f>'ACTUAL VS FORECAST'!C60</f>
        <v>1569582</v>
      </c>
      <c r="O60" s="5">
        <f>'ACTUAL VS FORECAST'!D60</f>
        <v>684046.5</v>
      </c>
      <c r="P60" s="1">
        <f t="shared" si="70"/>
        <v>885535.5</v>
      </c>
      <c r="R60" s="5">
        <f t="shared" si="8"/>
        <v>1569582</v>
      </c>
      <c r="S60" s="5">
        <f t="shared" si="9"/>
        <v>684046.5</v>
      </c>
      <c r="T60" s="1">
        <f t="shared" si="71"/>
        <v>885535.5</v>
      </c>
      <c r="U60" s="1"/>
      <c r="V60" s="5">
        <f t="shared" si="65"/>
        <v>1569582</v>
      </c>
      <c r="W60" s="5">
        <f t="shared" si="72"/>
        <v>684046.5</v>
      </c>
      <c r="X60" s="1">
        <f t="shared" si="73"/>
        <v>885535.5</v>
      </c>
      <c r="Z60" s="5">
        <f t="shared" si="66"/>
        <v>1569582</v>
      </c>
      <c r="AA60" s="5">
        <f t="shared" si="74"/>
        <v>684046.5</v>
      </c>
      <c r="AB60" s="1">
        <f t="shared" si="75"/>
        <v>885535.5</v>
      </c>
      <c r="AD60" s="5">
        <f t="shared" si="77"/>
        <v>1569582</v>
      </c>
      <c r="AE60" s="5">
        <f t="shared" si="78"/>
        <v>684046.5</v>
      </c>
      <c r="AF60" s="1">
        <f t="shared" si="76"/>
        <v>885535.5</v>
      </c>
    </row>
    <row r="61" spans="1:32" x14ac:dyDescent="0.25">
      <c r="A61" t="s">
        <v>43</v>
      </c>
      <c r="B61" s="5">
        <v>0</v>
      </c>
      <c r="C61" s="5">
        <v>0</v>
      </c>
      <c r="D61" s="1">
        <f t="shared" si="67"/>
        <v>0</v>
      </c>
      <c r="F61" s="5">
        <v>0</v>
      </c>
      <c r="G61" s="5">
        <v>0</v>
      </c>
      <c r="H61" s="1">
        <f t="shared" si="68"/>
        <v>0</v>
      </c>
      <c r="J61" s="5">
        <f>'ACTUAL VS P6M'!G61</f>
        <v>69198</v>
      </c>
      <c r="K61" s="5">
        <f>'ACTUAL VS P6M'!H61</f>
        <v>0</v>
      </c>
      <c r="L61" s="1">
        <f t="shared" si="69"/>
        <v>69198</v>
      </c>
      <c r="N61" s="5">
        <f>'ACTUAL VS FORECAST'!C61</f>
        <v>1048</v>
      </c>
      <c r="O61" s="5">
        <f>'ACTUAL VS FORECAST'!D61</f>
        <v>0</v>
      </c>
      <c r="P61" s="1">
        <f t="shared" si="70"/>
        <v>1048</v>
      </c>
      <c r="R61" s="5">
        <f t="shared" si="8"/>
        <v>1048</v>
      </c>
      <c r="S61" s="5">
        <f t="shared" si="9"/>
        <v>0</v>
      </c>
      <c r="T61" s="1">
        <f t="shared" si="71"/>
        <v>1048</v>
      </c>
      <c r="U61" s="1"/>
      <c r="V61" s="5">
        <f t="shared" si="65"/>
        <v>1048</v>
      </c>
      <c r="W61" s="5">
        <f t="shared" si="72"/>
        <v>0</v>
      </c>
      <c r="X61" s="1">
        <f t="shared" si="73"/>
        <v>1048</v>
      </c>
      <c r="Z61" s="5">
        <f t="shared" si="66"/>
        <v>15.87190381224891</v>
      </c>
      <c r="AA61" s="5">
        <f t="shared" si="74"/>
        <v>0</v>
      </c>
      <c r="AB61" s="1">
        <f t="shared" si="75"/>
        <v>15.87190381224891</v>
      </c>
      <c r="AD61" s="5">
        <f t="shared" si="77"/>
        <v>15.87190381224891</v>
      </c>
      <c r="AE61" s="5">
        <f t="shared" si="78"/>
        <v>0</v>
      </c>
      <c r="AF61" s="1">
        <f t="shared" si="76"/>
        <v>15.87190381224891</v>
      </c>
    </row>
    <row r="62" spans="1:32" x14ac:dyDescent="0.25">
      <c r="A62" t="s">
        <v>44</v>
      </c>
      <c r="B62" s="5">
        <v>0</v>
      </c>
      <c r="C62" s="5">
        <v>0</v>
      </c>
      <c r="D62" s="1">
        <f t="shared" si="67"/>
        <v>0</v>
      </c>
      <c r="F62" s="5">
        <v>0</v>
      </c>
      <c r="G62" s="5">
        <v>0</v>
      </c>
      <c r="H62" s="1">
        <f t="shared" si="68"/>
        <v>0</v>
      </c>
      <c r="J62" s="5">
        <f>'ACTUAL VS P6M'!G62</f>
        <v>270474</v>
      </c>
      <c r="K62" s="5">
        <f>'ACTUAL VS P6M'!H62</f>
        <v>0</v>
      </c>
      <c r="L62" s="1">
        <f t="shared" si="69"/>
        <v>270474</v>
      </c>
      <c r="N62" s="5">
        <f>'ACTUAL VS FORECAST'!C62</f>
        <v>0</v>
      </c>
      <c r="O62" s="5">
        <f>'ACTUAL VS FORECAST'!D62</f>
        <v>0</v>
      </c>
      <c r="P62" s="1">
        <f t="shared" si="70"/>
        <v>0</v>
      </c>
      <c r="R62" s="5">
        <f t="shared" si="8"/>
        <v>0</v>
      </c>
      <c r="S62" s="5">
        <f t="shared" si="9"/>
        <v>0</v>
      </c>
      <c r="T62" s="1">
        <f t="shared" si="71"/>
        <v>0</v>
      </c>
      <c r="U62" s="1"/>
      <c r="V62" s="5">
        <f t="shared" si="65"/>
        <v>0</v>
      </c>
      <c r="W62" s="5">
        <f t="shared" si="72"/>
        <v>0</v>
      </c>
      <c r="X62" s="1">
        <f t="shared" si="73"/>
        <v>0</v>
      </c>
      <c r="Z62" s="5">
        <f t="shared" si="66"/>
        <v>0</v>
      </c>
      <c r="AA62" s="5">
        <f t="shared" si="74"/>
        <v>0</v>
      </c>
      <c r="AB62" s="1">
        <f t="shared" si="75"/>
        <v>0</v>
      </c>
      <c r="AD62" s="5">
        <f t="shared" si="77"/>
        <v>0</v>
      </c>
      <c r="AE62" s="5">
        <f t="shared" si="78"/>
        <v>0</v>
      </c>
      <c r="AF62" s="1">
        <f t="shared" si="76"/>
        <v>0</v>
      </c>
    </row>
    <row r="63" spans="1:32" x14ac:dyDescent="0.25">
      <c r="A63" t="s">
        <v>45</v>
      </c>
      <c r="B63" s="5">
        <v>0</v>
      </c>
      <c r="C63" s="5">
        <v>0</v>
      </c>
      <c r="D63" s="1">
        <f t="shared" si="67"/>
        <v>0</v>
      </c>
      <c r="F63" s="5">
        <v>0</v>
      </c>
      <c r="G63" s="5">
        <v>0</v>
      </c>
      <c r="H63" s="1">
        <f t="shared" si="68"/>
        <v>0</v>
      </c>
      <c r="J63" s="5">
        <f>'ACTUAL VS P6M'!G63</f>
        <v>3602815</v>
      </c>
      <c r="K63" s="5">
        <f>'ACTUAL VS P6M'!H63</f>
        <v>3562385</v>
      </c>
      <c r="L63" s="1">
        <f t="shared" si="69"/>
        <v>40430</v>
      </c>
      <c r="N63" s="5">
        <f>'ACTUAL VS FORECAST'!C63</f>
        <v>4141912</v>
      </c>
      <c r="O63" s="5">
        <f>'ACTUAL VS FORECAST'!D63</f>
        <v>4141912</v>
      </c>
      <c r="P63" s="1">
        <f t="shared" si="70"/>
        <v>0</v>
      </c>
      <c r="R63" s="5">
        <f t="shared" si="8"/>
        <v>4141912</v>
      </c>
      <c r="S63" s="5">
        <f t="shared" si="9"/>
        <v>4141912</v>
      </c>
      <c r="T63" s="1">
        <f t="shared" si="71"/>
        <v>0</v>
      </c>
      <c r="U63" s="1"/>
      <c r="V63" s="5">
        <f t="shared" si="65"/>
        <v>4141912</v>
      </c>
      <c r="W63" s="5">
        <f t="shared" si="72"/>
        <v>4141912</v>
      </c>
      <c r="X63" s="1">
        <f t="shared" si="73"/>
        <v>0</v>
      </c>
      <c r="Z63" s="5">
        <f t="shared" si="66"/>
        <v>4761675.2499764767</v>
      </c>
      <c r="AA63" s="5">
        <f t="shared" si="74"/>
        <v>4815716.1608708771</v>
      </c>
      <c r="AB63" s="1">
        <f t="shared" si="75"/>
        <v>-54040.91089440044</v>
      </c>
      <c r="AD63" s="5">
        <f t="shared" si="77"/>
        <v>4761675.2499764767</v>
      </c>
      <c r="AE63" s="5">
        <f t="shared" si="78"/>
        <v>4815716.1608708771</v>
      </c>
      <c r="AF63" s="1">
        <f t="shared" si="76"/>
        <v>-54040.91089440044</v>
      </c>
    </row>
    <row r="64" spans="1:32" x14ac:dyDescent="0.25">
      <c r="A64" t="s">
        <v>46</v>
      </c>
      <c r="B64" s="5">
        <v>0</v>
      </c>
      <c r="C64" s="5">
        <v>0</v>
      </c>
      <c r="D64" s="1">
        <f t="shared" si="67"/>
        <v>0</v>
      </c>
      <c r="F64" s="5">
        <v>0</v>
      </c>
      <c r="G64" s="5">
        <v>0</v>
      </c>
      <c r="H64" s="1">
        <f t="shared" si="68"/>
        <v>0</v>
      </c>
      <c r="J64" s="5">
        <f>'ACTUAL VS P6M'!G64</f>
        <v>705360</v>
      </c>
      <c r="K64" s="5">
        <f>'ACTUAL VS P6M'!H64</f>
        <v>11730</v>
      </c>
      <c r="L64" s="1">
        <f t="shared" si="69"/>
        <v>693630</v>
      </c>
      <c r="N64" s="5">
        <f>'ACTUAL VS FORECAST'!C64</f>
        <v>471304.5</v>
      </c>
      <c r="O64" s="5">
        <f>'ACTUAL VS FORECAST'!D64</f>
        <v>31224</v>
      </c>
      <c r="P64" s="1">
        <f t="shared" si="70"/>
        <v>440080.5</v>
      </c>
      <c r="R64" s="5">
        <f t="shared" si="8"/>
        <v>471304.5</v>
      </c>
      <c r="S64" s="5">
        <f t="shared" si="9"/>
        <v>31224</v>
      </c>
      <c r="T64" s="1">
        <f t="shared" si="71"/>
        <v>440080.5</v>
      </c>
      <c r="U64" s="1"/>
      <c r="V64" s="5">
        <f t="shared" si="65"/>
        <v>471304.5</v>
      </c>
      <c r="W64" s="5">
        <f t="shared" si="72"/>
        <v>31224</v>
      </c>
      <c r="X64" s="1">
        <f t="shared" si="73"/>
        <v>440080.5</v>
      </c>
      <c r="Z64" s="5">
        <f t="shared" si="66"/>
        <v>314914.27316583024</v>
      </c>
      <c r="AA64" s="5">
        <f t="shared" si="74"/>
        <v>83114.934015345265</v>
      </c>
      <c r="AB64" s="1">
        <f t="shared" si="75"/>
        <v>231799.33915048497</v>
      </c>
      <c r="AD64" s="5">
        <f t="shared" si="77"/>
        <v>314914.27316583024</v>
      </c>
      <c r="AE64" s="5">
        <f t="shared" si="78"/>
        <v>83114.934015345265</v>
      </c>
      <c r="AF64" s="1">
        <f t="shared" si="76"/>
        <v>231799.33915048497</v>
      </c>
    </row>
    <row r="65" spans="1:32" x14ac:dyDescent="0.25">
      <c r="A65" s="8" t="s">
        <v>47</v>
      </c>
      <c r="B65" s="5">
        <f>SUM(B45:B64)</f>
        <v>0</v>
      </c>
      <c r="C65" s="5">
        <f>SUM(C45:C64)</f>
        <v>0</v>
      </c>
      <c r="D65" s="1">
        <f t="shared" si="67"/>
        <v>0</v>
      </c>
      <c r="F65" s="5">
        <f>SUM(F45:F64)</f>
        <v>0</v>
      </c>
      <c r="G65" s="5">
        <f>SUM(G45:G64)</f>
        <v>0</v>
      </c>
      <c r="H65" s="1">
        <f t="shared" si="68"/>
        <v>0</v>
      </c>
      <c r="J65" s="5">
        <f>SUM(J45:J64)</f>
        <v>32989625</v>
      </c>
      <c r="K65" s="5">
        <f>SUM(K45:K64)</f>
        <v>10999748</v>
      </c>
      <c r="L65" s="1">
        <f t="shared" si="69"/>
        <v>21989877</v>
      </c>
      <c r="N65" s="5">
        <f>SUM(N45:N64)</f>
        <v>31981219.5</v>
      </c>
      <c r="O65" s="5">
        <f>SUM(O45:O64)</f>
        <v>9203420</v>
      </c>
      <c r="P65" s="1">
        <f t="shared" si="70"/>
        <v>22777799.5</v>
      </c>
      <c r="R65" s="5">
        <f>SUM(R45:R64)</f>
        <v>31981219.5</v>
      </c>
      <c r="S65" s="5">
        <f>SUM(S45:S64)</f>
        <v>9203420</v>
      </c>
      <c r="T65" s="1">
        <f t="shared" si="71"/>
        <v>22777799.5</v>
      </c>
      <c r="U65" s="1"/>
      <c r="V65" s="5">
        <f>SUM(V45:V64)</f>
        <v>31981219.5</v>
      </c>
      <c r="W65" s="5">
        <f>SUM(W45:W64)</f>
        <v>9203420</v>
      </c>
      <c r="X65" s="1">
        <f t="shared" si="73"/>
        <v>22777799.5</v>
      </c>
      <c r="Z65" s="5">
        <f>SUM(Z45:Z64)</f>
        <v>34637606.226930723</v>
      </c>
      <c r="AA65" s="5">
        <f>SUM(AA45:AA64)</f>
        <v>12212659.301651467</v>
      </c>
      <c r="AB65" s="1">
        <f t="shared" si="75"/>
        <v>22424946.925279256</v>
      </c>
      <c r="AD65" s="5">
        <f>SUM(AD45:AD64)</f>
        <v>34637606.226930723</v>
      </c>
      <c r="AE65" s="5">
        <f>SUM(AE45:AE64)</f>
        <v>12212659.301651467</v>
      </c>
      <c r="AF65" s="5">
        <f>SUM(AF45:AF64)</f>
        <v>22424946.925279252</v>
      </c>
    </row>
    <row r="66" spans="1:32" x14ac:dyDescent="0.25">
      <c r="A66" t="s">
        <v>48</v>
      </c>
      <c r="B66" s="5">
        <v>0</v>
      </c>
      <c r="C66" s="5">
        <v>0</v>
      </c>
      <c r="D66" s="1">
        <f t="shared" si="67"/>
        <v>0</v>
      </c>
      <c r="F66" s="5">
        <v>0</v>
      </c>
      <c r="G66" s="5">
        <v>0</v>
      </c>
      <c r="H66" s="1">
        <f t="shared" si="68"/>
        <v>0</v>
      </c>
      <c r="J66" s="5">
        <f>'ACTUAL VS P6M'!G66</f>
        <v>5931903</v>
      </c>
      <c r="K66" s="5">
        <f>'ACTUAL VS P6M'!H66</f>
        <v>0</v>
      </c>
      <c r="L66" s="1">
        <f t="shared" si="69"/>
        <v>5931903</v>
      </c>
      <c r="N66" s="5">
        <f>'ACTUAL VS FORECAST'!C66</f>
        <v>6347126.5</v>
      </c>
      <c r="O66" s="5">
        <f>'ACTUAL VS FORECAST'!D66</f>
        <v>967130.5</v>
      </c>
      <c r="P66" s="1">
        <f t="shared" si="70"/>
        <v>5379996</v>
      </c>
      <c r="R66" s="5">
        <f t="shared" ref="R66:R99" si="79">N66</f>
        <v>6347126.5</v>
      </c>
      <c r="S66" s="5">
        <f t="shared" ref="S66:S96" si="80">O66</f>
        <v>967130.5</v>
      </c>
      <c r="T66" s="1">
        <f t="shared" si="71"/>
        <v>5379996</v>
      </c>
      <c r="U66" s="1"/>
      <c r="V66" s="5">
        <f t="shared" ref="V66:V69" si="81">R66</f>
        <v>6347126.5</v>
      </c>
      <c r="W66" s="5">
        <f t="shared" ref="W66:W69" si="82">S66</f>
        <v>967130.5</v>
      </c>
      <c r="X66" s="1">
        <f t="shared" si="73"/>
        <v>5379996</v>
      </c>
      <c r="Z66" s="5">
        <f t="shared" ref="Z66:AA69" si="83">IF(J66=0,+N66,+N66*N66/J66)</f>
        <v>6791414.9653158942</v>
      </c>
      <c r="AA66" s="5">
        <f t="shared" si="83"/>
        <v>967130.5</v>
      </c>
      <c r="AB66" s="1">
        <f t="shared" si="75"/>
        <v>5824284.4653158942</v>
      </c>
      <c r="AD66" s="5">
        <f t="shared" ref="AD66:AD69" si="84">Z66</f>
        <v>6791414.9653158942</v>
      </c>
      <c r="AE66" s="5">
        <f t="shared" ref="AE66:AE69" si="85">AA66</f>
        <v>967130.5</v>
      </c>
      <c r="AF66" s="1">
        <f t="shared" si="76"/>
        <v>5824284.4653158942</v>
      </c>
    </row>
    <row r="67" spans="1:32" x14ac:dyDescent="0.25">
      <c r="A67" t="s">
        <v>49</v>
      </c>
      <c r="B67" s="5">
        <v>0</v>
      </c>
      <c r="C67" s="5">
        <v>0</v>
      </c>
      <c r="D67" s="1">
        <f t="shared" si="67"/>
        <v>0</v>
      </c>
      <c r="F67" s="5">
        <v>0</v>
      </c>
      <c r="G67" s="5">
        <v>0</v>
      </c>
      <c r="H67" s="1">
        <f t="shared" si="68"/>
        <v>0</v>
      </c>
      <c r="J67" s="5">
        <f>'ACTUAL VS P6M'!G67</f>
        <v>653850</v>
      </c>
      <c r="K67" s="5">
        <f>'ACTUAL VS P6M'!H67</f>
        <v>0</v>
      </c>
      <c r="L67" s="1">
        <f t="shared" si="69"/>
        <v>653850</v>
      </c>
      <c r="N67" s="5">
        <f>'ACTUAL VS FORECAST'!C67</f>
        <v>1150607</v>
      </c>
      <c r="O67" s="5">
        <f>'ACTUAL VS FORECAST'!D67</f>
        <v>0</v>
      </c>
      <c r="P67" s="1">
        <f t="shared" si="70"/>
        <v>1150607</v>
      </c>
      <c r="R67" s="5">
        <f t="shared" si="79"/>
        <v>1150607</v>
      </c>
      <c r="S67" s="5">
        <f t="shared" si="80"/>
        <v>0</v>
      </c>
      <c r="T67" s="1">
        <f t="shared" si="71"/>
        <v>1150607</v>
      </c>
      <c r="U67" s="1"/>
      <c r="V67" s="5">
        <f t="shared" si="81"/>
        <v>1150607</v>
      </c>
      <c r="W67" s="5">
        <f t="shared" si="82"/>
        <v>0</v>
      </c>
      <c r="X67" s="1">
        <f t="shared" si="73"/>
        <v>1150607</v>
      </c>
      <c r="Z67" s="5">
        <f t="shared" si="83"/>
        <v>2024770.9236812724</v>
      </c>
      <c r="AA67" s="5">
        <f t="shared" si="83"/>
        <v>0</v>
      </c>
      <c r="AB67" s="1">
        <f t="shared" si="75"/>
        <v>2024770.9236812724</v>
      </c>
      <c r="AD67" s="5">
        <f t="shared" si="84"/>
        <v>2024770.9236812724</v>
      </c>
      <c r="AE67" s="5">
        <f t="shared" si="85"/>
        <v>0</v>
      </c>
      <c r="AF67" s="1">
        <f t="shared" si="76"/>
        <v>2024770.9236812724</v>
      </c>
    </row>
    <row r="68" spans="1:32" x14ac:dyDescent="0.25">
      <c r="A68" t="s">
        <v>50</v>
      </c>
      <c r="B68" s="5">
        <v>0</v>
      </c>
      <c r="C68" s="5">
        <v>0</v>
      </c>
      <c r="D68" s="1">
        <f t="shared" si="67"/>
        <v>0</v>
      </c>
      <c r="F68" s="5">
        <v>0</v>
      </c>
      <c r="G68" s="5">
        <v>0</v>
      </c>
      <c r="H68" s="1">
        <f t="shared" si="68"/>
        <v>0</v>
      </c>
      <c r="J68" s="5">
        <f>'ACTUAL VS P6M'!G68</f>
        <v>0</v>
      </c>
      <c r="K68" s="5">
        <f>'ACTUAL VS P6M'!H68</f>
        <v>0</v>
      </c>
      <c r="L68" s="1">
        <f t="shared" si="69"/>
        <v>0</v>
      </c>
      <c r="N68" s="5">
        <f>'ACTUAL VS FORECAST'!C68</f>
        <v>0</v>
      </c>
      <c r="O68" s="5">
        <f>'ACTUAL VS FORECAST'!D68</f>
        <v>0</v>
      </c>
      <c r="P68" s="1">
        <f t="shared" si="70"/>
        <v>0</v>
      </c>
      <c r="R68" s="5">
        <f t="shared" si="79"/>
        <v>0</v>
      </c>
      <c r="S68" s="5">
        <f t="shared" si="80"/>
        <v>0</v>
      </c>
      <c r="T68" s="1">
        <f t="shared" si="71"/>
        <v>0</v>
      </c>
      <c r="U68" s="1"/>
      <c r="V68" s="5">
        <f t="shared" si="81"/>
        <v>0</v>
      </c>
      <c r="W68" s="5">
        <f t="shared" si="82"/>
        <v>0</v>
      </c>
      <c r="X68" s="1">
        <f t="shared" si="73"/>
        <v>0</v>
      </c>
      <c r="Z68" s="5">
        <f t="shared" si="83"/>
        <v>0</v>
      </c>
      <c r="AA68" s="5">
        <f t="shared" si="83"/>
        <v>0</v>
      </c>
      <c r="AB68" s="1">
        <f t="shared" si="75"/>
        <v>0</v>
      </c>
      <c r="AD68" s="5">
        <f t="shared" si="84"/>
        <v>0</v>
      </c>
      <c r="AE68" s="5">
        <f t="shared" si="85"/>
        <v>0</v>
      </c>
      <c r="AF68" s="1">
        <f t="shared" si="76"/>
        <v>0</v>
      </c>
    </row>
    <row r="69" spans="1:32" x14ac:dyDescent="0.25">
      <c r="A69" t="s">
        <v>51</v>
      </c>
      <c r="B69" s="5">
        <v>0</v>
      </c>
      <c r="C69" s="5">
        <v>0</v>
      </c>
      <c r="D69" s="1">
        <f t="shared" si="67"/>
        <v>0</v>
      </c>
      <c r="F69" s="5">
        <v>0</v>
      </c>
      <c r="G69" s="5">
        <v>0</v>
      </c>
      <c r="H69" s="1">
        <f t="shared" si="68"/>
        <v>0</v>
      </c>
      <c r="J69" s="5">
        <f>'ACTUAL VS P6M'!G69</f>
        <v>1320089</v>
      </c>
      <c r="K69" s="5">
        <f>'ACTUAL VS P6M'!H69</f>
        <v>0</v>
      </c>
      <c r="L69" s="1">
        <f t="shared" si="69"/>
        <v>1320089</v>
      </c>
      <c r="N69" s="5">
        <f>'ACTUAL VS FORECAST'!C69</f>
        <v>1555133</v>
      </c>
      <c r="O69" s="5">
        <f>'ACTUAL VS FORECAST'!D69</f>
        <v>99601</v>
      </c>
      <c r="P69" s="1">
        <f t="shared" si="70"/>
        <v>1455532</v>
      </c>
      <c r="R69" s="5">
        <f t="shared" si="79"/>
        <v>1555133</v>
      </c>
      <c r="S69" s="5">
        <f t="shared" si="80"/>
        <v>99601</v>
      </c>
      <c r="T69" s="1">
        <f t="shared" si="71"/>
        <v>1455532</v>
      </c>
      <c r="U69" s="1"/>
      <c r="V69" s="5">
        <f t="shared" si="81"/>
        <v>1555133</v>
      </c>
      <c r="W69" s="5">
        <f t="shared" si="82"/>
        <v>99601</v>
      </c>
      <c r="X69" s="1">
        <f t="shared" si="73"/>
        <v>1455532</v>
      </c>
      <c r="Z69" s="5">
        <f t="shared" si="83"/>
        <v>1832026.9676430908</v>
      </c>
      <c r="AA69" s="5">
        <f t="shared" si="83"/>
        <v>99601</v>
      </c>
      <c r="AB69" s="1">
        <f t="shared" si="75"/>
        <v>1732425.9676430908</v>
      </c>
      <c r="AD69" s="5">
        <f t="shared" si="84"/>
        <v>1832026.9676430908</v>
      </c>
      <c r="AE69" s="5">
        <f t="shared" si="85"/>
        <v>99601</v>
      </c>
      <c r="AF69" s="1">
        <f t="shared" si="76"/>
        <v>1732425.9676430908</v>
      </c>
    </row>
    <row r="70" spans="1:32" x14ac:dyDescent="0.25">
      <c r="A70" s="8" t="s">
        <v>52</v>
      </c>
      <c r="B70" s="5">
        <f>SUM(B66:B69)</f>
        <v>0</v>
      </c>
      <c r="C70" s="5">
        <f>SUM(C66:C69)</f>
        <v>0</v>
      </c>
      <c r="D70" s="1">
        <f t="shared" si="67"/>
        <v>0</v>
      </c>
      <c r="F70" s="5">
        <f>SUM(F66:F69)</f>
        <v>0</v>
      </c>
      <c r="G70" s="5">
        <f>SUM(G66:G69)</f>
        <v>0</v>
      </c>
      <c r="H70" s="1">
        <f t="shared" si="68"/>
        <v>0</v>
      </c>
      <c r="J70" s="5">
        <f>SUM(J66:J69)</f>
        <v>7905842</v>
      </c>
      <c r="K70" s="5">
        <f>SUM(K66:K69)</f>
        <v>0</v>
      </c>
      <c r="L70" s="1">
        <f t="shared" si="69"/>
        <v>7905842</v>
      </c>
      <c r="N70" s="5">
        <f>SUM(N66:N69)</f>
        <v>9052866.5</v>
      </c>
      <c r="O70" s="5">
        <f>SUM(O66:O69)</f>
        <v>1066731.5</v>
      </c>
      <c r="P70" s="1">
        <f t="shared" si="70"/>
        <v>7986135</v>
      </c>
      <c r="R70" s="5">
        <f>SUM(R66:R69)</f>
        <v>9052866.5</v>
      </c>
      <c r="S70" s="5">
        <f>SUM(S66:S69)</f>
        <v>1066731.5</v>
      </c>
      <c r="T70" s="1">
        <f t="shared" si="71"/>
        <v>7986135</v>
      </c>
      <c r="U70" s="1"/>
      <c r="V70" s="5">
        <f>SUM(V66:V69)</f>
        <v>9052866.5</v>
      </c>
      <c r="W70" s="5">
        <f>SUM(W66:W69)</f>
        <v>1066731.5</v>
      </c>
      <c r="X70" s="1">
        <f t="shared" si="73"/>
        <v>7986135</v>
      </c>
      <c r="Z70" s="5">
        <f>SUM(Z66:Z69)</f>
        <v>10648212.856640259</v>
      </c>
      <c r="AA70" s="5">
        <f>SUM(AA66:AA69)</f>
        <v>1066731.5</v>
      </c>
      <c r="AB70" s="1">
        <f t="shared" si="75"/>
        <v>9581481.3566402588</v>
      </c>
      <c r="AD70" s="5">
        <f>SUM(AD66:AD69)</f>
        <v>10648212.856640259</v>
      </c>
      <c r="AE70" s="5">
        <f>SUM(AE66:AE69)</f>
        <v>1066731.5</v>
      </c>
      <c r="AF70" s="1">
        <f t="shared" si="76"/>
        <v>9581481.3566402588</v>
      </c>
    </row>
    <row r="71" spans="1:32" x14ac:dyDescent="0.25">
      <c r="A71" t="s">
        <v>53</v>
      </c>
      <c r="B71" s="5">
        <v>0</v>
      </c>
      <c r="C71" s="5">
        <v>0</v>
      </c>
      <c r="D71" s="1">
        <f t="shared" si="67"/>
        <v>0</v>
      </c>
      <c r="F71" s="5">
        <v>0</v>
      </c>
      <c r="G71" s="5">
        <v>0</v>
      </c>
      <c r="H71" s="1">
        <f t="shared" si="68"/>
        <v>0</v>
      </c>
      <c r="J71" s="5">
        <f>'ACTUAL VS P6M'!G71</f>
        <v>12074410</v>
      </c>
      <c r="K71" s="5">
        <f>'ACTUAL VS P6M'!H71</f>
        <v>689887</v>
      </c>
      <c r="L71" s="1">
        <f t="shared" si="69"/>
        <v>11384523</v>
      </c>
      <c r="N71" s="5">
        <f>'ACTUAL VS FORECAST'!C71</f>
        <v>11435705.5</v>
      </c>
      <c r="O71" s="5">
        <f>'ACTUAL VS FORECAST'!D71</f>
        <v>390662</v>
      </c>
      <c r="P71" s="1">
        <f t="shared" si="70"/>
        <v>11045043.5</v>
      </c>
      <c r="R71" s="5">
        <f t="shared" si="79"/>
        <v>11435705.5</v>
      </c>
      <c r="S71" s="5">
        <f t="shared" si="80"/>
        <v>390662</v>
      </c>
      <c r="T71" s="1">
        <f t="shared" si="71"/>
        <v>11045043.5</v>
      </c>
      <c r="U71" s="1"/>
      <c r="V71" s="5">
        <f t="shared" ref="V71:V80" si="86">R71</f>
        <v>11435705.5</v>
      </c>
      <c r="W71" s="5">
        <f t="shared" ref="W71:W80" si="87">S71</f>
        <v>390662</v>
      </c>
      <c r="X71" s="1">
        <f t="shared" si="73"/>
        <v>11045043.5</v>
      </c>
      <c r="Z71" s="5">
        <f t="shared" ref="Z71:Z80" si="88">IF(J71=0,+N71,+N71*N71/J71)</f>
        <v>10830786.786495592</v>
      </c>
      <c r="AA71" s="5">
        <f t="shared" ref="AA71:AA80" si="89">IF(K71=0,+O71,+O71*O71/K71)</f>
        <v>221219.99435269833</v>
      </c>
      <c r="AB71" s="1">
        <f t="shared" si="75"/>
        <v>10609566.792142894</v>
      </c>
      <c r="AD71" s="5">
        <f t="shared" ref="AD71:AD80" si="90">Z71</f>
        <v>10830786.786495592</v>
      </c>
      <c r="AE71" s="5">
        <f t="shared" ref="AE71:AE80" si="91">AA71</f>
        <v>221219.99435269833</v>
      </c>
      <c r="AF71" s="1">
        <f t="shared" si="76"/>
        <v>10609566.792142894</v>
      </c>
    </row>
    <row r="72" spans="1:32" x14ac:dyDescent="0.25">
      <c r="A72" t="s">
        <v>54</v>
      </c>
      <c r="B72" s="5">
        <v>0</v>
      </c>
      <c r="C72" s="5">
        <v>0</v>
      </c>
      <c r="D72" s="1">
        <f t="shared" si="67"/>
        <v>0</v>
      </c>
      <c r="F72" s="5">
        <v>0</v>
      </c>
      <c r="G72" s="5">
        <v>0</v>
      </c>
      <c r="H72" s="1">
        <f t="shared" si="68"/>
        <v>0</v>
      </c>
      <c r="J72" s="5">
        <f>'ACTUAL VS P6M'!G72</f>
        <v>12205448</v>
      </c>
      <c r="K72" s="5">
        <f>'ACTUAL VS P6M'!H72</f>
        <v>15314</v>
      </c>
      <c r="L72" s="1">
        <f t="shared" si="69"/>
        <v>12190134</v>
      </c>
      <c r="N72" s="5">
        <f>'ACTUAL VS FORECAST'!C72</f>
        <v>13626145</v>
      </c>
      <c r="O72" s="5">
        <f>'ACTUAL VS FORECAST'!D72</f>
        <v>162521.5</v>
      </c>
      <c r="P72" s="1">
        <f t="shared" si="70"/>
        <v>13463623.5</v>
      </c>
      <c r="R72" s="5">
        <f t="shared" si="79"/>
        <v>13626145</v>
      </c>
      <c r="S72" s="5">
        <f t="shared" si="80"/>
        <v>162521.5</v>
      </c>
      <c r="T72" s="1">
        <f t="shared" si="71"/>
        <v>13463623.5</v>
      </c>
      <c r="U72" s="1"/>
      <c r="V72" s="5">
        <f t="shared" si="86"/>
        <v>13626145</v>
      </c>
      <c r="W72" s="5">
        <f t="shared" si="87"/>
        <v>162521.5</v>
      </c>
      <c r="X72" s="1">
        <f t="shared" si="73"/>
        <v>13463623.5</v>
      </c>
      <c r="Z72" s="5">
        <f t="shared" si="88"/>
        <v>15212209.134890011</v>
      </c>
      <c r="AA72" s="5">
        <f t="shared" si="89"/>
        <v>1724777.1948707066</v>
      </c>
      <c r="AB72" s="1">
        <f t="shared" si="75"/>
        <v>13487431.940019304</v>
      </c>
      <c r="AD72" s="5">
        <f t="shared" si="90"/>
        <v>15212209.134890011</v>
      </c>
      <c r="AE72" s="5">
        <f t="shared" si="91"/>
        <v>1724777.1948707066</v>
      </c>
      <c r="AF72" s="1">
        <f t="shared" si="76"/>
        <v>13487431.940019304</v>
      </c>
    </row>
    <row r="73" spans="1:32" x14ac:dyDescent="0.25">
      <c r="A73" t="s">
        <v>55</v>
      </c>
      <c r="B73" s="5">
        <v>0</v>
      </c>
      <c r="C73" s="5">
        <v>0</v>
      </c>
      <c r="D73" s="1">
        <f t="shared" si="67"/>
        <v>0</v>
      </c>
      <c r="F73" s="5">
        <v>0</v>
      </c>
      <c r="G73" s="5">
        <v>0</v>
      </c>
      <c r="H73" s="1">
        <f t="shared" si="68"/>
        <v>0</v>
      </c>
      <c r="J73" s="5">
        <f>'ACTUAL VS P6M'!G73</f>
        <v>1943375</v>
      </c>
      <c r="K73" s="5">
        <f>'ACTUAL VS P6M'!H73</f>
        <v>5543</v>
      </c>
      <c r="L73" s="1">
        <f t="shared" si="69"/>
        <v>1937832</v>
      </c>
      <c r="N73" s="5">
        <f>'ACTUAL VS FORECAST'!C73</f>
        <v>3554517</v>
      </c>
      <c r="O73" s="5">
        <f>'ACTUAL VS FORECAST'!D73</f>
        <v>1514702</v>
      </c>
      <c r="P73" s="1">
        <f t="shared" si="70"/>
        <v>2039815</v>
      </c>
      <c r="R73" s="5">
        <f t="shared" si="79"/>
        <v>3554517</v>
      </c>
      <c r="S73" s="5">
        <f t="shared" si="80"/>
        <v>1514702</v>
      </c>
      <c r="T73" s="1">
        <f t="shared" si="71"/>
        <v>2039815</v>
      </c>
      <c r="U73" s="1"/>
      <c r="V73" s="5">
        <f t="shared" si="86"/>
        <v>3554517</v>
      </c>
      <c r="W73" s="5">
        <f t="shared" si="87"/>
        <v>1514702</v>
      </c>
      <c r="X73" s="1">
        <f t="shared" si="73"/>
        <v>2039815</v>
      </c>
      <c r="Z73" s="5">
        <f t="shared" si="88"/>
        <v>6501365.4612666108</v>
      </c>
      <c r="AA73" s="5">
        <f t="shared" si="89"/>
        <v>413913431.13909435</v>
      </c>
      <c r="AB73" s="1">
        <f t="shared" si="75"/>
        <v>-407412065.67782772</v>
      </c>
      <c r="AD73" s="5">
        <f t="shared" si="90"/>
        <v>6501365.4612666108</v>
      </c>
      <c r="AE73" s="5">
        <f t="shared" si="91"/>
        <v>413913431.13909435</v>
      </c>
      <c r="AF73" s="1">
        <f t="shared" si="76"/>
        <v>-407412065.67782772</v>
      </c>
    </row>
    <row r="74" spans="1:32" x14ac:dyDescent="0.25">
      <c r="A74" t="s">
        <v>56</v>
      </c>
      <c r="B74" s="5">
        <v>0</v>
      </c>
      <c r="C74" s="5">
        <v>0</v>
      </c>
      <c r="D74" s="1">
        <f t="shared" si="67"/>
        <v>0</v>
      </c>
      <c r="F74" s="5">
        <v>0</v>
      </c>
      <c r="G74" s="5">
        <v>0</v>
      </c>
      <c r="H74" s="1">
        <f t="shared" si="68"/>
        <v>0</v>
      </c>
      <c r="J74" s="5">
        <f>'ACTUAL VS P6M'!G74</f>
        <v>1038386</v>
      </c>
      <c r="K74" s="5">
        <f>'ACTUAL VS P6M'!H74</f>
        <v>0</v>
      </c>
      <c r="L74" s="1">
        <f t="shared" si="69"/>
        <v>1038386</v>
      </c>
      <c r="N74" s="5">
        <f>'ACTUAL VS FORECAST'!C74</f>
        <v>332687.5</v>
      </c>
      <c r="O74" s="5">
        <f>'ACTUAL VS FORECAST'!D74</f>
        <v>0</v>
      </c>
      <c r="P74" s="1">
        <f t="shared" si="70"/>
        <v>332687.5</v>
      </c>
      <c r="R74" s="5">
        <f t="shared" si="79"/>
        <v>332687.5</v>
      </c>
      <c r="S74" s="5">
        <f t="shared" si="80"/>
        <v>0</v>
      </c>
      <c r="T74" s="1">
        <f t="shared" si="71"/>
        <v>332687.5</v>
      </c>
      <c r="U74" s="1"/>
      <c r="V74" s="5">
        <f t="shared" si="86"/>
        <v>332687.5</v>
      </c>
      <c r="W74" s="5">
        <f t="shared" si="87"/>
        <v>0</v>
      </c>
      <c r="X74" s="1">
        <f t="shared" si="73"/>
        <v>332687.5</v>
      </c>
      <c r="Z74" s="5">
        <f t="shared" si="88"/>
        <v>106589.4307668343</v>
      </c>
      <c r="AA74" s="5">
        <f t="shared" si="89"/>
        <v>0</v>
      </c>
      <c r="AB74" s="1">
        <f t="shared" si="75"/>
        <v>106589.4307668343</v>
      </c>
      <c r="AD74" s="5">
        <f t="shared" si="90"/>
        <v>106589.4307668343</v>
      </c>
      <c r="AE74" s="5">
        <f t="shared" si="91"/>
        <v>0</v>
      </c>
      <c r="AF74" s="1">
        <f t="shared" si="76"/>
        <v>106589.4307668343</v>
      </c>
    </row>
    <row r="75" spans="1:32" x14ac:dyDescent="0.25">
      <c r="A75" t="s">
        <v>57</v>
      </c>
      <c r="B75" s="5">
        <v>0</v>
      </c>
      <c r="C75" s="5">
        <v>0</v>
      </c>
      <c r="D75" s="1">
        <f t="shared" si="67"/>
        <v>0</v>
      </c>
      <c r="F75" s="5">
        <v>0</v>
      </c>
      <c r="G75" s="5">
        <v>0</v>
      </c>
      <c r="H75" s="1">
        <f t="shared" si="68"/>
        <v>0</v>
      </c>
      <c r="J75" s="5">
        <f>'ACTUAL VS P6M'!G75</f>
        <v>2893603</v>
      </c>
      <c r="K75" s="5">
        <f>'ACTUAL VS P6M'!H75</f>
        <v>34420</v>
      </c>
      <c r="L75" s="1">
        <f t="shared" si="69"/>
        <v>2859183</v>
      </c>
      <c r="N75" s="5">
        <f>'ACTUAL VS FORECAST'!C75</f>
        <v>2751233</v>
      </c>
      <c r="O75" s="5">
        <f>'ACTUAL VS FORECAST'!D75</f>
        <v>6612.5</v>
      </c>
      <c r="P75" s="1">
        <f t="shared" si="70"/>
        <v>2744620.5</v>
      </c>
      <c r="R75" s="5">
        <f t="shared" si="79"/>
        <v>2751233</v>
      </c>
      <c r="S75" s="5">
        <f t="shared" si="80"/>
        <v>6612.5</v>
      </c>
      <c r="T75" s="1">
        <f t="shared" si="71"/>
        <v>2744620.5</v>
      </c>
      <c r="U75" s="1"/>
      <c r="V75" s="5">
        <f t="shared" si="86"/>
        <v>2751233</v>
      </c>
      <c r="W75" s="5">
        <f t="shared" si="87"/>
        <v>6612.5</v>
      </c>
      <c r="X75" s="1">
        <f t="shared" si="73"/>
        <v>2744620.5</v>
      </c>
      <c r="Z75" s="5">
        <f t="shared" si="88"/>
        <v>2615867.8368418198</v>
      </c>
      <c r="AA75" s="5">
        <f t="shared" si="89"/>
        <v>1270.3415528762348</v>
      </c>
      <c r="AB75" s="1">
        <f t="shared" si="75"/>
        <v>2614597.4952889434</v>
      </c>
      <c r="AD75" s="5">
        <f t="shared" si="90"/>
        <v>2615867.8368418198</v>
      </c>
      <c r="AE75" s="5">
        <f t="shared" si="91"/>
        <v>1270.3415528762348</v>
      </c>
      <c r="AF75" s="1">
        <f t="shared" si="76"/>
        <v>2614597.4952889434</v>
      </c>
    </row>
    <row r="76" spans="1:32" x14ac:dyDescent="0.25">
      <c r="A76" t="s">
        <v>58</v>
      </c>
      <c r="B76" s="5">
        <v>0</v>
      </c>
      <c r="C76" s="5">
        <v>0</v>
      </c>
      <c r="D76" s="1">
        <f t="shared" si="67"/>
        <v>0</v>
      </c>
      <c r="F76" s="5">
        <v>0</v>
      </c>
      <c r="G76" s="5">
        <v>0</v>
      </c>
      <c r="H76" s="1">
        <f t="shared" si="68"/>
        <v>0</v>
      </c>
      <c r="J76" s="5">
        <f>'ACTUAL VS P6M'!G76</f>
        <v>1221816</v>
      </c>
      <c r="K76" s="5">
        <f>'ACTUAL VS P6M'!H76</f>
        <v>339430</v>
      </c>
      <c r="L76" s="1">
        <f t="shared" si="69"/>
        <v>882386</v>
      </c>
      <c r="N76" s="5">
        <f>'ACTUAL VS FORECAST'!C76</f>
        <v>1260290.5</v>
      </c>
      <c r="O76" s="5">
        <f>'ACTUAL VS FORECAST'!D76</f>
        <v>89456</v>
      </c>
      <c r="P76" s="1">
        <f t="shared" si="70"/>
        <v>1170834.5</v>
      </c>
      <c r="R76" s="5">
        <f t="shared" si="79"/>
        <v>1260290.5</v>
      </c>
      <c r="S76" s="5">
        <f t="shared" si="80"/>
        <v>89456</v>
      </c>
      <c r="T76" s="1">
        <f t="shared" si="71"/>
        <v>1170834.5</v>
      </c>
      <c r="U76" s="1"/>
      <c r="V76" s="5">
        <f t="shared" si="86"/>
        <v>1260290.5</v>
      </c>
      <c r="W76" s="5">
        <f t="shared" si="87"/>
        <v>89456</v>
      </c>
      <c r="X76" s="1">
        <f t="shared" si="73"/>
        <v>1170834.5</v>
      </c>
      <c r="Z76" s="5">
        <f t="shared" si="88"/>
        <v>1299976.5467060916</v>
      </c>
      <c r="AA76" s="5">
        <f t="shared" si="89"/>
        <v>23575.924155201366</v>
      </c>
      <c r="AB76" s="1">
        <f t="shared" si="75"/>
        <v>1276400.6225508903</v>
      </c>
      <c r="AD76" s="5">
        <f t="shared" si="90"/>
        <v>1299976.5467060916</v>
      </c>
      <c r="AE76" s="5">
        <f t="shared" si="91"/>
        <v>23575.924155201366</v>
      </c>
      <c r="AF76" s="1">
        <f t="shared" si="76"/>
        <v>1276400.6225508903</v>
      </c>
    </row>
    <row r="77" spans="1:32" x14ac:dyDescent="0.25">
      <c r="A77" t="s">
        <v>59</v>
      </c>
      <c r="B77" s="5">
        <v>0</v>
      </c>
      <c r="C77" s="5">
        <v>0</v>
      </c>
      <c r="D77" s="1">
        <f t="shared" si="67"/>
        <v>0</v>
      </c>
      <c r="F77" s="5">
        <v>0</v>
      </c>
      <c r="G77" s="5">
        <v>0</v>
      </c>
      <c r="H77" s="1">
        <f t="shared" si="68"/>
        <v>0</v>
      </c>
      <c r="J77" s="5">
        <f>'ACTUAL VS P6M'!G77</f>
        <v>0</v>
      </c>
      <c r="K77" s="5">
        <f>'ACTUAL VS P6M'!H77</f>
        <v>0</v>
      </c>
      <c r="L77" s="1">
        <f t="shared" si="69"/>
        <v>0</v>
      </c>
      <c r="N77" s="5">
        <f>'ACTUAL VS FORECAST'!C77</f>
        <v>0</v>
      </c>
      <c r="O77" s="5">
        <f>'ACTUAL VS FORECAST'!D77</f>
        <v>0</v>
      </c>
      <c r="P77" s="1">
        <f t="shared" si="70"/>
        <v>0</v>
      </c>
      <c r="R77" s="5">
        <f t="shared" si="79"/>
        <v>0</v>
      </c>
      <c r="S77" s="5">
        <f t="shared" si="80"/>
        <v>0</v>
      </c>
      <c r="T77" s="1">
        <f t="shared" si="71"/>
        <v>0</v>
      </c>
      <c r="U77" s="1"/>
      <c r="V77" s="5">
        <f t="shared" si="86"/>
        <v>0</v>
      </c>
      <c r="W77" s="5">
        <f t="shared" si="87"/>
        <v>0</v>
      </c>
      <c r="X77" s="1">
        <f t="shared" si="73"/>
        <v>0</v>
      </c>
      <c r="Z77" s="5">
        <f t="shared" si="88"/>
        <v>0</v>
      </c>
      <c r="AA77" s="5">
        <f t="shared" si="89"/>
        <v>0</v>
      </c>
      <c r="AB77" s="1">
        <f t="shared" si="75"/>
        <v>0</v>
      </c>
      <c r="AD77" s="5">
        <f t="shared" si="90"/>
        <v>0</v>
      </c>
      <c r="AE77" s="5">
        <f t="shared" si="91"/>
        <v>0</v>
      </c>
      <c r="AF77" s="1">
        <f t="shared" si="76"/>
        <v>0</v>
      </c>
    </row>
    <row r="78" spans="1:32" x14ac:dyDescent="0.25">
      <c r="A78" t="s">
        <v>60</v>
      </c>
      <c r="B78" s="5">
        <v>0</v>
      </c>
      <c r="C78" s="5">
        <v>0</v>
      </c>
      <c r="D78" s="1">
        <f t="shared" si="67"/>
        <v>0</v>
      </c>
      <c r="F78" s="5">
        <v>0</v>
      </c>
      <c r="G78" s="5">
        <v>0</v>
      </c>
      <c r="H78" s="1">
        <f t="shared" si="68"/>
        <v>0</v>
      </c>
      <c r="J78" s="5">
        <f>'ACTUAL VS P6M'!G78</f>
        <v>158043</v>
      </c>
      <c r="K78" s="5">
        <f>'ACTUAL VS P6M'!H78</f>
        <v>2025</v>
      </c>
      <c r="L78" s="1">
        <f t="shared" si="69"/>
        <v>156018</v>
      </c>
      <c r="N78" s="5">
        <f>'ACTUAL VS FORECAST'!C78</f>
        <v>233388.5</v>
      </c>
      <c r="O78" s="5">
        <f>'ACTUAL VS FORECAST'!D78</f>
        <v>71570</v>
      </c>
      <c r="P78" s="1">
        <f t="shared" si="70"/>
        <v>161818.5</v>
      </c>
      <c r="R78" s="5">
        <f t="shared" si="79"/>
        <v>233388.5</v>
      </c>
      <c r="S78" s="5">
        <f t="shared" si="80"/>
        <v>71570</v>
      </c>
      <c r="T78" s="1">
        <f t="shared" si="71"/>
        <v>161818.5</v>
      </c>
      <c r="U78" s="1"/>
      <c r="V78" s="5">
        <f t="shared" si="86"/>
        <v>233388.5</v>
      </c>
      <c r="W78" s="5">
        <f t="shared" si="87"/>
        <v>71570</v>
      </c>
      <c r="X78" s="1">
        <f t="shared" si="73"/>
        <v>161818.5</v>
      </c>
      <c r="Z78" s="5">
        <f t="shared" si="88"/>
        <v>344654.25189505389</v>
      </c>
      <c r="AA78" s="5">
        <f t="shared" si="89"/>
        <v>2529513.5308641978</v>
      </c>
      <c r="AB78" s="1">
        <f t="shared" si="75"/>
        <v>-2184859.278969144</v>
      </c>
      <c r="AD78" s="5">
        <f t="shared" si="90"/>
        <v>344654.25189505389</v>
      </c>
      <c r="AE78" s="5">
        <f t="shared" si="91"/>
        <v>2529513.5308641978</v>
      </c>
      <c r="AF78" s="1">
        <f t="shared" si="76"/>
        <v>-2184859.278969144</v>
      </c>
    </row>
    <row r="79" spans="1:32" x14ac:dyDescent="0.25">
      <c r="A79" t="s">
        <v>61</v>
      </c>
      <c r="B79" s="5">
        <v>0</v>
      </c>
      <c r="C79" s="5">
        <v>0</v>
      </c>
      <c r="D79" s="1">
        <f t="shared" si="67"/>
        <v>0</v>
      </c>
      <c r="F79" s="5">
        <v>0</v>
      </c>
      <c r="G79" s="5">
        <v>0</v>
      </c>
      <c r="H79" s="1">
        <f t="shared" si="68"/>
        <v>0</v>
      </c>
      <c r="J79" s="5">
        <f>'ACTUAL VS P6M'!G79</f>
        <v>2581069</v>
      </c>
      <c r="K79" s="5">
        <f>'ACTUAL VS P6M'!H79</f>
        <v>110656</v>
      </c>
      <c r="L79" s="1">
        <f t="shared" si="69"/>
        <v>2470413</v>
      </c>
      <c r="N79" s="5">
        <f>'ACTUAL VS FORECAST'!C79</f>
        <v>3132484</v>
      </c>
      <c r="O79" s="5">
        <f>'ACTUAL VS FORECAST'!D79</f>
        <v>334588.5</v>
      </c>
      <c r="P79" s="1">
        <f t="shared" si="70"/>
        <v>2797895.5</v>
      </c>
      <c r="R79" s="5">
        <f t="shared" si="79"/>
        <v>3132484</v>
      </c>
      <c r="S79" s="5">
        <f t="shared" si="80"/>
        <v>334588.5</v>
      </c>
      <c r="T79" s="1">
        <f t="shared" si="71"/>
        <v>2797895.5</v>
      </c>
      <c r="U79" s="1"/>
      <c r="V79" s="5">
        <f t="shared" si="86"/>
        <v>3132484</v>
      </c>
      <c r="W79" s="5">
        <f t="shared" si="87"/>
        <v>334588.5</v>
      </c>
      <c r="X79" s="1">
        <f t="shared" si="73"/>
        <v>2797895.5</v>
      </c>
      <c r="Z79" s="5">
        <f t="shared" si="88"/>
        <v>3801702.3218891085</v>
      </c>
      <c r="AA79" s="5">
        <f t="shared" si="89"/>
        <v>1011689.0573692344</v>
      </c>
      <c r="AB79" s="1">
        <f t="shared" si="75"/>
        <v>2790013.264519874</v>
      </c>
      <c r="AD79" s="5">
        <f t="shared" si="90"/>
        <v>3801702.3218891085</v>
      </c>
      <c r="AE79" s="5">
        <f t="shared" si="91"/>
        <v>1011689.0573692344</v>
      </c>
      <c r="AF79" s="1">
        <f t="shared" si="76"/>
        <v>2790013.264519874</v>
      </c>
    </row>
    <row r="80" spans="1:32" x14ac:dyDescent="0.25">
      <c r="A80" t="s">
        <v>62</v>
      </c>
      <c r="B80" s="5">
        <v>0</v>
      </c>
      <c r="C80" s="5">
        <v>0</v>
      </c>
      <c r="D80" s="1">
        <f t="shared" si="67"/>
        <v>0</v>
      </c>
      <c r="F80" s="5">
        <v>0</v>
      </c>
      <c r="G80" s="5">
        <v>0</v>
      </c>
      <c r="H80" s="1">
        <f t="shared" si="68"/>
        <v>0</v>
      </c>
      <c r="J80" s="5">
        <f>'ACTUAL VS P6M'!G80</f>
        <v>518720</v>
      </c>
      <c r="K80" s="5">
        <f>'ACTUAL VS P6M'!H80</f>
        <v>310266</v>
      </c>
      <c r="L80" s="1">
        <f t="shared" si="69"/>
        <v>208454</v>
      </c>
      <c r="N80" s="5">
        <f>'ACTUAL VS FORECAST'!C80</f>
        <v>293507</v>
      </c>
      <c r="O80" s="5">
        <f>'ACTUAL VS FORECAST'!D80</f>
        <v>82286.5</v>
      </c>
      <c r="P80" s="1">
        <f t="shared" si="70"/>
        <v>211220.5</v>
      </c>
      <c r="R80" s="5">
        <f t="shared" si="79"/>
        <v>293507</v>
      </c>
      <c r="S80" s="5">
        <f t="shared" si="80"/>
        <v>82286.5</v>
      </c>
      <c r="T80" s="1">
        <f t="shared" si="71"/>
        <v>211220.5</v>
      </c>
      <c r="U80" s="1"/>
      <c r="V80" s="5">
        <f t="shared" si="86"/>
        <v>293507</v>
      </c>
      <c r="W80" s="5">
        <f t="shared" si="87"/>
        <v>82286.5</v>
      </c>
      <c r="X80" s="1">
        <f t="shared" si="73"/>
        <v>211220.5</v>
      </c>
      <c r="Z80" s="5">
        <f t="shared" si="88"/>
        <v>166074.87478601173</v>
      </c>
      <c r="AA80" s="5">
        <f t="shared" si="89"/>
        <v>21823.429193820786</v>
      </c>
      <c r="AB80" s="1">
        <f t="shared" si="75"/>
        <v>144251.44559219095</v>
      </c>
      <c r="AD80" s="5">
        <f t="shared" si="90"/>
        <v>166074.87478601173</v>
      </c>
      <c r="AE80" s="5">
        <f t="shared" si="91"/>
        <v>21823.429193820786</v>
      </c>
      <c r="AF80" s="1">
        <f t="shared" si="76"/>
        <v>144251.44559219095</v>
      </c>
    </row>
    <row r="81" spans="1:32" x14ac:dyDescent="0.25">
      <c r="A81" s="8" t="s">
        <v>63</v>
      </c>
      <c r="B81" s="5">
        <f>SUM(B71:B80)</f>
        <v>0</v>
      </c>
      <c r="C81" s="5">
        <f>SUM(C71:C80)</f>
        <v>0</v>
      </c>
      <c r="D81" s="1">
        <f t="shared" si="67"/>
        <v>0</v>
      </c>
      <c r="F81" s="5">
        <f>SUM(F71:F80)</f>
        <v>0</v>
      </c>
      <c r="G81" s="5">
        <f>SUM(G71:G80)</f>
        <v>0</v>
      </c>
      <c r="H81" s="1">
        <f t="shared" si="68"/>
        <v>0</v>
      </c>
      <c r="J81" s="5">
        <f>SUM(J71:J80)</f>
        <v>34634870</v>
      </c>
      <c r="K81" s="5">
        <f>SUM(K71:K80)</f>
        <v>1507541</v>
      </c>
      <c r="L81" s="1">
        <f t="shared" si="69"/>
        <v>33127329</v>
      </c>
      <c r="N81" s="5">
        <f>SUM(N71:N80)</f>
        <v>36619958</v>
      </c>
      <c r="O81" s="5">
        <f>SUM(O71:O80)</f>
        <v>2652399</v>
      </c>
      <c r="P81" s="1">
        <f t="shared" si="70"/>
        <v>33967559</v>
      </c>
      <c r="R81" s="5">
        <f>SUM(R71:R80)</f>
        <v>36619958</v>
      </c>
      <c r="S81" s="5">
        <f>SUM(S71:S80)</f>
        <v>2652399</v>
      </c>
      <c r="T81" s="1">
        <f t="shared" si="71"/>
        <v>33967559</v>
      </c>
      <c r="U81" s="1"/>
      <c r="V81" s="5">
        <f>SUM(V71:V80)</f>
        <v>36619958</v>
      </c>
      <c r="W81" s="5">
        <f>SUM(W71:W80)</f>
        <v>2652399</v>
      </c>
      <c r="X81" s="1">
        <f t="shared" si="73"/>
        <v>33967559</v>
      </c>
      <c r="Z81" s="5">
        <f>SUM(Z71:Z80)</f>
        <v>40879226.645537138</v>
      </c>
      <c r="AA81" s="5">
        <f>SUM(AA71:AA80)</f>
        <v>419447300.611453</v>
      </c>
      <c r="AB81" s="1">
        <f t="shared" si="75"/>
        <v>-378568073.96591586</v>
      </c>
      <c r="AD81" s="5">
        <f>SUM(AD71:AD80)</f>
        <v>40879226.645537138</v>
      </c>
      <c r="AE81" s="5">
        <f>SUM(AE71:AE80)</f>
        <v>419447300.611453</v>
      </c>
      <c r="AF81" s="1">
        <f t="shared" si="76"/>
        <v>-378568073.96591586</v>
      </c>
    </row>
    <row r="82" spans="1:32" x14ac:dyDescent="0.25">
      <c r="A82" t="s">
        <v>64</v>
      </c>
      <c r="B82" s="5">
        <v>0</v>
      </c>
      <c r="C82" s="5">
        <v>0</v>
      </c>
      <c r="D82" s="1">
        <f t="shared" si="67"/>
        <v>0</v>
      </c>
      <c r="F82" s="5">
        <v>0</v>
      </c>
      <c r="G82" s="5">
        <v>0</v>
      </c>
      <c r="H82" s="1">
        <f t="shared" si="68"/>
        <v>0</v>
      </c>
      <c r="J82" s="5">
        <f>'ACTUAL VS P6M'!G82</f>
        <v>0</v>
      </c>
      <c r="K82" s="5">
        <f>'ACTUAL VS P6M'!H82</f>
        <v>0</v>
      </c>
      <c r="L82" s="1">
        <f t="shared" si="69"/>
        <v>0</v>
      </c>
      <c r="N82" s="5">
        <f>'ACTUAL VS FORECAST'!C82</f>
        <v>0</v>
      </c>
      <c r="O82" s="5">
        <f>'ACTUAL VS FORECAST'!D82</f>
        <v>0</v>
      </c>
      <c r="P82" s="1">
        <f t="shared" si="70"/>
        <v>0</v>
      </c>
      <c r="R82" s="5">
        <f t="shared" si="79"/>
        <v>0</v>
      </c>
      <c r="S82" s="5">
        <f t="shared" si="80"/>
        <v>0</v>
      </c>
      <c r="T82" s="1">
        <f t="shared" si="71"/>
        <v>0</v>
      </c>
      <c r="U82" s="1"/>
      <c r="V82" s="5">
        <f t="shared" ref="V82:V85" si="92">R82</f>
        <v>0</v>
      </c>
      <c r="W82" s="5">
        <f t="shared" ref="W82:W85" si="93">S82</f>
        <v>0</v>
      </c>
      <c r="X82" s="1">
        <f t="shared" si="73"/>
        <v>0</v>
      </c>
      <c r="Z82" s="5">
        <f t="shared" ref="Z82:AA85" si="94">IF(J82=0,+N82,+N82*N82/J82)</f>
        <v>0</v>
      </c>
      <c r="AA82" s="5">
        <f t="shared" si="94"/>
        <v>0</v>
      </c>
      <c r="AB82" s="1">
        <f t="shared" si="75"/>
        <v>0</v>
      </c>
      <c r="AD82" s="5">
        <f t="shared" ref="AD82:AD85" si="95">Z82</f>
        <v>0</v>
      </c>
      <c r="AE82" s="5">
        <f t="shared" ref="AE82:AE85" si="96">AA82</f>
        <v>0</v>
      </c>
      <c r="AF82" s="1">
        <f t="shared" si="76"/>
        <v>0</v>
      </c>
    </row>
    <row r="83" spans="1:32" x14ac:dyDescent="0.25">
      <c r="A83" t="s">
        <v>65</v>
      </c>
      <c r="B83" s="5">
        <v>0</v>
      </c>
      <c r="C83" s="5">
        <v>0</v>
      </c>
      <c r="D83" s="1">
        <f t="shared" si="67"/>
        <v>0</v>
      </c>
      <c r="F83" s="5">
        <v>0</v>
      </c>
      <c r="G83" s="5">
        <v>0</v>
      </c>
      <c r="H83" s="1">
        <f t="shared" si="68"/>
        <v>0</v>
      </c>
      <c r="J83" s="5">
        <f>'ACTUAL VS P6M'!G83</f>
        <v>0</v>
      </c>
      <c r="K83" s="5">
        <f>'ACTUAL VS P6M'!H83</f>
        <v>0</v>
      </c>
      <c r="L83" s="1">
        <f t="shared" si="69"/>
        <v>0</v>
      </c>
      <c r="N83" s="5">
        <f>'ACTUAL VS FORECAST'!C83</f>
        <v>1624820.5</v>
      </c>
      <c r="O83" s="5">
        <f>'ACTUAL VS FORECAST'!D83</f>
        <v>1368500</v>
      </c>
      <c r="P83" s="1">
        <f t="shared" si="70"/>
        <v>256320.5</v>
      </c>
      <c r="R83" s="5">
        <f t="shared" si="79"/>
        <v>1624820.5</v>
      </c>
      <c r="S83" s="5">
        <f t="shared" si="80"/>
        <v>1368500</v>
      </c>
      <c r="T83" s="1">
        <f t="shared" si="71"/>
        <v>256320.5</v>
      </c>
      <c r="U83" s="1"/>
      <c r="V83" s="5">
        <f t="shared" si="92"/>
        <v>1624820.5</v>
      </c>
      <c r="W83" s="5">
        <f t="shared" si="93"/>
        <v>1368500</v>
      </c>
      <c r="X83" s="1">
        <f t="shared" si="73"/>
        <v>256320.5</v>
      </c>
      <c r="Z83" s="5">
        <f t="shared" si="94"/>
        <v>1624820.5</v>
      </c>
      <c r="AA83" s="5">
        <f t="shared" si="94"/>
        <v>1368500</v>
      </c>
      <c r="AB83" s="1">
        <f t="shared" si="75"/>
        <v>256320.5</v>
      </c>
      <c r="AD83" s="5">
        <f t="shared" si="95"/>
        <v>1624820.5</v>
      </c>
      <c r="AE83" s="5">
        <f t="shared" si="96"/>
        <v>1368500</v>
      </c>
      <c r="AF83" s="1">
        <f t="shared" si="76"/>
        <v>256320.5</v>
      </c>
    </row>
    <row r="84" spans="1:32" x14ac:dyDescent="0.25">
      <c r="A84" t="s">
        <v>66</v>
      </c>
      <c r="B84" s="5">
        <v>0</v>
      </c>
      <c r="C84" s="5">
        <v>0</v>
      </c>
      <c r="D84" s="1">
        <f t="shared" si="67"/>
        <v>0</v>
      </c>
      <c r="F84" s="5">
        <v>0</v>
      </c>
      <c r="G84" s="5">
        <v>0</v>
      </c>
      <c r="H84" s="1">
        <f t="shared" si="68"/>
        <v>0</v>
      </c>
      <c r="J84" s="5">
        <f>'ACTUAL VS P6M'!G84</f>
        <v>3642828</v>
      </c>
      <c r="K84" s="5">
        <f>'ACTUAL VS P6M'!H84</f>
        <v>314218</v>
      </c>
      <c r="L84" s="1">
        <f t="shared" si="69"/>
        <v>3328610</v>
      </c>
      <c r="N84" s="5">
        <f>'ACTUAL VS FORECAST'!C84</f>
        <v>3226434</v>
      </c>
      <c r="O84" s="5">
        <f>'ACTUAL VS FORECAST'!D84</f>
        <v>89986</v>
      </c>
      <c r="P84" s="1">
        <f t="shared" si="70"/>
        <v>3136448</v>
      </c>
      <c r="R84" s="5">
        <f t="shared" si="79"/>
        <v>3226434</v>
      </c>
      <c r="S84" s="5">
        <f t="shared" si="80"/>
        <v>89986</v>
      </c>
      <c r="T84" s="1">
        <f t="shared" si="71"/>
        <v>3136448</v>
      </c>
      <c r="U84" s="1"/>
      <c r="V84" s="5">
        <f t="shared" si="92"/>
        <v>3226434</v>
      </c>
      <c r="W84" s="5">
        <f t="shared" si="93"/>
        <v>89986</v>
      </c>
      <c r="X84" s="1">
        <f t="shared" si="73"/>
        <v>3136448</v>
      </c>
      <c r="Z84" s="5">
        <f t="shared" si="94"/>
        <v>2857635.978518887</v>
      </c>
      <c r="AA84" s="5">
        <f t="shared" si="94"/>
        <v>25770.262034638374</v>
      </c>
      <c r="AB84" s="1">
        <f t="shared" si="75"/>
        <v>2831865.7164842486</v>
      </c>
      <c r="AD84" s="5">
        <f t="shared" si="95"/>
        <v>2857635.978518887</v>
      </c>
      <c r="AE84" s="5">
        <f t="shared" si="96"/>
        <v>25770.262034638374</v>
      </c>
      <c r="AF84" s="1">
        <f t="shared" si="76"/>
        <v>2831865.7164842486</v>
      </c>
    </row>
    <row r="85" spans="1:32" x14ac:dyDescent="0.25">
      <c r="A85" t="s">
        <v>67</v>
      </c>
      <c r="B85" s="5">
        <v>0</v>
      </c>
      <c r="C85" s="5">
        <v>0</v>
      </c>
      <c r="D85" s="1">
        <f t="shared" si="67"/>
        <v>0</v>
      </c>
      <c r="F85" s="5">
        <v>0</v>
      </c>
      <c r="G85" s="5">
        <v>0</v>
      </c>
      <c r="H85" s="1">
        <f t="shared" si="68"/>
        <v>0</v>
      </c>
      <c r="J85" s="5">
        <f>'ACTUAL VS P6M'!G85</f>
        <v>138103</v>
      </c>
      <c r="K85" s="5">
        <f>'ACTUAL VS P6M'!H85</f>
        <v>96348</v>
      </c>
      <c r="L85" s="1">
        <f t="shared" si="69"/>
        <v>41755</v>
      </c>
      <c r="N85" s="5">
        <f>'ACTUAL VS FORECAST'!C85</f>
        <v>189592</v>
      </c>
      <c r="O85" s="5">
        <f>'ACTUAL VS FORECAST'!D85</f>
        <v>134364</v>
      </c>
      <c r="P85" s="1">
        <f t="shared" si="70"/>
        <v>55228</v>
      </c>
      <c r="R85" s="5">
        <f t="shared" si="79"/>
        <v>189592</v>
      </c>
      <c r="S85" s="5">
        <f t="shared" si="80"/>
        <v>134364</v>
      </c>
      <c r="T85" s="1">
        <f t="shared" si="71"/>
        <v>55228</v>
      </c>
      <c r="U85" s="1"/>
      <c r="V85" s="5">
        <f t="shared" si="92"/>
        <v>189592</v>
      </c>
      <c r="W85" s="5">
        <f t="shared" si="93"/>
        <v>134364</v>
      </c>
      <c r="X85" s="1">
        <f t="shared" si="73"/>
        <v>55228</v>
      </c>
      <c r="Z85" s="5">
        <f t="shared" si="94"/>
        <v>260277.6656843081</v>
      </c>
      <c r="AA85" s="5">
        <f t="shared" si="94"/>
        <v>187379.96114086435</v>
      </c>
      <c r="AB85" s="1">
        <f t="shared" si="75"/>
        <v>72897.704543443746</v>
      </c>
      <c r="AD85" s="5">
        <f t="shared" si="95"/>
        <v>260277.6656843081</v>
      </c>
      <c r="AE85" s="5">
        <f t="shared" si="96"/>
        <v>187379.96114086435</v>
      </c>
      <c r="AF85" s="1">
        <f t="shared" si="76"/>
        <v>72897.704543443746</v>
      </c>
    </row>
    <row r="86" spans="1:32" x14ac:dyDescent="0.25">
      <c r="A86" s="8" t="s">
        <v>68</v>
      </c>
      <c r="B86" s="1">
        <f>SUM(B82:B85)</f>
        <v>0</v>
      </c>
      <c r="C86" s="1">
        <f>SUM(C82:C85)</f>
        <v>0</v>
      </c>
      <c r="D86" s="1">
        <f t="shared" si="67"/>
        <v>0</v>
      </c>
      <c r="F86" s="1">
        <f>SUM(F82:F85)</f>
        <v>0</v>
      </c>
      <c r="G86" s="1">
        <f>SUM(G82:G85)</f>
        <v>0</v>
      </c>
      <c r="H86" s="1">
        <f t="shared" si="68"/>
        <v>0</v>
      </c>
      <c r="J86" s="1">
        <f>SUM(J82:J85)</f>
        <v>3780931</v>
      </c>
      <c r="K86" s="1">
        <f>SUM(K82:K85)</f>
        <v>410566</v>
      </c>
      <c r="L86" s="1">
        <f t="shared" si="69"/>
        <v>3370365</v>
      </c>
      <c r="N86" s="1">
        <f>SUM(N82:N85)</f>
        <v>5040846.5</v>
      </c>
      <c r="O86" s="1">
        <f>SUM(O82:O85)</f>
        <v>1592850</v>
      </c>
      <c r="P86" s="1">
        <f t="shared" si="70"/>
        <v>3447996.5</v>
      </c>
      <c r="R86" s="1">
        <f>SUM(R82:R85)</f>
        <v>5040846.5</v>
      </c>
      <c r="S86" s="1">
        <f>SUM(S82:S85)</f>
        <v>1592850</v>
      </c>
      <c r="T86" s="1">
        <f t="shared" si="71"/>
        <v>3447996.5</v>
      </c>
      <c r="U86" s="1"/>
      <c r="V86" s="1">
        <f>SUM(V82:V85)</f>
        <v>5040846.5</v>
      </c>
      <c r="W86" s="1">
        <f>SUM(W82:W85)</f>
        <v>1592850</v>
      </c>
      <c r="X86" s="1">
        <f t="shared" si="73"/>
        <v>3447996.5</v>
      </c>
      <c r="Z86" s="1">
        <f>SUM(Z82:Z85)</f>
        <v>4742734.1442031944</v>
      </c>
      <c r="AA86" s="1">
        <f>SUM(AA82:AA85)</f>
        <v>1581650.2231755026</v>
      </c>
      <c r="AB86" s="1">
        <f t="shared" si="75"/>
        <v>3161083.921027692</v>
      </c>
      <c r="AD86" s="1">
        <f>SUM(AD82:AD85)</f>
        <v>4742734.1442031944</v>
      </c>
      <c r="AE86" s="1">
        <f>SUM(AE82:AE85)</f>
        <v>1581650.2231755026</v>
      </c>
      <c r="AF86" s="1">
        <f t="shared" si="76"/>
        <v>3161083.921027692</v>
      </c>
    </row>
    <row r="87" spans="1:32" x14ac:dyDescent="0.25">
      <c r="A87" t="s">
        <v>69</v>
      </c>
      <c r="B87" s="5">
        <v>0</v>
      </c>
      <c r="C87" s="5">
        <v>0</v>
      </c>
      <c r="D87" s="1">
        <f t="shared" si="67"/>
        <v>0</v>
      </c>
      <c r="F87" s="5">
        <v>0</v>
      </c>
      <c r="G87" s="5">
        <v>0</v>
      </c>
      <c r="H87" s="1">
        <f t="shared" si="68"/>
        <v>0</v>
      </c>
      <c r="J87" s="5">
        <f>'ACTUAL VS P6M'!G87</f>
        <v>0</v>
      </c>
      <c r="K87" s="5">
        <f>'ACTUAL VS P6M'!H87</f>
        <v>0</v>
      </c>
      <c r="L87" s="1">
        <f t="shared" si="69"/>
        <v>0</v>
      </c>
      <c r="N87" s="5">
        <f>'ACTUAL VS FORECAST'!C87</f>
        <v>0</v>
      </c>
      <c r="O87" s="5">
        <f>'ACTUAL VS FORECAST'!D87</f>
        <v>0</v>
      </c>
      <c r="P87" s="1">
        <f t="shared" si="70"/>
        <v>0</v>
      </c>
      <c r="R87" s="5">
        <f t="shared" si="79"/>
        <v>0</v>
      </c>
      <c r="S87" s="5">
        <f t="shared" si="80"/>
        <v>0</v>
      </c>
      <c r="T87" s="1">
        <f t="shared" si="71"/>
        <v>0</v>
      </c>
      <c r="U87" s="1"/>
      <c r="V87" s="5">
        <f t="shared" ref="V87:V91" si="97">R87</f>
        <v>0</v>
      </c>
      <c r="W87" s="5">
        <f t="shared" ref="W87:W91" si="98">S87</f>
        <v>0</v>
      </c>
      <c r="X87" s="1">
        <f t="shared" si="73"/>
        <v>0</v>
      </c>
      <c r="Z87" s="5">
        <f t="shared" ref="Z87:AA91" si="99">IF(J87=0,+N87,+N87*N87/J87)</f>
        <v>0</v>
      </c>
      <c r="AA87" s="5">
        <f t="shared" si="99"/>
        <v>0</v>
      </c>
      <c r="AB87" s="1">
        <f t="shared" si="75"/>
        <v>0</v>
      </c>
      <c r="AD87" s="5">
        <f t="shared" ref="AD87:AD91" si="100">Z87</f>
        <v>0</v>
      </c>
      <c r="AE87" s="5">
        <f t="shared" ref="AE87:AE91" si="101">AA87</f>
        <v>0</v>
      </c>
      <c r="AF87" s="1">
        <f t="shared" si="76"/>
        <v>0</v>
      </c>
    </row>
    <row r="88" spans="1:32" x14ac:dyDescent="0.25">
      <c r="A88" t="s">
        <v>70</v>
      </c>
      <c r="B88" s="5">
        <v>0</v>
      </c>
      <c r="C88" s="5">
        <v>0</v>
      </c>
      <c r="D88" s="1">
        <f t="shared" si="67"/>
        <v>0</v>
      </c>
      <c r="F88" s="5">
        <v>0</v>
      </c>
      <c r="G88" s="5">
        <v>0</v>
      </c>
      <c r="H88" s="1">
        <f t="shared" si="68"/>
        <v>0</v>
      </c>
      <c r="J88" s="5">
        <f>'ACTUAL VS P6M'!G88</f>
        <v>1302016</v>
      </c>
      <c r="K88" s="5">
        <f>'ACTUAL VS P6M'!H88</f>
        <v>0</v>
      </c>
      <c r="L88" s="1">
        <f t="shared" si="69"/>
        <v>1302016</v>
      </c>
      <c r="N88" s="5">
        <f>'ACTUAL VS FORECAST'!C88</f>
        <v>1328886.5</v>
      </c>
      <c r="O88" s="5">
        <f>'ACTUAL VS FORECAST'!D88</f>
        <v>0</v>
      </c>
      <c r="P88" s="1">
        <f t="shared" si="70"/>
        <v>1328886.5</v>
      </c>
      <c r="R88" s="5">
        <f t="shared" si="79"/>
        <v>1328886.5</v>
      </c>
      <c r="S88" s="5">
        <f t="shared" si="80"/>
        <v>0</v>
      </c>
      <c r="T88" s="1">
        <f t="shared" si="71"/>
        <v>1328886.5</v>
      </c>
      <c r="U88" s="1"/>
      <c r="V88" s="5">
        <f t="shared" si="97"/>
        <v>1328886.5</v>
      </c>
      <c r="W88" s="5">
        <f t="shared" si="98"/>
        <v>0</v>
      </c>
      <c r="X88" s="1">
        <f t="shared" si="73"/>
        <v>1328886.5</v>
      </c>
      <c r="Z88" s="5">
        <f t="shared" si="99"/>
        <v>1356311.5429320761</v>
      </c>
      <c r="AA88" s="5">
        <f t="shared" si="99"/>
        <v>0</v>
      </c>
      <c r="AB88" s="1">
        <f t="shared" si="75"/>
        <v>1356311.5429320761</v>
      </c>
      <c r="AD88" s="5">
        <f t="shared" si="100"/>
        <v>1356311.5429320761</v>
      </c>
      <c r="AE88" s="5">
        <f t="shared" si="101"/>
        <v>0</v>
      </c>
      <c r="AF88" s="1">
        <f t="shared" si="76"/>
        <v>1356311.5429320761</v>
      </c>
    </row>
    <row r="89" spans="1:32" x14ac:dyDescent="0.25">
      <c r="A89" t="s">
        <v>71</v>
      </c>
      <c r="B89" s="5">
        <v>0</v>
      </c>
      <c r="C89" s="5">
        <v>0</v>
      </c>
      <c r="D89" s="1">
        <f t="shared" si="67"/>
        <v>0</v>
      </c>
      <c r="F89" s="5">
        <v>0</v>
      </c>
      <c r="G89" s="5">
        <v>0</v>
      </c>
      <c r="H89" s="1">
        <f t="shared" si="68"/>
        <v>0</v>
      </c>
      <c r="J89" s="5">
        <f>'ACTUAL VS P6M'!G89</f>
        <v>35305</v>
      </c>
      <c r="K89" s="5">
        <f>'ACTUAL VS P6M'!H89</f>
        <v>11559</v>
      </c>
      <c r="L89" s="1">
        <f t="shared" si="69"/>
        <v>23746</v>
      </c>
      <c r="N89" s="5">
        <f>'ACTUAL VS FORECAST'!C89</f>
        <v>21485</v>
      </c>
      <c r="O89" s="5">
        <f>'ACTUAL VS FORECAST'!D89</f>
        <v>925</v>
      </c>
      <c r="P89" s="1">
        <f t="shared" si="70"/>
        <v>20560</v>
      </c>
      <c r="R89" s="5">
        <f t="shared" si="79"/>
        <v>21485</v>
      </c>
      <c r="S89" s="5">
        <f t="shared" si="80"/>
        <v>925</v>
      </c>
      <c r="T89" s="1">
        <f t="shared" si="71"/>
        <v>20560</v>
      </c>
      <c r="U89" s="1"/>
      <c r="V89" s="5">
        <f t="shared" si="97"/>
        <v>21485</v>
      </c>
      <c r="W89" s="5">
        <f t="shared" si="98"/>
        <v>925</v>
      </c>
      <c r="X89" s="1">
        <f t="shared" si="73"/>
        <v>20560</v>
      </c>
      <c r="Z89" s="5">
        <f t="shared" si="99"/>
        <v>13074.78331681065</v>
      </c>
      <c r="AA89" s="5">
        <f t="shared" si="99"/>
        <v>74.022406782593649</v>
      </c>
      <c r="AB89" s="1">
        <f t="shared" si="75"/>
        <v>13000.760910028057</v>
      </c>
      <c r="AD89" s="5">
        <f t="shared" si="100"/>
        <v>13074.78331681065</v>
      </c>
      <c r="AE89" s="5">
        <f t="shared" si="101"/>
        <v>74.022406782593649</v>
      </c>
      <c r="AF89" s="1">
        <f t="shared" si="76"/>
        <v>13000.760910028057</v>
      </c>
    </row>
    <row r="90" spans="1:32" x14ac:dyDescent="0.25">
      <c r="A90" t="s">
        <v>72</v>
      </c>
      <c r="B90" s="5">
        <v>0</v>
      </c>
      <c r="C90" s="5">
        <v>0</v>
      </c>
      <c r="D90" s="1">
        <f t="shared" si="67"/>
        <v>0</v>
      </c>
      <c r="F90" s="5">
        <v>0</v>
      </c>
      <c r="G90" s="5">
        <v>0</v>
      </c>
      <c r="H90" s="1">
        <f t="shared" si="68"/>
        <v>0</v>
      </c>
      <c r="J90" s="5">
        <f>'ACTUAL VS P6M'!G90</f>
        <v>2016167</v>
      </c>
      <c r="K90" s="5">
        <f>'ACTUAL VS P6M'!H90</f>
        <v>419250</v>
      </c>
      <c r="L90" s="1">
        <f t="shared" si="69"/>
        <v>1596917</v>
      </c>
      <c r="N90" s="5">
        <f>'ACTUAL VS FORECAST'!C90</f>
        <v>4269764.5</v>
      </c>
      <c r="O90" s="5">
        <f>'ACTUAL VS FORECAST'!D90</f>
        <v>470934.5</v>
      </c>
      <c r="P90" s="1">
        <f t="shared" si="70"/>
        <v>3798830</v>
      </c>
      <c r="R90" s="5">
        <f t="shared" si="79"/>
        <v>4269764.5</v>
      </c>
      <c r="S90" s="5">
        <f t="shared" si="80"/>
        <v>470934.5</v>
      </c>
      <c r="T90" s="1">
        <f t="shared" si="71"/>
        <v>3798830</v>
      </c>
      <c r="U90" s="1"/>
      <c r="V90" s="5">
        <f t="shared" si="97"/>
        <v>4269764.5</v>
      </c>
      <c r="W90" s="5">
        <f t="shared" si="98"/>
        <v>470934.5</v>
      </c>
      <c r="X90" s="1">
        <f t="shared" si="73"/>
        <v>3798830</v>
      </c>
      <c r="Z90" s="5">
        <f t="shared" si="99"/>
        <v>9042350.6016417537</v>
      </c>
      <c r="AA90" s="5">
        <f t="shared" si="99"/>
        <v>528990.58626177697</v>
      </c>
      <c r="AB90" s="1">
        <f t="shared" si="75"/>
        <v>8513360.0153799765</v>
      </c>
      <c r="AD90" s="5">
        <f t="shared" si="100"/>
        <v>9042350.6016417537</v>
      </c>
      <c r="AE90" s="5">
        <f t="shared" si="101"/>
        <v>528990.58626177697</v>
      </c>
      <c r="AF90" s="1">
        <f t="shared" si="76"/>
        <v>8513360.0153799765</v>
      </c>
    </row>
    <row r="91" spans="1:32" x14ac:dyDescent="0.25">
      <c r="A91" t="s">
        <v>73</v>
      </c>
      <c r="B91" s="5">
        <v>0</v>
      </c>
      <c r="C91" s="5">
        <v>0</v>
      </c>
      <c r="D91" s="1">
        <f t="shared" si="67"/>
        <v>0</v>
      </c>
      <c r="F91" s="5">
        <v>0</v>
      </c>
      <c r="G91" s="5">
        <v>0</v>
      </c>
      <c r="H91" s="1">
        <f t="shared" si="68"/>
        <v>0</v>
      </c>
      <c r="J91" s="5">
        <f>'ACTUAL VS P6M'!G91</f>
        <v>1975495</v>
      </c>
      <c r="K91" s="5">
        <f>'ACTUAL VS P6M'!H91</f>
        <v>0</v>
      </c>
      <c r="L91" s="1">
        <f t="shared" si="69"/>
        <v>1975495</v>
      </c>
      <c r="N91" s="5">
        <f>'ACTUAL VS FORECAST'!C91</f>
        <v>2021110</v>
      </c>
      <c r="O91" s="5">
        <f>'ACTUAL VS FORECAST'!D91</f>
        <v>0</v>
      </c>
      <c r="P91" s="1">
        <f t="shared" si="70"/>
        <v>2021110</v>
      </c>
      <c r="R91" s="5">
        <f t="shared" si="79"/>
        <v>2021110</v>
      </c>
      <c r="S91" s="5">
        <f t="shared" si="80"/>
        <v>0</v>
      </c>
      <c r="T91" s="1">
        <f t="shared" si="71"/>
        <v>2021110</v>
      </c>
      <c r="U91" s="1"/>
      <c r="V91" s="5">
        <f t="shared" si="97"/>
        <v>2021110</v>
      </c>
      <c r="W91" s="5">
        <f t="shared" si="98"/>
        <v>0</v>
      </c>
      <c r="X91" s="1">
        <f t="shared" si="73"/>
        <v>2021110</v>
      </c>
      <c r="Z91" s="5">
        <f t="shared" si="99"/>
        <v>2067778.2692945313</v>
      </c>
      <c r="AA91" s="5">
        <f t="shared" si="99"/>
        <v>0</v>
      </c>
      <c r="AB91" s="1">
        <f t="shared" si="75"/>
        <v>2067778.2692945313</v>
      </c>
      <c r="AD91" s="5">
        <f t="shared" si="100"/>
        <v>2067778.2692945313</v>
      </c>
      <c r="AE91" s="5">
        <f t="shared" si="101"/>
        <v>0</v>
      </c>
      <c r="AF91" s="1">
        <f t="shared" si="76"/>
        <v>2067778.2692945313</v>
      </c>
    </row>
    <row r="92" spans="1:32" x14ac:dyDescent="0.25">
      <c r="A92" s="8" t="s">
        <v>74</v>
      </c>
      <c r="B92" s="5">
        <f>SUM(B87:B91)</f>
        <v>0</v>
      </c>
      <c r="C92" s="5">
        <f>SUM(C87:C91)</f>
        <v>0</v>
      </c>
      <c r="D92" s="1">
        <f t="shared" si="67"/>
        <v>0</v>
      </c>
      <c r="F92" s="5">
        <f>SUM(F87:F91)</f>
        <v>0</v>
      </c>
      <c r="G92" s="5">
        <f>SUM(G87:G91)</f>
        <v>0</v>
      </c>
      <c r="H92" s="1">
        <f t="shared" si="68"/>
        <v>0</v>
      </c>
      <c r="J92" s="5">
        <f>SUM(J87:J91)</f>
        <v>5328983</v>
      </c>
      <c r="K92" s="5">
        <f>SUM(K87:K91)</f>
        <v>430809</v>
      </c>
      <c r="L92" s="1">
        <f t="shared" si="69"/>
        <v>4898174</v>
      </c>
      <c r="N92" s="5">
        <f>SUM(N87:N91)</f>
        <v>7641246</v>
      </c>
      <c r="O92" s="5">
        <f>SUM(O87:O91)</f>
        <v>471859.5</v>
      </c>
      <c r="P92" s="1">
        <f t="shared" si="70"/>
        <v>7169386.5</v>
      </c>
      <c r="R92" s="5">
        <f>SUM(R87:R91)</f>
        <v>7641246</v>
      </c>
      <c r="S92" s="5">
        <f>SUM(S87:S91)</f>
        <v>471859.5</v>
      </c>
      <c r="T92" s="1">
        <f t="shared" si="71"/>
        <v>7169386.5</v>
      </c>
      <c r="U92" s="1"/>
      <c r="V92" s="5">
        <f>SUM(V87:V91)</f>
        <v>7641246</v>
      </c>
      <c r="W92" s="5">
        <f>SUM(W87:W91)</f>
        <v>471859.5</v>
      </c>
      <c r="X92" s="1">
        <f t="shared" si="73"/>
        <v>7169386.5</v>
      </c>
      <c r="Z92" s="5">
        <f>SUM(Z87:Z91)</f>
        <v>12479515.197185172</v>
      </c>
      <c r="AA92" s="5">
        <f>SUM(AA87:AA91)</f>
        <v>529064.60866855958</v>
      </c>
      <c r="AB92" s="1">
        <f t="shared" si="75"/>
        <v>11950450.588516612</v>
      </c>
      <c r="AD92" s="5">
        <f>SUM(AD87:AD91)</f>
        <v>12479515.197185172</v>
      </c>
      <c r="AE92" s="5">
        <f>SUM(AE87:AE91)</f>
        <v>529064.60866855958</v>
      </c>
      <c r="AF92" s="1">
        <f t="shared" si="76"/>
        <v>11950450.588516612</v>
      </c>
    </row>
    <row r="93" spans="1:32" x14ac:dyDescent="0.25">
      <c r="A93" t="s">
        <v>75</v>
      </c>
      <c r="B93" s="5">
        <v>0</v>
      </c>
      <c r="C93" s="5">
        <v>0</v>
      </c>
      <c r="D93" s="1">
        <f t="shared" si="67"/>
        <v>0</v>
      </c>
      <c r="F93" s="5">
        <v>0</v>
      </c>
      <c r="G93" s="5">
        <v>0</v>
      </c>
      <c r="H93" s="1">
        <f t="shared" si="68"/>
        <v>0</v>
      </c>
      <c r="J93" s="5">
        <f>'ACTUAL VS P6M'!G93</f>
        <v>1937568</v>
      </c>
      <c r="K93" s="5">
        <f>'ACTUAL VS P6M'!H93</f>
        <v>296926</v>
      </c>
      <c r="L93" s="1">
        <f t="shared" si="69"/>
        <v>1640642</v>
      </c>
      <c r="N93" s="5">
        <f>'ACTUAL VS FORECAST'!C93</f>
        <v>4623237.5</v>
      </c>
      <c r="O93" s="5">
        <f>'ACTUAL VS FORECAST'!D93</f>
        <v>605086</v>
      </c>
      <c r="P93" s="1">
        <f t="shared" si="70"/>
        <v>4018151.5</v>
      </c>
      <c r="R93" s="5">
        <f t="shared" si="79"/>
        <v>4623237.5</v>
      </c>
      <c r="S93" s="5">
        <f t="shared" si="80"/>
        <v>605086</v>
      </c>
      <c r="T93" s="1">
        <f t="shared" si="71"/>
        <v>4018151.5</v>
      </c>
      <c r="U93" s="1"/>
      <c r="V93" s="5">
        <f t="shared" ref="V93:V94" si="102">R93</f>
        <v>4623237.5</v>
      </c>
      <c r="W93" s="5">
        <f t="shared" ref="W93:W94" si="103">S93</f>
        <v>605086</v>
      </c>
      <c r="X93" s="1">
        <f t="shared" si="73"/>
        <v>4018151.5</v>
      </c>
      <c r="Z93" s="5">
        <f>IF(J93=0,+N93,+N93*N93/J93)</f>
        <v>11031522.496968493</v>
      </c>
      <c r="AA93" s="5">
        <f>IF(K93=0,+O93,+O93*O93/K93)</f>
        <v>1233065.0310043581</v>
      </c>
      <c r="AB93" s="1">
        <f t="shared" si="75"/>
        <v>9798457.4659641348</v>
      </c>
      <c r="AD93" s="5">
        <f t="shared" ref="AD93:AD94" si="104">Z93</f>
        <v>11031522.496968493</v>
      </c>
      <c r="AE93" s="5">
        <f t="shared" ref="AE93:AE94" si="105">AA93</f>
        <v>1233065.0310043581</v>
      </c>
      <c r="AF93" s="1">
        <f t="shared" si="76"/>
        <v>9798457.4659641348</v>
      </c>
    </row>
    <row r="94" spans="1:32" x14ac:dyDescent="0.25">
      <c r="A94" t="s">
        <v>76</v>
      </c>
      <c r="B94" s="5">
        <v>0</v>
      </c>
      <c r="C94" s="5">
        <v>0</v>
      </c>
      <c r="D94" s="1">
        <f t="shared" si="67"/>
        <v>0</v>
      </c>
      <c r="F94" s="5">
        <v>0</v>
      </c>
      <c r="G94" s="5">
        <v>0</v>
      </c>
      <c r="H94" s="1">
        <f t="shared" si="68"/>
        <v>0</v>
      </c>
      <c r="J94" s="5">
        <f>'ACTUAL VS P6M'!G94</f>
        <v>2976507</v>
      </c>
      <c r="K94" s="5">
        <f>'ACTUAL VS P6M'!H94</f>
        <v>711824</v>
      </c>
      <c r="L94" s="1">
        <f t="shared" si="69"/>
        <v>2264683</v>
      </c>
      <c r="N94" s="5">
        <f>'ACTUAL VS FORECAST'!C94</f>
        <v>1562502.5</v>
      </c>
      <c r="O94" s="5">
        <f>'ACTUAL VS FORECAST'!D94</f>
        <v>151494</v>
      </c>
      <c r="P94" s="1">
        <f t="shared" si="70"/>
        <v>1411008.5</v>
      </c>
      <c r="R94" s="5">
        <f t="shared" si="79"/>
        <v>1562502.5</v>
      </c>
      <c r="S94" s="5">
        <f t="shared" si="80"/>
        <v>151494</v>
      </c>
      <c r="T94" s="1">
        <f t="shared" si="71"/>
        <v>1411008.5</v>
      </c>
      <c r="U94" s="1"/>
      <c r="V94" s="5">
        <f t="shared" si="102"/>
        <v>1562502.5</v>
      </c>
      <c r="W94" s="5">
        <f t="shared" si="103"/>
        <v>151494</v>
      </c>
      <c r="X94" s="1">
        <f t="shared" si="73"/>
        <v>1411008.5</v>
      </c>
      <c r="Z94" s="5">
        <f>IF(J94=0,+N94,+N94*N94/J94)</f>
        <v>820227.89212531666</v>
      </c>
      <c r="AA94" s="5">
        <f>IF(K94=0,+O94,+O94*O94/K94)</f>
        <v>32241.722723594597</v>
      </c>
      <c r="AB94" s="1">
        <f t="shared" si="75"/>
        <v>787986.16940172203</v>
      </c>
      <c r="AD94" s="5">
        <f t="shared" si="104"/>
        <v>820227.89212531666</v>
      </c>
      <c r="AE94" s="5">
        <f t="shared" si="105"/>
        <v>32241.722723594597</v>
      </c>
      <c r="AF94" s="1">
        <f t="shared" si="76"/>
        <v>787986.16940172203</v>
      </c>
    </row>
    <row r="95" spans="1:32" x14ac:dyDescent="0.25">
      <c r="A95" s="8" t="s">
        <v>77</v>
      </c>
      <c r="B95" s="5">
        <f>SUM(B93:B94)</f>
        <v>0</v>
      </c>
      <c r="C95" s="5">
        <f>SUM(C93:C94)</f>
        <v>0</v>
      </c>
      <c r="D95" s="1">
        <f t="shared" si="67"/>
        <v>0</v>
      </c>
      <c r="F95" s="5">
        <f>SUM(F93:F94)</f>
        <v>0</v>
      </c>
      <c r="G95" s="5">
        <f>SUM(G93:G94)</f>
        <v>0</v>
      </c>
      <c r="H95" s="1">
        <f t="shared" si="68"/>
        <v>0</v>
      </c>
      <c r="J95" s="5">
        <f>SUM(J93:J94)</f>
        <v>4914075</v>
      </c>
      <c r="K95" s="5">
        <f>SUM(K93:K94)</f>
        <v>1008750</v>
      </c>
      <c r="L95" s="1">
        <f t="shared" si="69"/>
        <v>3905325</v>
      </c>
      <c r="N95" s="5">
        <f>SUM(N93:N94)</f>
        <v>6185740</v>
      </c>
      <c r="O95" s="5">
        <f>SUM(O93:O94)</f>
        <v>756580</v>
      </c>
      <c r="P95" s="1">
        <f t="shared" si="70"/>
        <v>5429160</v>
      </c>
      <c r="R95" s="5">
        <f>SUM(R93:R94)</f>
        <v>6185740</v>
      </c>
      <c r="S95" s="5">
        <f>SUM(S93:S94)</f>
        <v>756580</v>
      </c>
      <c r="T95" s="1">
        <f t="shared" si="71"/>
        <v>5429160</v>
      </c>
      <c r="U95" s="1"/>
      <c r="V95" s="5">
        <f>SUM(V93:V94)</f>
        <v>6185740</v>
      </c>
      <c r="W95" s="5">
        <f>SUM(W93:W94)</f>
        <v>756580</v>
      </c>
      <c r="X95" s="1">
        <f t="shared" si="73"/>
        <v>5429160</v>
      </c>
      <c r="Z95" s="5">
        <f>SUM(Z93:Z94)</f>
        <v>11851750.389093809</v>
      </c>
      <c r="AA95" s="5">
        <f>SUM(AA93:AA94)</f>
        <v>1265306.7537279527</v>
      </c>
      <c r="AB95" s="1">
        <f t="shared" si="75"/>
        <v>10586443.635365857</v>
      </c>
      <c r="AD95" s="5">
        <f>SUM(AD93:AD94)</f>
        <v>11851750.389093809</v>
      </c>
      <c r="AE95" s="5">
        <f>SUM(AE93:AE94)</f>
        <v>1265306.7537279527</v>
      </c>
      <c r="AF95" s="1">
        <f t="shared" si="76"/>
        <v>10586443.635365857</v>
      </c>
    </row>
    <row r="96" spans="1:32" x14ac:dyDescent="0.25">
      <c r="A96" t="s">
        <v>78</v>
      </c>
      <c r="B96" s="5">
        <v>0</v>
      </c>
      <c r="C96" s="5">
        <v>0</v>
      </c>
      <c r="D96" s="1">
        <f t="shared" si="67"/>
        <v>0</v>
      </c>
      <c r="F96" s="5">
        <v>0</v>
      </c>
      <c r="G96" s="5">
        <v>0</v>
      </c>
      <c r="H96" s="1">
        <f t="shared" si="68"/>
        <v>0</v>
      </c>
      <c r="J96" s="5">
        <f>'ACTUAL VS P6M'!G96</f>
        <v>2085000</v>
      </c>
      <c r="K96" s="5">
        <f>'ACTUAL VS P6M'!H96</f>
        <v>0</v>
      </c>
      <c r="L96" s="1">
        <f t="shared" si="69"/>
        <v>2085000</v>
      </c>
      <c r="N96" s="5">
        <f>'ACTUAL VS FORECAST'!C96</f>
        <v>826710</v>
      </c>
      <c r="O96" s="5">
        <f>'ACTUAL VS FORECAST'!D96</f>
        <v>75694</v>
      </c>
      <c r="P96" s="1">
        <f t="shared" si="70"/>
        <v>751016</v>
      </c>
      <c r="R96" s="5">
        <f t="shared" si="79"/>
        <v>826710</v>
      </c>
      <c r="S96" s="5">
        <f t="shared" si="80"/>
        <v>75694</v>
      </c>
      <c r="T96" s="1">
        <f t="shared" si="71"/>
        <v>751016</v>
      </c>
      <c r="U96" s="1"/>
      <c r="V96" s="5">
        <f t="shared" ref="V96" si="106">R96</f>
        <v>826710</v>
      </c>
      <c r="W96" s="5">
        <f t="shared" ref="W96" si="107">S96</f>
        <v>75694</v>
      </c>
      <c r="X96" s="1">
        <f t="shared" si="73"/>
        <v>751016</v>
      </c>
      <c r="Z96" s="5">
        <f>IF(J96=0,+N96,+N96*N96/J96)</f>
        <v>327793.4887769784</v>
      </c>
      <c r="AA96" s="5">
        <f>IF(K96=0,+O96,+O96*O96/K96)</f>
        <v>75694</v>
      </c>
      <c r="AB96" s="1">
        <f t="shared" si="75"/>
        <v>252099.4887769784</v>
      </c>
      <c r="AD96" s="5">
        <f t="shared" ref="AD96" si="108">Z96</f>
        <v>327793.4887769784</v>
      </c>
      <c r="AE96" s="5">
        <f t="shared" ref="AE96" si="109">AA96</f>
        <v>75694</v>
      </c>
      <c r="AF96" s="1">
        <f t="shared" si="76"/>
        <v>252099.4887769784</v>
      </c>
    </row>
    <row r="97" spans="1:32" x14ac:dyDescent="0.25">
      <c r="A97" s="8" t="s">
        <v>79</v>
      </c>
      <c r="B97" s="5">
        <f>B70+B81+B86+B92+B95+B96</f>
        <v>0</v>
      </c>
      <c r="C97" s="5">
        <f>C70+C81+C86+C92+C95+C96</f>
        <v>0</v>
      </c>
      <c r="D97" s="1">
        <f t="shared" si="67"/>
        <v>0</v>
      </c>
      <c r="F97" s="5">
        <f>F70+F81+F86+F92+F95+F96</f>
        <v>0</v>
      </c>
      <c r="G97" s="5">
        <f>G70+G81+G86+G92+G95+G96</f>
        <v>0</v>
      </c>
      <c r="H97" s="1">
        <f t="shared" si="68"/>
        <v>0</v>
      </c>
      <c r="J97" s="5">
        <f>J70+J81+J86+J92+J95+J96</f>
        <v>58649701</v>
      </c>
      <c r="K97" s="5">
        <f>K70+K81+K86+K92+K95+K96</f>
        <v>3357666</v>
      </c>
      <c r="L97" s="1">
        <f t="shared" si="69"/>
        <v>55292035</v>
      </c>
      <c r="N97" s="5">
        <f>N70+N81+N86+N92+N95+N96</f>
        <v>65367367</v>
      </c>
      <c r="O97" s="5">
        <f>O70+O81+O86+O92+O95+O96</f>
        <v>6616114</v>
      </c>
      <c r="P97" s="1">
        <f t="shared" si="70"/>
        <v>58751253</v>
      </c>
      <c r="R97" s="5">
        <f>R70+R81+R86+R92+R95+R96</f>
        <v>65367367</v>
      </c>
      <c r="S97" s="5">
        <f>S70+S81+S86+S92+S95+S96</f>
        <v>6616114</v>
      </c>
      <c r="T97" s="1">
        <f t="shared" si="71"/>
        <v>58751253</v>
      </c>
      <c r="U97" s="1"/>
      <c r="V97" s="5">
        <f>V70+V81+V86+V92+V95+V96</f>
        <v>65367367</v>
      </c>
      <c r="W97" s="5">
        <f>W70+W81+W86+W92+W95+W96</f>
        <v>6616114</v>
      </c>
      <c r="X97" s="1">
        <f t="shared" si="73"/>
        <v>58751253</v>
      </c>
      <c r="Z97" s="5">
        <f>Z70+Z81+Z86+Z92+Z95+Z96</f>
        <v>80929232.72143656</v>
      </c>
      <c r="AA97" s="5">
        <f>AA70+AA81+AA86+AA92+AA95+AA96</f>
        <v>423965747.69702506</v>
      </c>
      <c r="AB97" s="1">
        <f t="shared" si="75"/>
        <v>-343036514.9755885</v>
      </c>
      <c r="AD97" s="5">
        <f>AD70+AD81+AD86+AD92+AD95+AD96</f>
        <v>80929232.72143656</v>
      </c>
      <c r="AE97" s="5">
        <f>AE70+AE81+AE86+AE92+AE95+AE96</f>
        <v>423965747.69702506</v>
      </c>
      <c r="AF97" s="1">
        <f t="shared" si="76"/>
        <v>-343036514.9755885</v>
      </c>
    </row>
    <row r="98" spans="1:32" x14ac:dyDescent="0.25">
      <c r="A98" t="s">
        <v>80</v>
      </c>
      <c r="B98" s="5">
        <v>0</v>
      </c>
      <c r="C98" s="5"/>
      <c r="D98" s="1"/>
      <c r="F98" s="5">
        <v>0</v>
      </c>
      <c r="G98" s="5"/>
      <c r="H98" s="1"/>
      <c r="J98" s="5">
        <f>'ACTUAL VS P6M'!G98</f>
        <v>0</v>
      </c>
      <c r="K98" s="5"/>
      <c r="L98" s="1"/>
      <c r="N98" s="5">
        <f>'ACTUAL VS FORECAST'!C98</f>
        <v>0</v>
      </c>
      <c r="O98" s="5"/>
      <c r="P98" s="1"/>
      <c r="R98" s="5">
        <f t="shared" si="79"/>
        <v>0</v>
      </c>
      <c r="S98" s="5"/>
      <c r="T98" s="1"/>
      <c r="U98" s="1"/>
      <c r="V98" s="5">
        <f t="shared" ref="V98:V99" si="110">R98</f>
        <v>0</v>
      </c>
      <c r="W98" s="5"/>
      <c r="X98" s="1"/>
      <c r="Z98" s="5">
        <f>IF(J98=0,+N98,+N98*N98/J98)</f>
        <v>0</v>
      </c>
      <c r="AA98" s="5"/>
      <c r="AB98" s="1"/>
      <c r="AD98" s="5">
        <f t="shared" ref="AD98:AD99" si="111">Z98</f>
        <v>0</v>
      </c>
      <c r="AE98" s="5"/>
      <c r="AF98" s="1"/>
    </row>
    <row r="99" spans="1:32" x14ac:dyDescent="0.25">
      <c r="A99" t="s">
        <v>81</v>
      </c>
      <c r="B99" s="5">
        <v>0</v>
      </c>
      <c r="C99" s="5"/>
      <c r="D99" s="1"/>
      <c r="F99" s="5">
        <v>0</v>
      </c>
      <c r="G99" s="5"/>
      <c r="H99" s="1"/>
      <c r="J99" s="5">
        <f>'ACTUAL VS P6M'!G99</f>
        <v>0</v>
      </c>
      <c r="K99" s="5"/>
      <c r="L99" s="1"/>
      <c r="N99" s="5">
        <f>'ACTUAL VS FORECAST'!C99</f>
        <v>12500</v>
      </c>
      <c r="O99" s="5"/>
      <c r="P99" s="1"/>
      <c r="R99" s="5">
        <f t="shared" si="79"/>
        <v>12500</v>
      </c>
      <c r="S99" s="5"/>
      <c r="T99" s="1"/>
      <c r="U99" s="1"/>
      <c r="V99" s="5">
        <f t="shared" si="110"/>
        <v>12500</v>
      </c>
      <c r="W99" s="5"/>
      <c r="X99" s="1"/>
      <c r="Z99" s="5">
        <f>IF(J99=0,+N99,+N99*N99/J99)</f>
        <v>12500</v>
      </c>
      <c r="AA99" s="5"/>
      <c r="AB99" s="1"/>
      <c r="AD99" s="5">
        <f t="shared" si="111"/>
        <v>12500</v>
      </c>
      <c r="AE99" s="5"/>
      <c r="AF99" s="1"/>
    </row>
    <row r="100" spans="1:32" x14ac:dyDescent="0.25">
      <c r="B100" s="6"/>
      <c r="C100" s="6"/>
      <c r="F100" s="6"/>
      <c r="G100" s="6"/>
      <c r="J100" s="6"/>
      <c r="K100" s="6"/>
      <c r="N100" s="6"/>
      <c r="O100" s="6"/>
      <c r="R100" s="6"/>
      <c r="S100" s="6"/>
      <c r="V100" s="6"/>
      <c r="W100" s="6"/>
      <c r="Z100" s="6"/>
      <c r="AA100" s="6"/>
      <c r="AD100" s="6"/>
      <c r="AE100" s="6"/>
    </row>
    <row r="101" spans="1:32" x14ac:dyDescent="0.25">
      <c r="B101" s="6"/>
      <c r="C101" s="6"/>
      <c r="F101" s="6"/>
      <c r="G101" s="6"/>
      <c r="J101" s="6"/>
      <c r="K101" s="6"/>
      <c r="N101" s="6"/>
      <c r="O101" s="6"/>
      <c r="R101" s="6"/>
      <c r="S101" s="6"/>
      <c r="V101" s="6"/>
      <c r="W101" s="6"/>
      <c r="Z101" s="6"/>
      <c r="AA101" s="6"/>
      <c r="AD101" s="6"/>
      <c r="AE101" s="6"/>
    </row>
    <row r="102" spans="1:32" x14ac:dyDescent="0.25">
      <c r="B102" s="6"/>
      <c r="C102" s="6"/>
      <c r="F102" s="6"/>
      <c r="G102" s="6"/>
      <c r="J102" s="6"/>
      <c r="K102" s="6"/>
      <c r="N102" s="6"/>
      <c r="O102" s="6"/>
      <c r="R102" s="6"/>
      <c r="S102" s="6"/>
      <c r="V102" s="6"/>
      <c r="W102" s="6"/>
      <c r="Z102" s="6"/>
      <c r="AA102" s="6"/>
      <c r="AD102" s="6"/>
      <c r="AE102" s="6"/>
    </row>
  </sheetData>
  <mergeCells count="10">
    <mergeCell ref="B1:P1"/>
    <mergeCell ref="V2:X2"/>
    <mergeCell ref="AD2:AF2"/>
    <mergeCell ref="R1:AF1"/>
    <mergeCell ref="J2:L2"/>
    <mergeCell ref="N2:P2"/>
    <mergeCell ref="F2:H2"/>
    <mergeCell ref="B2:D2"/>
    <mergeCell ref="R2:T2"/>
    <mergeCell ref="Z2:AB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5"/>
  <sheetViews>
    <sheetView workbookViewId="0">
      <selection activeCell="F6" sqref="F6"/>
    </sheetView>
  </sheetViews>
  <sheetFormatPr defaultColWidth="11" defaultRowHeight="15.75" x14ac:dyDescent="0.25"/>
  <sheetData>
    <row r="4" spans="2:6" x14ac:dyDescent="0.25">
      <c r="B4" t="s">
        <v>131</v>
      </c>
      <c r="F4" t="s">
        <v>132</v>
      </c>
    </row>
    <row r="5" spans="2:6" x14ac:dyDescent="0.25">
      <c r="B5" t="s">
        <v>133</v>
      </c>
      <c r="F5" t="s">
        <v>132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ACTUAL VS FORECAST</vt:lpstr>
      <vt:lpstr>ACTUAL VS P6M</vt:lpstr>
      <vt:lpstr>ACT TREND &amp; CALC FORECAST</vt:lpstr>
      <vt:lpstr>Overheads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Michael Rome</dc:creator>
  <cp:lastModifiedBy>DOHERTY, John</cp:lastModifiedBy>
  <dcterms:created xsi:type="dcterms:W3CDTF">2015-10-08T12:24:22Z</dcterms:created>
  <dcterms:modified xsi:type="dcterms:W3CDTF">2016-07-13T14:27:34Z</dcterms:modified>
</cp:coreProperties>
</file>