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ata and Intelligence\Data\2015 Waste Data\Tables\Regions\"/>
    </mc:Choice>
  </mc:AlternateContent>
  <bookViews>
    <workbookView xWindow="-15" yWindow="-15" windowWidth="12015" windowHeight="9240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Capacity'!$B$2:$K$21</definedName>
    <definedName name="_xlnm.Print_Area" localSheetId="1">'Landfill Inputs'!$B$2:$L$21</definedName>
  </definedNames>
  <calcPr calcId="152511"/>
</workbook>
</file>

<file path=xl/calcChain.xml><?xml version="1.0" encoding="utf-8"?>
<calcChain xmlns="http://schemas.openxmlformats.org/spreadsheetml/2006/main">
  <c r="K85" i="19" l="1"/>
  <c r="S63" i="19"/>
  <c r="S36" i="19"/>
  <c r="K197" i="16"/>
  <c r="J197" i="16"/>
  <c r="I197" i="16"/>
  <c r="H197" i="16"/>
  <c r="G197" i="16"/>
  <c r="F197" i="16"/>
  <c r="E197" i="16"/>
  <c r="L196" i="16"/>
  <c r="L195" i="16"/>
  <c r="L197" i="16" s="1"/>
  <c r="K194" i="16"/>
  <c r="J194" i="16"/>
  <c r="I194" i="16"/>
  <c r="H194" i="16"/>
  <c r="G194" i="16"/>
  <c r="F194" i="16"/>
  <c r="E194" i="16"/>
  <c r="L193" i="16"/>
  <c r="L192" i="16"/>
  <c r="L191" i="16"/>
  <c r="L190" i="16"/>
  <c r="L189" i="16"/>
  <c r="L188" i="16"/>
  <c r="K187" i="16"/>
  <c r="J187" i="16"/>
  <c r="I187" i="16"/>
  <c r="H187" i="16"/>
  <c r="G187" i="16"/>
  <c r="F187" i="16"/>
  <c r="E187" i="16"/>
  <c r="L186" i="16"/>
  <c r="L185" i="16"/>
  <c r="L187" i="16" s="1"/>
  <c r="G198" i="16" l="1"/>
  <c r="K198" i="16"/>
  <c r="H198" i="16"/>
  <c r="E198" i="16"/>
  <c r="I198" i="16"/>
  <c r="L194" i="16"/>
  <c r="L198" i="16" s="1"/>
  <c r="F198" i="16"/>
  <c r="J198" i="16"/>
  <c r="J62" i="15" l="1"/>
  <c r="I62" i="15"/>
  <c r="H62" i="15"/>
  <c r="G62" i="15"/>
  <c r="F62" i="15"/>
  <c r="E62" i="15"/>
  <c r="D62" i="15"/>
  <c r="K61" i="15"/>
  <c r="K60" i="15"/>
  <c r="K59" i="15"/>
  <c r="K243" i="14"/>
  <c r="J243" i="14"/>
  <c r="I243" i="14"/>
  <c r="H243" i="14"/>
  <c r="G243" i="14"/>
  <c r="F243" i="14"/>
  <c r="E243" i="14"/>
  <c r="L242" i="14"/>
  <c r="L241" i="14"/>
  <c r="L240" i="14"/>
  <c r="L243" i="14" s="1"/>
  <c r="K239" i="14"/>
  <c r="J239" i="14"/>
  <c r="I239" i="14"/>
  <c r="H239" i="14"/>
  <c r="G239" i="14"/>
  <c r="F239" i="14"/>
  <c r="E239" i="14"/>
  <c r="L238" i="14"/>
  <c r="L237" i="14"/>
  <c r="L236" i="14"/>
  <c r="K235" i="14"/>
  <c r="J235" i="14"/>
  <c r="I235" i="14"/>
  <c r="H235" i="14"/>
  <c r="G235" i="14"/>
  <c r="F235" i="14"/>
  <c r="E235" i="14"/>
  <c r="L234" i="14"/>
  <c r="L233" i="14"/>
  <c r="L232" i="14"/>
  <c r="K231" i="14"/>
  <c r="J231" i="14"/>
  <c r="I231" i="14"/>
  <c r="H231" i="14"/>
  <c r="G231" i="14"/>
  <c r="F231" i="14"/>
  <c r="E231" i="14"/>
  <c r="L230" i="14"/>
  <c r="L229" i="14"/>
  <c r="L228" i="14"/>
  <c r="L231" i="14" l="1"/>
  <c r="K62" i="15"/>
  <c r="L239" i="14"/>
  <c r="H244" i="14"/>
  <c r="E244" i="14"/>
  <c r="I244" i="14"/>
  <c r="F244" i="14"/>
  <c r="J244" i="14"/>
  <c r="L235" i="14"/>
  <c r="G244" i="14"/>
  <c r="K244" i="14"/>
  <c r="R36" i="19"/>
  <c r="R63" i="19"/>
  <c r="K84" i="19"/>
  <c r="K183" i="16"/>
  <c r="J183" i="16"/>
  <c r="I183" i="16"/>
  <c r="H183" i="16"/>
  <c r="G183" i="16"/>
  <c r="F183" i="16"/>
  <c r="E183" i="16"/>
  <c r="L182" i="16"/>
  <c r="L181" i="16"/>
  <c r="K180" i="16"/>
  <c r="J180" i="16"/>
  <c r="I180" i="16"/>
  <c r="H180" i="16"/>
  <c r="G180" i="16"/>
  <c r="F180" i="16"/>
  <c r="E180" i="16"/>
  <c r="L179" i="16"/>
  <c r="L178" i="16"/>
  <c r="L177" i="16"/>
  <c r="L176" i="16"/>
  <c r="L175" i="16"/>
  <c r="L174" i="16"/>
  <c r="K173" i="16"/>
  <c r="J173" i="16"/>
  <c r="I173" i="16"/>
  <c r="H173" i="16"/>
  <c r="G173" i="16"/>
  <c r="F173" i="16"/>
  <c r="E173" i="16"/>
  <c r="L172" i="16"/>
  <c r="L171" i="16"/>
  <c r="J58" i="15"/>
  <c r="I58" i="15"/>
  <c r="H58" i="15"/>
  <c r="G58" i="15"/>
  <c r="F58" i="15"/>
  <c r="E58" i="15"/>
  <c r="D58" i="15"/>
  <c r="K57" i="15"/>
  <c r="K56" i="15"/>
  <c r="K55" i="15"/>
  <c r="F222" i="14"/>
  <c r="G222" i="14"/>
  <c r="H222" i="14"/>
  <c r="K226" i="14"/>
  <c r="J226" i="14"/>
  <c r="I226" i="14"/>
  <c r="H226" i="14"/>
  <c r="G226" i="14"/>
  <c r="F226" i="14"/>
  <c r="E226" i="14"/>
  <c r="L225" i="14"/>
  <c r="L224" i="14"/>
  <c r="L223" i="14"/>
  <c r="K222" i="14"/>
  <c r="J222" i="14"/>
  <c r="I222" i="14"/>
  <c r="E222" i="14"/>
  <c r="L221" i="14"/>
  <c r="L220" i="14"/>
  <c r="L219" i="14"/>
  <c r="K218" i="14"/>
  <c r="J218" i="14"/>
  <c r="I218" i="14"/>
  <c r="H218" i="14"/>
  <c r="G218" i="14"/>
  <c r="F218" i="14"/>
  <c r="E218" i="14"/>
  <c r="L217" i="14"/>
  <c r="L216" i="14"/>
  <c r="L215" i="14"/>
  <c r="K214" i="14"/>
  <c r="J214" i="14"/>
  <c r="I214" i="14"/>
  <c r="H214" i="14"/>
  <c r="G214" i="14"/>
  <c r="F214" i="14"/>
  <c r="E214" i="14"/>
  <c r="L213" i="14"/>
  <c r="L212" i="14"/>
  <c r="L211" i="14"/>
  <c r="H18" i="5"/>
  <c r="G18" i="5"/>
  <c r="F18" i="5"/>
  <c r="E18" i="5"/>
  <c r="H9" i="5"/>
  <c r="G9" i="5"/>
  <c r="F9" i="5"/>
  <c r="E9" i="5"/>
  <c r="G10" i="12"/>
  <c r="F10" i="12"/>
  <c r="E10" i="12"/>
  <c r="D10" i="12"/>
  <c r="G56" i="17"/>
  <c r="F56" i="17"/>
  <c r="E56" i="17"/>
  <c r="G25" i="17"/>
  <c r="F25" i="17"/>
  <c r="E25" i="17"/>
  <c r="G15" i="18"/>
  <c r="F15" i="18"/>
  <c r="E15" i="18"/>
  <c r="D15" i="18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D25" i="17"/>
  <c r="H25" i="17"/>
  <c r="I25" i="17"/>
  <c r="J25" i="17"/>
  <c r="K169" i="16"/>
  <c r="J169" i="16"/>
  <c r="I169" i="16"/>
  <c r="H169" i="16"/>
  <c r="G169" i="16"/>
  <c r="F169" i="16"/>
  <c r="E169" i="16"/>
  <c r="L168" i="16"/>
  <c r="L167" i="16"/>
  <c r="K166" i="16"/>
  <c r="J166" i="16"/>
  <c r="I166" i="16"/>
  <c r="H166" i="16"/>
  <c r="G166" i="16"/>
  <c r="F166" i="16"/>
  <c r="E166" i="16"/>
  <c r="L165" i="16"/>
  <c r="L164" i="16"/>
  <c r="L163" i="16"/>
  <c r="L162" i="16"/>
  <c r="L161" i="16"/>
  <c r="L160" i="16"/>
  <c r="K159" i="16"/>
  <c r="J159" i="16"/>
  <c r="I159" i="16"/>
  <c r="H159" i="16"/>
  <c r="G159" i="16"/>
  <c r="F159" i="16"/>
  <c r="E159" i="16"/>
  <c r="L158" i="16"/>
  <c r="L157" i="16"/>
  <c r="G22" i="2"/>
  <c r="F22" i="2"/>
  <c r="E22" i="2"/>
  <c r="G19" i="2"/>
  <c r="F19" i="2"/>
  <c r="E19" i="2"/>
  <c r="G12" i="2"/>
  <c r="F12" i="2"/>
  <c r="E12" i="2"/>
  <c r="J54" i="15"/>
  <c r="I54" i="15"/>
  <c r="H54" i="15"/>
  <c r="G54" i="15"/>
  <c r="F54" i="15"/>
  <c r="E54" i="15"/>
  <c r="D54" i="15"/>
  <c r="K53" i="15"/>
  <c r="K52" i="15"/>
  <c r="K51" i="15"/>
  <c r="J50" i="15"/>
  <c r="I50" i="15"/>
  <c r="H50" i="15"/>
  <c r="G50" i="15"/>
  <c r="F50" i="15"/>
  <c r="E50" i="15"/>
  <c r="D50" i="15"/>
  <c r="K49" i="15"/>
  <c r="K48" i="15"/>
  <c r="K47" i="15"/>
  <c r="J46" i="15"/>
  <c r="I46" i="15"/>
  <c r="H46" i="15"/>
  <c r="G46" i="15"/>
  <c r="F46" i="15"/>
  <c r="E46" i="15"/>
  <c r="D46" i="15"/>
  <c r="K45" i="15"/>
  <c r="K44" i="15"/>
  <c r="K43" i="15"/>
  <c r="J42" i="15"/>
  <c r="I42" i="15"/>
  <c r="H42" i="15"/>
  <c r="G42" i="15"/>
  <c r="F42" i="15"/>
  <c r="E42" i="15"/>
  <c r="D42" i="15"/>
  <c r="K41" i="15"/>
  <c r="K40" i="15"/>
  <c r="K39" i="15"/>
  <c r="J38" i="15"/>
  <c r="I38" i="15"/>
  <c r="H38" i="15"/>
  <c r="G38" i="15"/>
  <c r="F38" i="15"/>
  <c r="E38" i="15"/>
  <c r="D38" i="15"/>
  <c r="K37" i="15"/>
  <c r="K36" i="15"/>
  <c r="K35" i="15"/>
  <c r="J34" i="15"/>
  <c r="I34" i="15"/>
  <c r="H34" i="15"/>
  <c r="G34" i="15"/>
  <c r="F34" i="15"/>
  <c r="E34" i="15"/>
  <c r="D34" i="15"/>
  <c r="K33" i="15"/>
  <c r="K32" i="15"/>
  <c r="K31" i="15"/>
  <c r="I30" i="15"/>
  <c r="H30" i="15"/>
  <c r="G30" i="15"/>
  <c r="E30" i="15"/>
  <c r="K29" i="15"/>
  <c r="J28" i="15"/>
  <c r="J30" i="15" s="1"/>
  <c r="F28" i="15"/>
  <c r="F30" i="15" s="1"/>
  <c r="D28" i="15"/>
  <c r="K27" i="15"/>
  <c r="I26" i="15"/>
  <c r="H26" i="15"/>
  <c r="G26" i="15"/>
  <c r="E26" i="15"/>
  <c r="K25" i="15"/>
  <c r="J24" i="15"/>
  <c r="J26" i="15" s="1"/>
  <c r="F24" i="15"/>
  <c r="F26" i="15" s="1"/>
  <c r="D24" i="15"/>
  <c r="D26" i="15" s="1"/>
  <c r="K23" i="15"/>
  <c r="J22" i="15"/>
  <c r="I22" i="15"/>
  <c r="H22" i="15"/>
  <c r="G22" i="15"/>
  <c r="F22" i="15"/>
  <c r="E22" i="15"/>
  <c r="D22" i="15"/>
  <c r="K21" i="15"/>
  <c r="K20" i="15"/>
  <c r="K19" i="15"/>
  <c r="J18" i="15"/>
  <c r="I18" i="15"/>
  <c r="H18" i="15"/>
  <c r="G18" i="15"/>
  <c r="F18" i="15"/>
  <c r="E18" i="15"/>
  <c r="D18" i="15"/>
  <c r="K17" i="15"/>
  <c r="K16" i="15"/>
  <c r="K15" i="15"/>
  <c r="J14" i="15"/>
  <c r="I14" i="15"/>
  <c r="H14" i="15"/>
  <c r="G14" i="15"/>
  <c r="F14" i="15"/>
  <c r="E14" i="15"/>
  <c r="D14" i="15"/>
  <c r="K13" i="15"/>
  <c r="K12" i="15"/>
  <c r="K11" i="15"/>
  <c r="J10" i="15"/>
  <c r="I10" i="15"/>
  <c r="H10" i="15"/>
  <c r="G10" i="15"/>
  <c r="F10" i="15"/>
  <c r="E10" i="15"/>
  <c r="D10" i="15"/>
  <c r="K9" i="15"/>
  <c r="K8" i="15"/>
  <c r="K7" i="15"/>
  <c r="K155" i="16"/>
  <c r="J155" i="16"/>
  <c r="I155" i="16"/>
  <c r="H155" i="16"/>
  <c r="G155" i="16"/>
  <c r="F155" i="16"/>
  <c r="E155" i="16"/>
  <c r="L154" i="16"/>
  <c r="L153" i="16"/>
  <c r="K152" i="16"/>
  <c r="J152" i="16"/>
  <c r="I152" i="16"/>
  <c r="H152" i="16"/>
  <c r="G152" i="16"/>
  <c r="F152" i="16"/>
  <c r="E152" i="16"/>
  <c r="L151" i="16"/>
  <c r="L150" i="16"/>
  <c r="L149" i="16"/>
  <c r="L148" i="16"/>
  <c r="L147" i="16"/>
  <c r="L146" i="16"/>
  <c r="K145" i="16"/>
  <c r="J145" i="16"/>
  <c r="I145" i="16"/>
  <c r="H145" i="16"/>
  <c r="G145" i="16"/>
  <c r="F145" i="16"/>
  <c r="E145" i="16"/>
  <c r="L144" i="16"/>
  <c r="L143" i="16"/>
  <c r="K141" i="16"/>
  <c r="J141" i="16"/>
  <c r="I141" i="16"/>
  <c r="H141" i="16"/>
  <c r="G141" i="16"/>
  <c r="F141" i="16"/>
  <c r="E141" i="16"/>
  <c r="L140" i="16"/>
  <c r="L139" i="16"/>
  <c r="K138" i="16"/>
  <c r="J138" i="16"/>
  <c r="I138" i="16"/>
  <c r="H138" i="16"/>
  <c r="G138" i="16"/>
  <c r="F138" i="16"/>
  <c r="E138" i="16"/>
  <c r="L137" i="16"/>
  <c r="L136" i="16"/>
  <c r="L135" i="16"/>
  <c r="L134" i="16"/>
  <c r="L133" i="16"/>
  <c r="L132" i="16"/>
  <c r="K131" i="16"/>
  <c r="J131" i="16"/>
  <c r="I131" i="16"/>
  <c r="H131" i="16"/>
  <c r="G131" i="16"/>
  <c r="F131" i="16"/>
  <c r="E131" i="16"/>
  <c r="L130" i="16"/>
  <c r="L129" i="16"/>
  <c r="K127" i="16"/>
  <c r="J127" i="16"/>
  <c r="I127" i="16"/>
  <c r="H127" i="16"/>
  <c r="G127" i="16"/>
  <c r="F127" i="16"/>
  <c r="E127" i="16"/>
  <c r="L126" i="16"/>
  <c r="L125" i="16"/>
  <c r="K124" i="16"/>
  <c r="J124" i="16"/>
  <c r="I124" i="16"/>
  <c r="H124" i="16"/>
  <c r="G124" i="16"/>
  <c r="F124" i="16"/>
  <c r="E124" i="16"/>
  <c r="L123" i="16"/>
  <c r="L122" i="16"/>
  <c r="L121" i="16"/>
  <c r="L120" i="16"/>
  <c r="L119" i="16"/>
  <c r="L118" i="16"/>
  <c r="K117" i="16"/>
  <c r="J117" i="16"/>
  <c r="I117" i="16"/>
  <c r="H117" i="16"/>
  <c r="G117" i="16"/>
  <c r="F117" i="16"/>
  <c r="E117" i="16"/>
  <c r="L116" i="16"/>
  <c r="L115" i="16"/>
  <c r="K113" i="16"/>
  <c r="J113" i="16"/>
  <c r="I113" i="16"/>
  <c r="H113" i="16"/>
  <c r="G113" i="16"/>
  <c r="F113" i="16"/>
  <c r="E113" i="16"/>
  <c r="L112" i="16"/>
  <c r="L111" i="16"/>
  <c r="K110" i="16"/>
  <c r="J110" i="16"/>
  <c r="I110" i="16"/>
  <c r="H110" i="16"/>
  <c r="G110" i="16"/>
  <c r="F110" i="16"/>
  <c r="E110" i="16"/>
  <c r="L109" i="16"/>
  <c r="L108" i="16"/>
  <c r="L107" i="16"/>
  <c r="L106" i="16"/>
  <c r="L105" i="16"/>
  <c r="L104" i="16"/>
  <c r="K103" i="16"/>
  <c r="J103" i="16"/>
  <c r="I103" i="16"/>
  <c r="H103" i="16"/>
  <c r="G103" i="16"/>
  <c r="F103" i="16"/>
  <c r="E103" i="16"/>
  <c r="L102" i="16"/>
  <c r="L101" i="16"/>
  <c r="K99" i="16"/>
  <c r="J99" i="16"/>
  <c r="I99" i="16"/>
  <c r="H99" i="16"/>
  <c r="G99" i="16"/>
  <c r="F99" i="16"/>
  <c r="E99" i="16"/>
  <c r="L98" i="16"/>
  <c r="L97" i="16"/>
  <c r="K96" i="16"/>
  <c r="J96" i="16"/>
  <c r="I96" i="16"/>
  <c r="H96" i="16"/>
  <c r="G96" i="16"/>
  <c r="F96" i="16"/>
  <c r="E96" i="16"/>
  <c r="L95" i="16"/>
  <c r="L94" i="16"/>
  <c r="L93" i="16"/>
  <c r="L92" i="16"/>
  <c r="L91" i="16"/>
  <c r="L90" i="16"/>
  <c r="K89" i="16"/>
  <c r="J89" i="16"/>
  <c r="I89" i="16"/>
  <c r="H89" i="16"/>
  <c r="G89" i="16"/>
  <c r="F89" i="16"/>
  <c r="E89" i="16"/>
  <c r="L88" i="16"/>
  <c r="L87" i="16"/>
  <c r="K85" i="16"/>
  <c r="J85" i="16"/>
  <c r="I85" i="16"/>
  <c r="H85" i="16"/>
  <c r="G85" i="16"/>
  <c r="F85" i="16"/>
  <c r="E85" i="16"/>
  <c r="L84" i="16"/>
  <c r="L83" i="16"/>
  <c r="K82" i="16"/>
  <c r="J82" i="16"/>
  <c r="I82" i="16"/>
  <c r="H82" i="16"/>
  <c r="G82" i="16"/>
  <c r="F82" i="16"/>
  <c r="E82" i="16"/>
  <c r="L81" i="16"/>
  <c r="L80" i="16"/>
  <c r="L79" i="16"/>
  <c r="L78" i="16"/>
  <c r="L77" i="16"/>
  <c r="L76" i="16"/>
  <c r="K75" i="16"/>
  <c r="J75" i="16"/>
  <c r="I75" i="16"/>
  <c r="H75" i="16"/>
  <c r="G75" i="16"/>
  <c r="F75" i="16"/>
  <c r="E75" i="16"/>
  <c r="L74" i="16"/>
  <c r="L73" i="16"/>
  <c r="K71" i="16"/>
  <c r="J71" i="16"/>
  <c r="I71" i="16"/>
  <c r="H71" i="16"/>
  <c r="G71" i="16"/>
  <c r="F71" i="16"/>
  <c r="E71" i="16"/>
  <c r="L70" i="16"/>
  <c r="L69" i="16"/>
  <c r="K68" i="16"/>
  <c r="J68" i="16"/>
  <c r="I68" i="16"/>
  <c r="H68" i="16"/>
  <c r="G68" i="16"/>
  <c r="F68" i="16"/>
  <c r="E68" i="16"/>
  <c r="L67" i="16"/>
  <c r="L66" i="16"/>
  <c r="L65" i="16"/>
  <c r="L64" i="16"/>
  <c r="L63" i="16"/>
  <c r="L62" i="16"/>
  <c r="K61" i="16"/>
  <c r="J61" i="16"/>
  <c r="I61" i="16"/>
  <c r="H61" i="16"/>
  <c r="G61" i="16"/>
  <c r="F61" i="16"/>
  <c r="E61" i="16"/>
  <c r="L60" i="16"/>
  <c r="L59" i="16"/>
  <c r="K57" i="16"/>
  <c r="J57" i="16"/>
  <c r="I57" i="16"/>
  <c r="H57" i="16"/>
  <c r="G57" i="16"/>
  <c r="F57" i="16"/>
  <c r="E57" i="16"/>
  <c r="L56" i="16"/>
  <c r="L55" i="16"/>
  <c r="K54" i="16"/>
  <c r="J54" i="16"/>
  <c r="I54" i="16"/>
  <c r="H54" i="16"/>
  <c r="G54" i="16"/>
  <c r="F54" i="16"/>
  <c r="E54" i="16"/>
  <c r="L53" i="16"/>
  <c r="L52" i="16"/>
  <c r="L51" i="16"/>
  <c r="L50" i="16"/>
  <c r="L49" i="16"/>
  <c r="L48" i="16"/>
  <c r="K47" i="16"/>
  <c r="J47" i="16"/>
  <c r="I47" i="16"/>
  <c r="H47" i="16"/>
  <c r="G47" i="16"/>
  <c r="F47" i="16"/>
  <c r="E47" i="16"/>
  <c r="L46" i="16"/>
  <c r="L45" i="16"/>
  <c r="K43" i="16"/>
  <c r="J43" i="16"/>
  <c r="I43" i="16"/>
  <c r="H43" i="16"/>
  <c r="G43" i="16"/>
  <c r="F43" i="16"/>
  <c r="E43" i="16"/>
  <c r="L42" i="16"/>
  <c r="L41" i="16"/>
  <c r="K40" i="16"/>
  <c r="J40" i="16"/>
  <c r="I40" i="16"/>
  <c r="H40" i="16"/>
  <c r="G40" i="16"/>
  <c r="F40" i="16"/>
  <c r="E40" i="16"/>
  <c r="L39" i="16"/>
  <c r="L38" i="16"/>
  <c r="L37" i="16"/>
  <c r="L36" i="16"/>
  <c r="L35" i="16"/>
  <c r="L34" i="16"/>
  <c r="K33" i="16"/>
  <c r="J33" i="16"/>
  <c r="I33" i="16"/>
  <c r="H33" i="16"/>
  <c r="G33" i="16"/>
  <c r="F33" i="16"/>
  <c r="E33" i="16"/>
  <c r="L32" i="16"/>
  <c r="L31" i="16"/>
  <c r="K29" i="16"/>
  <c r="J29" i="16"/>
  <c r="I29" i="16"/>
  <c r="H29" i="16"/>
  <c r="G29" i="16"/>
  <c r="F29" i="16"/>
  <c r="E29" i="16"/>
  <c r="L28" i="16"/>
  <c r="L29" i="16" s="1"/>
  <c r="K27" i="16"/>
  <c r="J27" i="16"/>
  <c r="I27" i="16"/>
  <c r="H27" i="16"/>
  <c r="G27" i="16"/>
  <c r="F27" i="16"/>
  <c r="E27" i="16"/>
  <c r="L26" i="16"/>
  <c r="L25" i="16"/>
  <c r="L24" i="16"/>
  <c r="L23" i="16"/>
  <c r="L22" i="16"/>
  <c r="K21" i="16"/>
  <c r="K30" i="16" s="1"/>
  <c r="J21" i="16"/>
  <c r="J30" i="16" s="1"/>
  <c r="I21" i="16"/>
  <c r="I30" i="16" s="1"/>
  <c r="H21" i="16"/>
  <c r="H30" i="16" s="1"/>
  <c r="G21" i="16"/>
  <c r="G30" i="16" s="1"/>
  <c r="F21" i="16"/>
  <c r="F30" i="16" s="1"/>
  <c r="E21" i="16"/>
  <c r="E30" i="16" s="1"/>
  <c r="L20" i="16"/>
  <c r="L19" i="16"/>
  <c r="K17" i="16"/>
  <c r="J17" i="16"/>
  <c r="I17" i="16"/>
  <c r="H17" i="16"/>
  <c r="G17" i="16"/>
  <c r="F17" i="16"/>
  <c r="E17" i="16"/>
  <c r="L16" i="16"/>
  <c r="L17" i="16" s="1"/>
  <c r="K15" i="16"/>
  <c r="J15" i="16"/>
  <c r="I15" i="16"/>
  <c r="H15" i="16"/>
  <c r="G15" i="16"/>
  <c r="F15" i="16"/>
  <c r="E15" i="16"/>
  <c r="L14" i="16"/>
  <c r="L13" i="16"/>
  <c r="L12" i="16"/>
  <c r="L11" i="16"/>
  <c r="L10" i="16"/>
  <c r="K9" i="16"/>
  <c r="K18" i="16" s="1"/>
  <c r="J9" i="16"/>
  <c r="J18" i="16" s="1"/>
  <c r="I9" i="16"/>
  <c r="I18" i="16" s="1"/>
  <c r="H9" i="16"/>
  <c r="H18" i="16" s="1"/>
  <c r="G9" i="16"/>
  <c r="G18" i="16" s="1"/>
  <c r="F9" i="16"/>
  <c r="F18" i="16" s="1"/>
  <c r="E9" i="16"/>
  <c r="E18" i="16" s="1"/>
  <c r="L8" i="16"/>
  <c r="L7" i="16"/>
  <c r="K209" i="14"/>
  <c r="J209" i="14"/>
  <c r="I209" i="14"/>
  <c r="H209" i="14"/>
  <c r="G209" i="14"/>
  <c r="F209" i="14"/>
  <c r="E209" i="14"/>
  <c r="L208" i="14"/>
  <c r="L207" i="14"/>
  <c r="L206" i="14"/>
  <c r="K205" i="14"/>
  <c r="J205" i="14"/>
  <c r="I205" i="14"/>
  <c r="H205" i="14"/>
  <c r="G205" i="14"/>
  <c r="F205" i="14"/>
  <c r="E205" i="14"/>
  <c r="L204" i="14"/>
  <c r="L203" i="14"/>
  <c r="L202" i="14"/>
  <c r="K201" i="14"/>
  <c r="K210" i="14" s="1"/>
  <c r="J201" i="14"/>
  <c r="I201" i="14"/>
  <c r="H201" i="14"/>
  <c r="G201" i="14"/>
  <c r="G210" i="14" s="1"/>
  <c r="F201" i="14"/>
  <c r="E201" i="14"/>
  <c r="L200" i="14"/>
  <c r="L199" i="14"/>
  <c r="L198" i="14"/>
  <c r="K197" i="14"/>
  <c r="J197" i="14"/>
  <c r="I197" i="14"/>
  <c r="H197" i="14"/>
  <c r="G197" i="14"/>
  <c r="F197" i="14"/>
  <c r="E197" i="14"/>
  <c r="L196" i="14"/>
  <c r="L195" i="14"/>
  <c r="L194" i="14"/>
  <c r="K192" i="14"/>
  <c r="J192" i="14"/>
  <c r="I192" i="14"/>
  <c r="H192" i="14"/>
  <c r="G192" i="14"/>
  <c r="F192" i="14"/>
  <c r="E192" i="14"/>
  <c r="L191" i="14"/>
  <c r="L190" i="14"/>
  <c r="L189" i="14"/>
  <c r="K188" i="14"/>
  <c r="J188" i="14"/>
  <c r="I188" i="14"/>
  <c r="H188" i="14"/>
  <c r="G188" i="14"/>
  <c r="F188" i="14"/>
  <c r="E188" i="14"/>
  <c r="L187" i="14"/>
  <c r="L186" i="14"/>
  <c r="L185" i="14"/>
  <c r="K184" i="14"/>
  <c r="J184" i="14"/>
  <c r="I184" i="14"/>
  <c r="H184" i="14"/>
  <c r="G184" i="14"/>
  <c r="F184" i="14"/>
  <c r="E184" i="14"/>
  <c r="L183" i="14"/>
  <c r="L182" i="14"/>
  <c r="L181" i="14"/>
  <c r="K180" i="14"/>
  <c r="J180" i="14"/>
  <c r="I180" i="14"/>
  <c r="H180" i="14"/>
  <c r="G180" i="14"/>
  <c r="F180" i="14"/>
  <c r="E180" i="14"/>
  <c r="L179" i="14"/>
  <c r="L178" i="14"/>
  <c r="L177" i="14"/>
  <c r="K175" i="14"/>
  <c r="J175" i="14"/>
  <c r="I175" i="14"/>
  <c r="H175" i="14"/>
  <c r="G175" i="14"/>
  <c r="F175" i="14"/>
  <c r="E175" i="14"/>
  <c r="L174" i="14"/>
  <c r="L173" i="14"/>
  <c r="L172" i="14"/>
  <c r="K171" i="14"/>
  <c r="J171" i="14"/>
  <c r="I171" i="14"/>
  <c r="H171" i="14"/>
  <c r="G171" i="14"/>
  <c r="F171" i="14"/>
  <c r="E171" i="14"/>
  <c r="L170" i="14"/>
  <c r="L169" i="14"/>
  <c r="L168" i="14"/>
  <c r="K167" i="14"/>
  <c r="J167" i="14"/>
  <c r="I167" i="14"/>
  <c r="H167" i="14"/>
  <c r="G167" i="14"/>
  <c r="F167" i="14"/>
  <c r="E167" i="14"/>
  <c r="L166" i="14"/>
  <c r="L165" i="14"/>
  <c r="L164" i="14"/>
  <c r="K163" i="14"/>
  <c r="J163" i="14"/>
  <c r="I163" i="14"/>
  <c r="H163" i="14"/>
  <c r="G163" i="14"/>
  <c r="F163" i="14"/>
  <c r="E163" i="14"/>
  <c r="L162" i="14"/>
  <c r="L161" i="14"/>
  <c r="L160" i="14"/>
  <c r="K158" i="14"/>
  <c r="J158" i="14"/>
  <c r="I158" i="14"/>
  <c r="H158" i="14"/>
  <c r="G158" i="14"/>
  <c r="F158" i="14"/>
  <c r="E158" i="14"/>
  <c r="L157" i="14"/>
  <c r="L156" i="14"/>
  <c r="L155" i="14"/>
  <c r="K154" i="14"/>
  <c r="J154" i="14"/>
  <c r="I154" i="14"/>
  <c r="H154" i="14"/>
  <c r="G154" i="14"/>
  <c r="F154" i="14"/>
  <c r="E154" i="14"/>
  <c r="L153" i="14"/>
  <c r="L152" i="14"/>
  <c r="L151" i="14"/>
  <c r="K150" i="14"/>
  <c r="J150" i="14"/>
  <c r="I150" i="14"/>
  <c r="H150" i="14"/>
  <c r="G150" i="14"/>
  <c r="F150" i="14"/>
  <c r="E150" i="14"/>
  <c r="L149" i="14"/>
  <c r="L148" i="14"/>
  <c r="L147" i="14"/>
  <c r="K146" i="14"/>
  <c r="J146" i="14"/>
  <c r="I146" i="14"/>
  <c r="H146" i="14"/>
  <c r="G146" i="14"/>
  <c r="F146" i="14"/>
  <c r="E146" i="14"/>
  <c r="L145" i="14"/>
  <c r="L144" i="14"/>
  <c r="L143" i="14"/>
  <c r="K141" i="14"/>
  <c r="J141" i="14"/>
  <c r="I141" i="14"/>
  <c r="H141" i="14"/>
  <c r="G141" i="14"/>
  <c r="F141" i="14"/>
  <c r="E141" i="14"/>
  <c r="L140" i="14"/>
  <c r="L139" i="14"/>
  <c r="L138" i="14"/>
  <c r="K137" i="14"/>
  <c r="J137" i="14"/>
  <c r="I137" i="14"/>
  <c r="H137" i="14"/>
  <c r="G137" i="14"/>
  <c r="F137" i="14"/>
  <c r="E137" i="14"/>
  <c r="L136" i="14"/>
  <c r="L135" i="14"/>
  <c r="L134" i="14"/>
  <c r="K133" i="14"/>
  <c r="J133" i="14"/>
  <c r="I133" i="14"/>
  <c r="H133" i="14"/>
  <c r="G133" i="14"/>
  <c r="F133" i="14"/>
  <c r="E133" i="14"/>
  <c r="L132" i="14"/>
  <c r="L131" i="14"/>
  <c r="L130" i="14"/>
  <c r="K129" i="14"/>
  <c r="J129" i="14"/>
  <c r="I129" i="14"/>
  <c r="H129" i="14"/>
  <c r="G129" i="14"/>
  <c r="F129" i="14"/>
  <c r="E129" i="14"/>
  <c r="L128" i="14"/>
  <c r="L127" i="14"/>
  <c r="L126" i="14"/>
  <c r="K124" i="14"/>
  <c r="J124" i="14"/>
  <c r="I124" i="14"/>
  <c r="H124" i="14"/>
  <c r="G124" i="14"/>
  <c r="F124" i="14"/>
  <c r="E124" i="14"/>
  <c r="L123" i="14"/>
  <c r="L122" i="14"/>
  <c r="L121" i="14"/>
  <c r="K120" i="14"/>
  <c r="J120" i="14"/>
  <c r="I120" i="14"/>
  <c r="H120" i="14"/>
  <c r="G120" i="14"/>
  <c r="F120" i="14"/>
  <c r="E120" i="14"/>
  <c r="L119" i="14"/>
  <c r="L118" i="14"/>
  <c r="L117" i="14"/>
  <c r="K116" i="14"/>
  <c r="J116" i="14"/>
  <c r="I116" i="14"/>
  <c r="H116" i="14"/>
  <c r="G116" i="14"/>
  <c r="F116" i="14"/>
  <c r="E116" i="14"/>
  <c r="L115" i="14"/>
  <c r="L114" i="14"/>
  <c r="L113" i="14"/>
  <c r="K112" i="14"/>
  <c r="J112" i="14"/>
  <c r="I112" i="14"/>
  <c r="H112" i="14"/>
  <c r="G112" i="14"/>
  <c r="F112" i="14"/>
  <c r="E112" i="14"/>
  <c r="L111" i="14"/>
  <c r="L110" i="14"/>
  <c r="L109" i="14"/>
  <c r="K107" i="14"/>
  <c r="J107" i="14"/>
  <c r="I107" i="14"/>
  <c r="H107" i="14"/>
  <c r="G107" i="14"/>
  <c r="F107" i="14"/>
  <c r="E107" i="14"/>
  <c r="L106" i="14"/>
  <c r="L105" i="14"/>
  <c r="L104" i="14"/>
  <c r="K103" i="14"/>
  <c r="J103" i="14"/>
  <c r="I103" i="14"/>
  <c r="H103" i="14"/>
  <c r="G103" i="14"/>
  <c r="F103" i="14"/>
  <c r="E103" i="14"/>
  <c r="L102" i="14"/>
  <c r="L101" i="14"/>
  <c r="L100" i="14"/>
  <c r="K99" i="14"/>
  <c r="J99" i="14"/>
  <c r="I99" i="14"/>
  <c r="H99" i="14"/>
  <c r="G99" i="14"/>
  <c r="F99" i="14"/>
  <c r="E99" i="14"/>
  <c r="L98" i="14"/>
  <c r="L97" i="14"/>
  <c r="L96" i="14"/>
  <c r="K95" i="14"/>
  <c r="J95" i="14"/>
  <c r="I95" i="14"/>
  <c r="H95" i="14"/>
  <c r="G95" i="14"/>
  <c r="F95" i="14"/>
  <c r="E95" i="14"/>
  <c r="L94" i="14"/>
  <c r="L93" i="14"/>
  <c r="L92" i="14"/>
  <c r="K90" i="14"/>
  <c r="J90" i="14"/>
  <c r="I90" i="14"/>
  <c r="H90" i="14"/>
  <c r="G90" i="14"/>
  <c r="F90" i="14"/>
  <c r="E90" i="14"/>
  <c r="L89" i="14"/>
  <c r="L88" i="14"/>
  <c r="L87" i="14"/>
  <c r="K86" i="14"/>
  <c r="J86" i="14"/>
  <c r="I86" i="14"/>
  <c r="H86" i="14"/>
  <c r="G86" i="14"/>
  <c r="F86" i="14"/>
  <c r="E86" i="14"/>
  <c r="L85" i="14"/>
  <c r="L84" i="14"/>
  <c r="L83" i="14"/>
  <c r="K82" i="14"/>
  <c r="K91" i="14" s="1"/>
  <c r="J82" i="14"/>
  <c r="I82" i="14"/>
  <c r="H82" i="14"/>
  <c r="G82" i="14"/>
  <c r="G91" i="14" s="1"/>
  <c r="F82" i="14"/>
  <c r="E82" i="14"/>
  <c r="L81" i="14"/>
  <c r="L80" i="14"/>
  <c r="L79" i="14"/>
  <c r="K78" i="14"/>
  <c r="J78" i="14"/>
  <c r="I78" i="14"/>
  <c r="H78" i="14"/>
  <c r="G78" i="14"/>
  <c r="F78" i="14"/>
  <c r="E78" i="14"/>
  <c r="L77" i="14"/>
  <c r="L76" i="14"/>
  <c r="L75" i="14"/>
  <c r="K73" i="14"/>
  <c r="J73" i="14"/>
  <c r="I73" i="14"/>
  <c r="H73" i="14"/>
  <c r="G73" i="14"/>
  <c r="F73" i="14"/>
  <c r="E73" i="14"/>
  <c r="L72" i="14"/>
  <c r="L71" i="14"/>
  <c r="L70" i="14"/>
  <c r="K69" i="14"/>
  <c r="J69" i="14"/>
  <c r="I69" i="14"/>
  <c r="H69" i="14"/>
  <c r="G69" i="14"/>
  <c r="F69" i="14"/>
  <c r="E69" i="14"/>
  <c r="L68" i="14"/>
  <c r="L67" i="14"/>
  <c r="L66" i="14"/>
  <c r="K65" i="14"/>
  <c r="K74" i="14" s="1"/>
  <c r="J65" i="14"/>
  <c r="I65" i="14"/>
  <c r="H65" i="14"/>
  <c r="G65" i="14"/>
  <c r="G74" i="14" s="1"/>
  <c r="F65" i="14"/>
  <c r="E65" i="14"/>
  <c r="L64" i="14"/>
  <c r="L63" i="14"/>
  <c r="L62" i="14"/>
  <c r="K61" i="14"/>
  <c r="J61" i="14"/>
  <c r="I61" i="14"/>
  <c r="H61" i="14"/>
  <c r="G61" i="14"/>
  <c r="F61" i="14"/>
  <c r="E61" i="14"/>
  <c r="L60" i="14"/>
  <c r="L59" i="14"/>
  <c r="L58" i="14"/>
  <c r="K56" i="14"/>
  <c r="J56" i="14"/>
  <c r="I56" i="14"/>
  <c r="H56" i="14"/>
  <c r="G56" i="14"/>
  <c r="F56" i="14"/>
  <c r="E56" i="14"/>
  <c r="L55" i="14"/>
  <c r="L54" i="14"/>
  <c r="L53" i="14"/>
  <c r="K52" i="14"/>
  <c r="J52" i="14"/>
  <c r="I52" i="14"/>
  <c r="H52" i="14"/>
  <c r="G52" i="14"/>
  <c r="F52" i="14"/>
  <c r="E52" i="14"/>
  <c r="L51" i="14"/>
  <c r="L50" i="14"/>
  <c r="L49" i="14"/>
  <c r="K48" i="14"/>
  <c r="K57" i="14" s="1"/>
  <c r="J48" i="14"/>
  <c r="I48" i="14"/>
  <c r="H48" i="14"/>
  <c r="G48" i="14"/>
  <c r="G57" i="14" s="1"/>
  <c r="F48" i="14"/>
  <c r="E48" i="14"/>
  <c r="L47" i="14"/>
  <c r="L46" i="14"/>
  <c r="L45" i="14"/>
  <c r="K44" i="14"/>
  <c r="J44" i="14"/>
  <c r="I44" i="14"/>
  <c r="H44" i="14"/>
  <c r="G44" i="14"/>
  <c r="F44" i="14"/>
  <c r="E44" i="14"/>
  <c r="L43" i="14"/>
  <c r="L42" i="14"/>
  <c r="L41" i="14"/>
  <c r="K39" i="14"/>
  <c r="J39" i="14"/>
  <c r="I39" i="14"/>
  <c r="H39" i="14"/>
  <c r="G39" i="14"/>
  <c r="F39" i="14"/>
  <c r="E39" i="14"/>
  <c r="L38" i="14"/>
  <c r="L37" i="14"/>
  <c r="L36" i="14"/>
  <c r="K35" i="14"/>
  <c r="J35" i="14"/>
  <c r="I35" i="14"/>
  <c r="H35" i="14"/>
  <c r="G35" i="14"/>
  <c r="F35" i="14"/>
  <c r="E35" i="14"/>
  <c r="L34" i="14"/>
  <c r="L33" i="14"/>
  <c r="L32" i="14"/>
  <c r="K31" i="14"/>
  <c r="K40" i="14" s="1"/>
  <c r="J31" i="14"/>
  <c r="I31" i="14"/>
  <c r="H31" i="14"/>
  <c r="G31" i="14"/>
  <c r="G40" i="14" s="1"/>
  <c r="F31" i="14"/>
  <c r="E31" i="14"/>
  <c r="L30" i="14"/>
  <c r="L29" i="14"/>
  <c r="L28" i="14"/>
  <c r="K27" i="14"/>
  <c r="J27" i="14"/>
  <c r="I27" i="14"/>
  <c r="H27" i="14"/>
  <c r="G27" i="14"/>
  <c r="F27" i="14"/>
  <c r="E27" i="14"/>
  <c r="L26" i="14"/>
  <c r="L25" i="14"/>
  <c r="L24" i="14"/>
  <c r="K22" i="14"/>
  <c r="J22" i="14"/>
  <c r="I22" i="14"/>
  <c r="H22" i="14"/>
  <c r="G22" i="14"/>
  <c r="F22" i="14"/>
  <c r="E22" i="14"/>
  <c r="L21" i="14"/>
  <c r="L20" i="14"/>
  <c r="L19" i="14"/>
  <c r="K18" i="14"/>
  <c r="J18" i="14"/>
  <c r="I18" i="14"/>
  <c r="H18" i="14"/>
  <c r="G18" i="14"/>
  <c r="F18" i="14"/>
  <c r="E18" i="14"/>
  <c r="L17" i="14"/>
  <c r="L16" i="14"/>
  <c r="L15" i="14"/>
  <c r="K14" i="14"/>
  <c r="K23" i="14" s="1"/>
  <c r="J14" i="14"/>
  <c r="I14" i="14"/>
  <c r="H14" i="14"/>
  <c r="G14" i="14"/>
  <c r="G23" i="14" s="1"/>
  <c r="F14" i="14"/>
  <c r="E14" i="14"/>
  <c r="L13" i="14"/>
  <c r="L12" i="14"/>
  <c r="L11" i="14"/>
  <c r="K10" i="14"/>
  <c r="J10" i="14"/>
  <c r="I10" i="14"/>
  <c r="H10" i="14"/>
  <c r="G10" i="14"/>
  <c r="F10" i="14"/>
  <c r="E10" i="14"/>
  <c r="L9" i="14"/>
  <c r="L8" i="14"/>
  <c r="L7" i="14"/>
  <c r="F34" i="11"/>
  <c r="E34" i="11"/>
  <c r="D34" i="11"/>
  <c r="G15" i="11"/>
  <c r="F15" i="11"/>
  <c r="E15" i="11"/>
  <c r="D15" i="11"/>
  <c r="C13" i="4"/>
  <c r="G13" i="4"/>
  <c r="F13" i="4"/>
  <c r="E13" i="4"/>
  <c r="D13" i="4"/>
  <c r="L159" i="16" l="1"/>
  <c r="L244" i="14"/>
  <c r="L48" i="14"/>
  <c r="L65" i="14"/>
  <c r="L82" i="14"/>
  <c r="L91" i="14" s="1"/>
  <c r="L99" i="14"/>
  <c r="L116" i="14"/>
  <c r="L133" i="14"/>
  <c r="L150" i="14"/>
  <c r="L167" i="14"/>
  <c r="L184" i="14"/>
  <c r="I210" i="14"/>
  <c r="F23" i="14"/>
  <c r="J23" i="14"/>
  <c r="L18" i="14"/>
  <c r="L27" i="14"/>
  <c r="F40" i="14"/>
  <c r="J40" i="14"/>
  <c r="L35" i="14"/>
  <c r="L44" i="14"/>
  <c r="L57" i="14" s="1"/>
  <c r="F57" i="14"/>
  <c r="J57" i="14"/>
  <c r="L52" i="14"/>
  <c r="L61" i="14"/>
  <c r="F74" i="14"/>
  <c r="J74" i="14"/>
  <c r="L69" i="14"/>
  <c r="L78" i="14"/>
  <c r="F91" i="14"/>
  <c r="J91" i="14"/>
  <c r="L86" i="14"/>
  <c r="L103" i="14"/>
  <c r="L120" i="14"/>
  <c r="L137" i="14"/>
  <c r="L154" i="14"/>
  <c r="L171" i="14"/>
  <c r="L188" i="14"/>
  <c r="H210" i="14"/>
  <c r="L205" i="14"/>
  <c r="L57" i="16"/>
  <c r="L75" i="16"/>
  <c r="L113" i="16"/>
  <c r="L131" i="16"/>
  <c r="L226" i="14"/>
  <c r="G86" i="16"/>
  <c r="K86" i="16"/>
  <c r="H100" i="16"/>
  <c r="E114" i="16"/>
  <c r="I114" i="16"/>
  <c r="F128" i="16"/>
  <c r="J128" i="16"/>
  <c r="G142" i="16"/>
  <c r="K142" i="16"/>
  <c r="H156" i="16"/>
  <c r="G44" i="16"/>
  <c r="K44" i="16"/>
  <c r="H58" i="16"/>
  <c r="E72" i="16"/>
  <c r="I72" i="16"/>
  <c r="J170" i="16"/>
  <c r="L183" i="16"/>
  <c r="K184" i="16"/>
  <c r="L180" i="16"/>
  <c r="F184" i="16"/>
  <c r="J184" i="16"/>
  <c r="J44" i="16"/>
  <c r="K58" i="16"/>
  <c r="L21" i="16"/>
  <c r="H184" i="16"/>
  <c r="F44" i="16"/>
  <c r="G58" i="16"/>
  <c r="H72" i="16"/>
  <c r="F156" i="16"/>
  <c r="L9" i="16"/>
  <c r="F86" i="16"/>
  <c r="J86" i="16"/>
  <c r="G100" i="16"/>
  <c r="K100" i="16"/>
  <c r="H114" i="16"/>
  <c r="E128" i="16"/>
  <c r="I128" i="16"/>
  <c r="F142" i="16"/>
  <c r="J142" i="16"/>
  <c r="G156" i="16"/>
  <c r="K156" i="16"/>
  <c r="L173" i="16"/>
  <c r="G184" i="16"/>
  <c r="E184" i="16"/>
  <c r="I184" i="16"/>
  <c r="K58" i="15"/>
  <c r="K22" i="15"/>
  <c r="K42" i="15"/>
  <c r="K46" i="15"/>
  <c r="K50" i="15"/>
  <c r="L14" i="14"/>
  <c r="L31" i="14"/>
  <c r="L40" i="14" s="1"/>
  <c r="G108" i="14"/>
  <c r="K108" i="14"/>
  <c r="G125" i="14"/>
  <c r="K125" i="14"/>
  <c r="G142" i="14"/>
  <c r="K142" i="14"/>
  <c r="G159" i="14"/>
  <c r="K159" i="14"/>
  <c r="G176" i="14"/>
  <c r="K176" i="14"/>
  <c r="G193" i="14"/>
  <c r="K193" i="14"/>
  <c r="E227" i="14"/>
  <c r="L10" i="14"/>
  <c r="L23" i="14" s="1"/>
  <c r="H23" i="14"/>
  <c r="L22" i="14"/>
  <c r="H40" i="14"/>
  <c r="L39" i="14"/>
  <c r="H57" i="14"/>
  <c r="L56" i="14"/>
  <c r="H74" i="14"/>
  <c r="L73" i="14"/>
  <c r="H91" i="14"/>
  <c r="L90" i="14"/>
  <c r="L95" i="14"/>
  <c r="L107" i="14"/>
  <c r="F108" i="14"/>
  <c r="J108" i="14"/>
  <c r="L112" i="14"/>
  <c r="L124" i="14"/>
  <c r="L125" i="14" s="1"/>
  <c r="F125" i="14"/>
  <c r="J125" i="14"/>
  <c r="L129" i="14"/>
  <c r="L141" i="14"/>
  <c r="F142" i="14"/>
  <c r="J142" i="14"/>
  <c r="L146" i="14"/>
  <c r="L158" i="14"/>
  <c r="L159" i="14" s="1"/>
  <c r="F159" i="14"/>
  <c r="J159" i="14"/>
  <c r="L163" i="14"/>
  <c r="L175" i="14"/>
  <c r="F176" i="14"/>
  <c r="J176" i="14"/>
  <c r="L180" i="14"/>
  <c r="L192" i="14"/>
  <c r="L193" i="14" s="1"/>
  <c r="F193" i="14"/>
  <c r="J193" i="14"/>
  <c r="L209" i="14"/>
  <c r="E23" i="14"/>
  <c r="I23" i="14"/>
  <c r="E40" i="14"/>
  <c r="I40" i="14"/>
  <c r="E57" i="14"/>
  <c r="I57" i="14"/>
  <c r="E74" i="14"/>
  <c r="I74" i="14"/>
  <c r="E91" i="14"/>
  <c r="I91" i="14"/>
  <c r="E108" i="14"/>
  <c r="I108" i="14"/>
  <c r="E125" i="14"/>
  <c r="I125" i="14"/>
  <c r="E142" i="14"/>
  <c r="I142" i="14"/>
  <c r="E159" i="14"/>
  <c r="I159" i="14"/>
  <c r="E176" i="14"/>
  <c r="I176" i="14"/>
  <c r="E193" i="14"/>
  <c r="I193" i="14"/>
  <c r="H108" i="14"/>
  <c r="H125" i="14"/>
  <c r="H142" i="14"/>
  <c r="H159" i="14"/>
  <c r="H176" i="14"/>
  <c r="H193" i="14"/>
  <c r="J210" i="14"/>
  <c r="L222" i="14"/>
  <c r="J227" i="14"/>
  <c r="G227" i="14"/>
  <c r="F227" i="14"/>
  <c r="L218" i="14"/>
  <c r="H227" i="14"/>
  <c r="K227" i="14"/>
  <c r="I227" i="14"/>
  <c r="L214" i="14"/>
  <c r="K25" i="17"/>
  <c r="L169" i="16"/>
  <c r="F170" i="16"/>
  <c r="E170" i="16"/>
  <c r="I170" i="16"/>
  <c r="E44" i="16"/>
  <c r="L40" i="16"/>
  <c r="L43" i="16"/>
  <c r="J58" i="16"/>
  <c r="G72" i="16"/>
  <c r="L96" i="16"/>
  <c r="L99" i="16"/>
  <c r="L152" i="16"/>
  <c r="L54" i="16"/>
  <c r="L68" i="16"/>
  <c r="L71" i="16"/>
  <c r="L85" i="16"/>
  <c r="H86" i="16"/>
  <c r="L89" i="16"/>
  <c r="E100" i="16"/>
  <c r="I100" i="16"/>
  <c r="L103" i="16"/>
  <c r="L110" i="16"/>
  <c r="F114" i="16"/>
  <c r="J114" i="16"/>
  <c r="L124" i="16"/>
  <c r="L127" i="16"/>
  <c r="G128" i="16"/>
  <c r="K128" i="16"/>
  <c r="L141" i="16"/>
  <c r="H142" i="16"/>
  <c r="L145" i="16"/>
  <c r="E156" i="16"/>
  <c r="I156" i="16"/>
  <c r="L166" i="16"/>
  <c r="G170" i="16"/>
  <c r="K170" i="16"/>
  <c r="I44" i="16"/>
  <c r="F58" i="16"/>
  <c r="K72" i="16"/>
  <c r="L82" i="16"/>
  <c r="L117" i="16"/>
  <c r="L138" i="16"/>
  <c r="L155" i="16"/>
  <c r="L15" i="16"/>
  <c r="L27" i="16"/>
  <c r="H44" i="16"/>
  <c r="E58" i="16"/>
  <c r="I58" i="16"/>
  <c r="F72" i="16"/>
  <c r="J72" i="16"/>
  <c r="E86" i="16"/>
  <c r="I86" i="16"/>
  <c r="F100" i="16"/>
  <c r="J100" i="16"/>
  <c r="G114" i="16"/>
  <c r="K114" i="16"/>
  <c r="H128" i="16"/>
  <c r="E142" i="16"/>
  <c r="I142" i="16"/>
  <c r="J156" i="16"/>
  <c r="H170" i="16"/>
  <c r="K54" i="15"/>
  <c r="K24" i="15"/>
  <c r="K26" i="15" s="1"/>
  <c r="K10" i="15"/>
  <c r="K34" i="15"/>
  <c r="K14" i="15"/>
  <c r="K18" i="15"/>
  <c r="K28" i="15"/>
  <c r="K30" i="15" s="1"/>
  <c r="D30" i="15"/>
  <c r="K38" i="15"/>
  <c r="L47" i="16"/>
  <c r="L33" i="16"/>
  <c r="L61" i="16"/>
  <c r="E210" i="14"/>
  <c r="F210" i="14"/>
  <c r="L201" i="14"/>
  <c r="L197" i="14"/>
  <c r="L142" i="14"/>
  <c r="L74" i="14"/>
  <c r="G13" i="10"/>
  <c r="F13" i="10"/>
  <c r="E13" i="10"/>
  <c r="L30" i="16" l="1"/>
  <c r="L227" i="14"/>
  <c r="L176" i="14"/>
  <c r="L156" i="16"/>
  <c r="L72" i="16"/>
  <c r="L142" i="16"/>
  <c r="L170" i="16"/>
  <c r="L108" i="14"/>
  <c r="L128" i="16"/>
  <c r="L100" i="16"/>
  <c r="L18" i="16"/>
  <c r="L184" i="16"/>
  <c r="L114" i="16"/>
  <c r="L58" i="16"/>
  <c r="L44" i="16"/>
  <c r="L86" i="16"/>
  <c r="L210" i="14"/>
  <c r="H10" i="12"/>
  <c r="H34" i="11"/>
  <c r="H15" i="11"/>
  <c r="H22" i="2"/>
  <c r="H19" i="2"/>
  <c r="H12" i="2"/>
  <c r="I13" i="10"/>
  <c r="J12" i="10"/>
  <c r="J11" i="10"/>
  <c r="J10" i="10"/>
  <c r="J9" i="10"/>
  <c r="J8" i="10"/>
  <c r="J7" i="10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I15" i="18"/>
  <c r="H15" i="18"/>
  <c r="C15" i="18"/>
  <c r="J14" i="18"/>
  <c r="J13" i="18"/>
  <c r="J12" i="18"/>
  <c r="J11" i="18"/>
  <c r="J10" i="18"/>
  <c r="J9" i="18"/>
  <c r="J8" i="18"/>
  <c r="J7" i="18"/>
  <c r="J6" i="18"/>
  <c r="J5" i="18"/>
  <c r="J56" i="17"/>
  <c r="I56" i="17"/>
  <c r="H56" i="17"/>
  <c r="D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J9" i="12"/>
  <c r="I10" i="12"/>
  <c r="C10" i="12"/>
  <c r="J8" i="5"/>
  <c r="I9" i="5"/>
  <c r="D9" i="5"/>
  <c r="C9" i="5"/>
  <c r="J7" i="5"/>
  <c r="J8" i="12"/>
  <c r="J7" i="12"/>
  <c r="J7" i="11"/>
  <c r="J8" i="11"/>
  <c r="J9" i="11"/>
  <c r="J10" i="11"/>
  <c r="J11" i="11"/>
  <c r="J12" i="11"/>
  <c r="J13" i="11"/>
  <c r="J14" i="11"/>
  <c r="C15" i="11"/>
  <c r="I15" i="11"/>
  <c r="J26" i="11"/>
  <c r="J27" i="11"/>
  <c r="J28" i="11"/>
  <c r="J29" i="11"/>
  <c r="J30" i="11"/>
  <c r="J31" i="11"/>
  <c r="J32" i="11"/>
  <c r="J33" i="11"/>
  <c r="C34" i="11"/>
  <c r="G34" i="11"/>
  <c r="I34" i="11"/>
  <c r="J17" i="5"/>
  <c r="J18" i="5" s="1"/>
  <c r="I18" i="5"/>
  <c r="D18" i="5"/>
  <c r="C18" i="5"/>
  <c r="J13" i="2"/>
  <c r="J14" i="2"/>
  <c r="J15" i="2"/>
  <c r="J16" i="2"/>
  <c r="J17" i="2"/>
  <c r="J18" i="2"/>
  <c r="I19" i="2"/>
  <c r="D19" i="2"/>
  <c r="C19" i="2"/>
  <c r="J7" i="2"/>
  <c r="J8" i="2"/>
  <c r="J9" i="2"/>
  <c r="J10" i="2"/>
  <c r="J11" i="2"/>
  <c r="I12" i="2"/>
  <c r="D12" i="2"/>
  <c r="C12" i="2"/>
  <c r="C13" i="10"/>
  <c r="D13" i="10"/>
  <c r="H13" i="10"/>
  <c r="H13" i="4"/>
  <c r="J7" i="4"/>
  <c r="J8" i="4"/>
  <c r="J9" i="4"/>
  <c r="J10" i="4"/>
  <c r="J11" i="4"/>
  <c r="J12" i="4"/>
  <c r="J21" i="2"/>
  <c r="J20" i="2"/>
  <c r="I13" i="4"/>
  <c r="D22" i="2"/>
  <c r="I22" i="2"/>
  <c r="C22" i="2"/>
  <c r="J9" i="5" l="1"/>
  <c r="J22" i="2"/>
  <c r="J12" i="2"/>
  <c r="J19" i="2"/>
  <c r="J15" i="18"/>
  <c r="K56" i="17"/>
  <c r="J13" i="4"/>
  <c r="J13" i="10"/>
  <c r="J10" i="12"/>
  <c r="J34" i="11"/>
  <c r="J15" i="11"/>
</calcChain>
</file>

<file path=xl/sharedStrings.xml><?xml version="1.0" encoding="utf-8"?>
<sst xmlns="http://schemas.openxmlformats.org/spreadsheetml/2006/main" count="1248" uniqueCount="258">
  <si>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</si>
  <si>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</si>
  <si>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</si>
  <si>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</si>
  <si>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</si>
  <si>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</si>
  <si>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</si>
  <si>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</si>
  <si>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</si>
  <si>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</si>
  <si>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</si>
  <si>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</si>
  <si>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</si>
  <si>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</si>
  <si>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</si>
  <si>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</si>
  <si>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</si>
  <si>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</si>
  <si>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</si>
  <si>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</si>
  <si>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</si>
  <si>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</si>
  <si>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</si>
  <si>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</si>
  <si>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</si>
  <si>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</si>
  <si>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</si>
  <si>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</si>
  <si>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</si>
  <si>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</si>
  <si>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</si>
  <si>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</si>
  <si>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</si>
  <si>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</si>
  <si>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</si>
  <si>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</si>
  <si>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</si>
  <si>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</si>
  <si>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</si>
  <si>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</si>
  <si>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</si>
  <si>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</si>
  <si>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</si>
  <si>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</si>
  <si>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</si>
  <si>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</si>
  <si>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</si>
  <si>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</si>
  <si>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</si>
  <si>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</si>
  <si>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</si>
  <si>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</si>
  <si>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</si>
  <si>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</si>
  <si>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</si>
  <si>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</si>
  <si>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</si>
  <si>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</si>
  <si>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</si>
  <si>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</si>
  <si>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</si>
  <si>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</si>
  <si>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</si>
  <si>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</si>
  <si>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</si>
  <si>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</si>
  <si>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</si>
  <si>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</si>
  <si>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</si>
  <si>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</si>
  <si>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</si>
  <si>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</si>
  <si>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</si>
  <si>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</si>
  <si>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</si>
  <si>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</si>
  <si>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</si>
  <si>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</si>
  <si>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</si>
  <si>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</si>
  <si>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</si>
  <si>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</si>
  <si>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</si>
  <si>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</si>
  <si>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</si>
  <si>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</si>
  <si>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</si>
  <si>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</si>
  <si>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</si>
  <si>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</si>
  <si>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</si>
  <si>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</si>
  <si>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</si>
  <si>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</si>
  <si>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</si>
  <si>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</si>
  <si>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</si>
  <si>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</si>
  <si>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</si>
  <si>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</si>
  <si>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</si>
  <si>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</si>
  <si>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</si>
  <si>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</si>
  <si>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</si>
  <si>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</si>
  <si>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</si>
  <si>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</si>
  <si>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</si>
  <si>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</si>
  <si>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</si>
  <si>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</si>
  <si>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</si>
  <si>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</si>
  <si>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</si>
  <si>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</si>
  <si>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</si>
  <si>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</si>
  <si>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</si>
  <si>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</si>
  <si>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</si>
  <si>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</si>
  <si>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</si>
  <si>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</si>
  <si>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</si>
  <si>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</si>
  <si>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</si>
  <si>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</si>
  <si>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</si>
  <si>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</si>
  <si>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</si>
  <si>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</si>
  <si>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</si>
  <si>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</si>
  <si>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</si>
  <si>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</si>
  <si>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</si>
  <si>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</si>
  <si>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</si>
  <si>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</si>
  <si>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</si>
  <si>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</si>
  <si>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</si>
  <si>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</si>
  <si>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</si>
  <si>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</si>
  <si>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</si>
  <si>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</si>
  <si>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</si>
  <si>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</si>
  <si>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</si>
  <si>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</si>
  <si>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</si>
  <si>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</si>
  <si>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</si>
  <si>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</si>
  <si>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</si>
  <si>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</si>
  <si>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</si>
  <si>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</si>
  <si>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</si>
  <si>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</si>
  <si>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</si>
  <si>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</si>
  <si>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</si>
  <si>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South West Planning Region</t>
  </si>
  <si>
    <t>Cornwall</t>
  </si>
  <si>
    <t>Devon</t>
  </si>
  <si>
    <t>Dorset</t>
  </si>
  <si>
    <t>Gloucestershire</t>
  </si>
  <si>
    <t>Somerset</t>
  </si>
  <si>
    <t>Wiltshire</t>
  </si>
  <si>
    <t>West of England Unitaries</t>
  </si>
  <si>
    <t>SOUTH WEST</t>
  </si>
  <si>
    <t>Waste type</t>
  </si>
  <si>
    <t>West of England Unitaries*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</si>
  <si>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</si>
  <si>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</si>
  <si>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</si>
  <si>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</si>
  <si>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</si>
  <si>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</si>
  <si>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</si>
  <si>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</si>
  <si>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</si>
  <si>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</si>
  <si>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</si>
  <si>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</si>
  <si>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</si>
  <si>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</si>
  <si>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</si>
  <si>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</si>
  <si>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</si>
  <si>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</si>
  <si>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</si>
  <si>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</si>
  <si>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</si>
  <si>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</si>
  <si>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</si>
  <si>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</si>
  <si>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</si>
  <si>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</si>
  <si>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</si>
  <si>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</si>
  <si>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</si>
  <si>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2013 Total</t>
  </si>
  <si>
    <t>Transfer</t>
  </si>
  <si>
    <t>Civic amenity</t>
  </si>
  <si>
    <t>MRS</t>
  </si>
  <si>
    <t>Metal recycling</t>
  </si>
  <si>
    <t>MRS Total</t>
  </si>
  <si>
    <t>* In previous years the West of England Unitaries sub region was called Bath, Bristol and South Gloucestershire.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</si>
  <si>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</si>
  <si>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</si>
  <si>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</si>
  <si>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</si>
  <si>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</si>
  <si>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</si>
  <si>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</si>
  <si>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</si>
  <si>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Click on the link to go to the tab</t>
  </si>
  <si>
    <t>2014 Total</t>
  </si>
  <si>
    <t>Waste Management Information 2015</t>
  </si>
  <si>
    <t>Landfill inputs 2015</t>
  </si>
  <si>
    <t>Landfill capacity 2015</t>
  </si>
  <si>
    <t>Incineration inputs and capacity 2015</t>
  </si>
  <si>
    <t>Land disposal inputs 2015</t>
  </si>
  <si>
    <t>Use of waste inputs 2015</t>
  </si>
  <si>
    <t>Hazardous waste management and deposits 2015</t>
  </si>
  <si>
    <t>Hazardous waste deposits by fate 2015</t>
  </si>
  <si>
    <t>Data for 2015 is classified into Landfill Directive categories..</t>
  </si>
  <si>
    <t>2015 landfill capacity data was obtained from environmental monitoring reports required by permits or directly from the operator.</t>
  </si>
  <si>
    <t>2015 Total</t>
  </si>
  <si>
    <t>-</t>
  </si>
  <si>
    <t>South West: Deposit in landfill for recovery inputs 2015</t>
  </si>
  <si>
    <t>South West: Use of waste inputs 2015</t>
  </si>
  <si>
    <t>South West: Hazardous waste managed by EWC chapter and former planning sub-region 2015 (tonnes)</t>
  </si>
  <si>
    <t>South West: Hazardous waste deposited by EWC chapter and former planning sub-region 2015 (tonnes)</t>
  </si>
  <si>
    <t>South West: Hazardous waste deposited by fate and former planning sub-region 2015 (tonnes)</t>
  </si>
  <si>
    <t>South West: Hazardous waste trends from 1998 to 2015</t>
  </si>
  <si>
    <t>South West: Hazardous waste managed by EWC chapter from 1998 to 2015 (tonnes)</t>
  </si>
  <si>
    <t>South West: Hazardous waste deposited by EWC chapter from 1998 to 2015 (tonnes)</t>
  </si>
  <si>
    <t>South West: Hazardous waste deposited by fate from 1998 to 2015 (tonnes)</t>
  </si>
  <si>
    <t>Landfill input trends from 2000 to 2015</t>
  </si>
  <si>
    <t>Landfill capacity trends from 2000 to 2015</t>
  </si>
  <si>
    <t>South West: Landfill inputs 2015</t>
  </si>
  <si>
    <t>South West: Waste deposit trends: Landfill deposits by site type, waste type and sub-region from 2000/1 to 2015</t>
  </si>
  <si>
    <t>South West: Landfill capacity 2015</t>
  </si>
  <si>
    <t>South West: Landfill capacity trends from 1998/99 to 2015</t>
  </si>
  <si>
    <t>South West: Transfer, treatment and metal recycling site inputs 2015</t>
  </si>
  <si>
    <t>South West: Waste deposit trends: Transfer &amp; treatment deposits by site type, waste type and sub-region from 2000/1 to 2015</t>
  </si>
  <si>
    <t>South West: Incineration throughput 2015</t>
  </si>
  <si>
    <t>South West: Incineration capacity 2015</t>
  </si>
  <si>
    <t>South West: Borehole and lagoon inputs 2015</t>
  </si>
  <si>
    <t>Transfer, treatment and MRS inputs 2015</t>
  </si>
  <si>
    <t>Transfer, treatment and MRS input trends from 2000 to 2015</t>
  </si>
  <si>
    <t>Transfer, Treatment and MRS</t>
  </si>
  <si>
    <t>Hazardous waste: trends data from 2000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</si>
</sst>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  <numFmt numFmtId="167" formatCode="#,##0_ ;\-#,##0\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2"/>
      <name val="Wingdings"/>
      <charset val="2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sz val="20"/>
      <color theme="3"/>
      <name val="Calibri"/>
      <family val="2"/>
      <scheme val="minor"/>
    </font>
    <font>
      <sz val="10"/>
      <color theme="3"/>
      <name val="Arial"/>
    </font>
    <font>
      <u/>
      <sz val="20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  <xf numFmtId="0" fontId="21" fillId="0" borderId="0"/>
  </cellStyleXfs>
  <cellXfs count="505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8" fillId="0" borderId="9" xfId="0" applyFont="1" applyFill="1" applyBorder="1" applyAlignment="1"/>
    <xf numFmtId="41" fontId="8" fillId="0" borderId="0" xfId="0" applyNumberFormat="1" applyFont="1"/>
    <xf numFmtId="0" fontId="8" fillId="0" borderId="11" xfId="0" applyFont="1" applyFill="1" applyBorder="1" applyAlignment="1"/>
    <xf numFmtId="0" fontId="8" fillId="0" borderId="25" xfId="6" applyFont="1" applyBorder="1"/>
    <xf numFmtId="0" fontId="13" fillId="2" borderId="0" xfId="0" applyFont="1" applyFill="1" applyAlignment="1">
      <alignment vertical="center"/>
    </xf>
    <xf numFmtId="0" fontId="15" fillId="0" borderId="0" xfId="6" applyFont="1" applyFill="1" applyAlignment="1">
      <alignment readingOrder="1"/>
    </xf>
    <xf numFmtId="0" fontId="14" fillId="2" borderId="0" xfId="0" applyFont="1" applyFill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2" fillId="5" borderId="13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/>
    <xf numFmtId="41" fontId="12" fillId="5" borderId="7" xfId="0" applyNumberFormat="1" applyFont="1" applyFill="1" applyBorder="1" applyAlignment="1">
      <alignment horizontal="center"/>
    </xf>
    <xf numFmtId="0" fontId="12" fillId="5" borderId="5" xfId="0" applyFont="1" applyFill="1" applyBorder="1" applyAlignment="1"/>
    <xf numFmtId="41" fontId="12" fillId="5" borderId="18" xfId="0" applyNumberFormat="1" applyFont="1" applyFill="1" applyBorder="1" applyAlignment="1">
      <alignment horizontal="center"/>
    </xf>
    <xf numFmtId="41" fontId="12" fillId="5" borderId="15" xfId="0" applyNumberFormat="1" applyFont="1" applyFill="1" applyBorder="1" applyAlignment="1"/>
    <xf numFmtId="0" fontId="9" fillId="0" borderId="0" xfId="0" applyFont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10" fillId="0" borderId="0" xfId="0" applyFont="1"/>
    <xf numFmtId="0" fontId="18" fillId="0" borderId="0" xfId="0" applyFont="1"/>
    <xf numFmtId="41" fontId="8" fillId="0" borderId="23" xfId="0" applyNumberFormat="1" applyFont="1" applyBorder="1"/>
    <xf numFmtId="0" fontId="8" fillId="0" borderId="9" xfId="0" applyFont="1" applyFill="1" applyBorder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Fill="1" applyBorder="1"/>
    <xf numFmtId="0" fontId="8" fillId="0" borderId="12" xfId="0" applyFont="1" applyFill="1" applyBorder="1"/>
    <xf numFmtId="0" fontId="12" fillId="5" borderId="5" xfId="0" applyFont="1" applyFill="1" applyBorder="1"/>
    <xf numFmtId="41" fontId="12" fillId="5" borderId="7" xfId="0" applyNumberFormat="1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5" fillId="0" borderId="0" xfId="0" applyFont="1" applyFill="1" applyBorder="1"/>
    <xf numFmtId="0" fontId="16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4" xfId="0" applyFont="1" applyFill="1" applyBorder="1"/>
    <xf numFmtId="0" fontId="8" fillId="0" borderId="32" xfId="0" applyFont="1" applyFill="1" applyBorder="1"/>
    <xf numFmtId="41" fontId="12" fillId="5" borderId="18" xfId="0" applyNumberFormat="1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41" fontId="12" fillId="5" borderId="8" xfId="0" applyNumberFormat="1" applyFont="1" applyFill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8" fillId="0" borderId="21" xfId="0" applyNumberFormat="1" applyFont="1" applyBorder="1"/>
    <xf numFmtId="3" fontId="8" fillId="0" borderId="0" xfId="0" applyNumberFormat="1" applyFont="1"/>
    <xf numFmtId="41" fontId="12" fillId="5" borderId="20" xfId="0" applyNumberFormat="1" applyFont="1" applyFill="1" applyBorder="1"/>
    <xf numFmtId="0" fontId="8" fillId="0" borderId="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8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41" fontId="10" fillId="0" borderId="8" xfId="0" applyNumberFormat="1" applyFont="1" applyBorder="1" applyAlignment="1">
      <alignment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20" xfId="0" applyNumberFormat="1" applyFont="1" applyFill="1" applyBorder="1" applyAlignment="1">
      <alignment horizontal="center" vertical="center"/>
    </xf>
    <xf numFmtId="3" fontId="8" fillId="0" borderId="29" xfId="0" applyNumberFormat="1" applyFont="1" applyBorder="1"/>
    <xf numFmtId="0" fontId="19" fillId="0" borderId="0" xfId="0" applyFont="1"/>
    <xf numFmtId="0" fontId="0" fillId="0" borderId="0" xfId="0" applyBorder="1"/>
    <xf numFmtId="0" fontId="20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0" fillId="0" borderId="0" xfId="0" applyFont="1" applyBorder="1" applyAlignment="1">
      <alignment wrapText="1"/>
    </xf>
    <xf numFmtId="41" fontId="12" fillId="5" borderId="40" xfId="0" applyNumberFormat="1" applyFont="1" applyFill="1" applyBorder="1"/>
    <xf numFmtId="3" fontId="8" fillId="0" borderId="0" xfId="0" applyNumberFormat="1" applyFont="1" applyAlignment="1">
      <alignment vertical="center"/>
    </xf>
    <xf numFmtId="0" fontId="22" fillId="0" borderId="26" xfId="0" applyFont="1" applyBorder="1"/>
    <xf numFmtId="0" fontId="22" fillId="0" borderId="46" xfId="0" applyFont="1" applyBorder="1"/>
    <xf numFmtId="41" fontId="23" fillId="0" borderId="6" xfId="0" applyNumberFormat="1" applyFont="1" applyBorder="1"/>
    <xf numFmtId="0" fontId="22" fillId="0" borderId="31" xfId="0" applyFont="1" applyBorder="1"/>
    <xf numFmtId="0" fontId="22" fillId="0" borderId="33" xfId="0" applyFont="1" applyBorder="1"/>
    <xf numFmtId="0" fontId="22" fillId="0" borderId="29" xfId="0" applyFont="1" applyBorder="1"/>
    <xf numFmtId="0" fontId="22" fillId="0" borderId="47" xfId="0" applyFont="1" applyBorder="1"/>
    <xf numFmtId="0" fontId="14" fillId="0" borderId="0" xfId="0" applyFont="1" applyFill="1" applyBorder="1"/>
    <xf numFmtId="0" fontId="10" fillId="0" borderId="0" xfId="0" applyFont="1" applyFill="1" applyBorder="1"/>
    <xf numFmtId="0" fontId="22" fillId="0" borderId="0" xfId="0" applyFont="1" applyFill="1" applyBorder="1"/>
    <xf numFmtId="0" fontId="22" fillId="0" borderId="31" xfId="0" applyFont="1" applyFill="1" applyBorder="1" applyAlignment="1">
      <alignment wrapText="1"/>
    </xf>
    <xf numFmtId="0" fontId="22" fillId="0" borderId="29" xfId="0" applyFont="1" applyFill="1" applyBorder="1" applyAlignment="1">
      <alignment wrapText="1"/>
    </xf>
    <xf numFmtId="3" fontId="22" fillId="0" borderId="22" xfId="0" applyNumberFormat="1" applyFont="1" applyBorder="1"/>
    <xf numFmtId="41" fontId="23" fillId="0" borderId="48" xfId="0" applyNumberFormat="1" applyFont="1" applyBorder="1"/>
    <xf numFmtId="3" fontId="22" fillId="0" borderId="21" xfId="0" applyNumberFormat="1" applyFont="1" applyBorder="1"/>
    <xf numFmtId="0" fontId="22" fillId="0" borderId="0" xfId="0" applyFont="1"/>
    <xf numFmtId="0" fontId="24" fillId="0" borderId="0" xfId="8" applyFont="1"/>
    <xf numFmtId="0" fontId="14" fillId="0" borderId="0" xfId="10" applyFont="1" applyFill="1" applyBorder="1"/>
    <xf numFmtId="0" fontId="24" fillId="0" borderId="0" xfId="1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/>
    <xf numFmtId="0" fontId="12" fillId="5" borderId="54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41" fontId="8" fillId="0" borderId="0" xfId="0" applyNumberFormat="1" applyFont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10" fillId="0" borderId="14" xfId="0" applyNumberFormat="1" applyFont="1" applyFill="1" applyBorder="1" applyAlignment="1">
      <alignment horizontal="center" vertical="center"/>
    </xf>
    <xf numFmtId="41" fontId="10" fillId="0" borderId="6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12" fillId="5" borderId="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8" fillId="7" borderId="0" xfId="0" applyFont="1" applyFill="1"/>
    <xf numFmtId="41" fontId="8" fillId="7" borderId="0" xfId="1" applyNumberFormat="1" applyFont="1" applyFill="1"/>
    <xf numFmtId="0" fontId="12" fillId="5" borderId="31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right"/>
    </xf>
    <xf numFmtId="41" fontId="8" fillId="7" borderId="0" xfId="2" applyFont="1" applyFill="1" applyBorder="1"/>
    <xf numFmtId="41" fontId="22" fillId="7" borderId="14" xfId="0" applyNumberFormat="1" applyFont="1" applyFill="1" applyBorder="1"/>
    <xf numFmtId="0" fontId="22" fillId="7" borderId="6" xfId="0" applyFont="1" applyFill="1" applyBorder="1" applyAlignment="1">
      <alignment horizontal="right"/>
    </xf>
    <xf numFmtId="41" fontId="22" fillId="7" borderId="6" xfId="0" applyNumberFormat="1" applyFont="1" applyFill="1" applyBorder="1"/>
    <xf numFmtId="0" fontId="22" fillId="7" borderId="12" xfId="0" applyFont="1" applyFill="1" applyBorder="1" applyAlignment="1">
      <alignment horizontal="right"/>
    </xf>
    <xf numFmtId="0" fontId="23" fillId="7" borderId="5" xfId="0" applyNumberFormat="1" applyFont="1" applyFill="1" applyBorder="1" applyAlignment="1">
      <alignment vertical="center" wrapText="1"/>
    </xf>
    <xf numFmtId="0" fontId="22" fillId="7" borderId="7" xfId="0" applyFont="1" applyFill="1" applyBorder="1" applyAlignment="1">
      <alignment horizontal="right"/>
    </xf>
    <xf numFmtId="41" fontId="22" fillId="7" borderId="7" xfId="0" applyNumberFormat="1" applyFont="1" applyFill="1" applyBorder="1"/>
    <xf numFmtId="41" fontId="22" fillId="7" borderId="8" xfId="0" applyNumberFormat="1" applyFont="1" applyFill="1" applyBorder="1"/>
    <xf numFmtId="0" fontId="22" fillId="7" borderId="0" xfId="0" applyFont="1" applyFill="1" applyBorder="1" applyAlignment="1">
      <alignment horizontal="right"/>
    </xf>
    <xf numFmtId="41" fontId="22" fillId="7" borderId="31" xfId="0" applyNumberFormat="1" applyFont="1" applyFill="1" applyBorder="1"/>
    <xf numFmtId="41" fontId="22" fillId="7" borderId="0" xfId="0" applyNumberFormat="1" applyFont="1" applyFill="1" applyBorder="1"/>
    <xf numFmtId="0" fontId="23" fillId="7" borderId="5" xfId="0" applyFont="1" applyFill="1" applyBorder="1" applyAlignment="1">
      <alignment vertical="center"/>
    </xf>
    <xf numFmtId="0" fontId="23" fillId="7" borderId="5" xfId="0" applyFont="1" applyFill="1" applyBorder="1" applyAlignment="1">
      <alignment horizontal="left" vertical="center"/>
    </xf>
    <xf numFmtId="0" fontId="23" fillId="7" borderId="26" xfId="0" applyFont="1" applyFill="1" applyBorder="1" applyAlignment="1">
      <alignment vertical="center"/>
    </xf>
    <xf numFmtId="41" fontId="22" fillId="7" borderId="42" xfId="0" applyNumberFormat="1" applyFont="1" applyFill="1" applyBorder="1"/>
    <xf numFmtId="0" fontId="12" fillId="5" borderId="5" xfId="0" applyNumberFormat="1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vertical="center"/>
    </xf>
    <xf numFmtId="0" fontId="26" fillId="5" borderId="7" xfId="0" applyFont="1" applyFill="1" applyBorder="1" applyAlignment="1">
      <alignment horizontal="right"/>
    </xf>
    <xf numFmtId="0" fontId="23" fillId="7" borderId="5" xfId="0" applyFont="1" applyFill="1" applyBorder="1" applyAlignment="1">
      <alignment vertical="center" wrapText="1"/>
    </xf>
    <xf numFmtId="0" fontId="22" fillId="7" borderId="17" xfId="0" applyFont="1" applyFill="1" applyBorder="1" applyAlignment="1">
      <alignment horizontal="right"/>
    </xf>
    <xf numFmtId="41" fontId="22" fillId="7" borderId="29" xfId="0" applyNumberFormat="1" applyFont="1" applyFill="1" applyBorder="1"/>
    <xf numFmtId="41" fontId="22" fillId="7" borderId="17" xfId="0" applyNumberFormat="1" applyFont="1" applyFill="1" applyBorder="1"/>
    <xf numFmtId="41" fontId="22" fillId="7" borderId="12" xfId="0" applyNumberFormat="1" applyFont="1" applyFill="1" applyBorder="1"/>
    <xf numFmtId="0" fontId="12" fillId="5" borderId="7" xfId="0" applyFont="1" applyFill="1" applyBorder="1" applyAlignment="1">
      <alignment horizontal="right"/>
    </xf>
    <xf numFmtId="41" fontId="8" fillId="7" borderId="0" xfId="0" applyNumberFormat="1" applyFont="1" applyFill="1" applyBorder="1" applyAlignment="1"/>
    <xf numFmtId="41" fontId="8" fillId="7" borderId="33" xfId="0" applyNumberFormat="1" applyFont="1" applyFill="1" applyBorder="1" applyAlignment="1"/>
    <xf numFmtId="0" fontId="23" fillId="7" borderId="5" xfId="0" applyFont="1" applyFill="1" applyBorder="1"/>
    <xf numFmtId="0" fontId="26" fillId="5" borderId="7" xfId="0" applyFont="1" applyFill="1" applyBorder="1"/>
    <xf numFmtId="166" fontId="8" fillId="7" borderId="0" xfId="1" applyNumberFormat="1" applyFont="1" applyFill="1"/>
    <xf numFmtId="1" fontId="8" fillId="7" borderId="0" xfId="1" applyNumberFormat="1" applyFont="1" applyFill="1"/>
    <xf numFmtId="41" fontId="8" fillId="7" borderId="26" xfId="2" applyFont="1" applyFill="1" applyBorder="1"/>
    <xf numFmtId="41" fontId="8" fillId="7" borderId="42" xfId="2" applyFont="1" applyFill="1" applyBorder="1"/>
    <xf numFmtId="41" fontId="8" fillId="7" borderId="46" xfId="2" applyFont="1" applyFill="1" applyBorder="1"/>
    <xf numFmtId="41" fontId="8" fillId="7" borderId="31" xfId="2" applyFont="1" applyFill="1" applyBorder="1"/>
    <xf numFmtId="41" fontId="8" fillId="7" borderId="33" xfId="2" applyFont="1" applyFill="1" applyBorder="1"/>
    <xf numFmtId="41" fontId="8" fillId="7" borderId="29" xfId="2" applyFont="1" applyFill="1" applyBorder="1"/>
    <xf numFmtId="41" fontId="8" fillId="7" borderId="17" xfId="2" applyFont="1" applyFill="1" applyBorder="1"/>
    <xf numFmtId="167" fontId="8" fillId="7" borderId="17" xfId="2" applyNumberFormat="1" applyFont="1" applyFill="1" applyBorder="1"/>
    <xf numFmtId="41" fontId="8" fillId="7" borderId="47" xfId="2" applyFont="1" applyFill="1" applyBorder="1"/>
    <xf numFmtId="167" fontId="8" fillId="7" borderId="0" xfId="2" applyNumberFormat="1" applyFont="1" applyFill="1" applyBorder="1"/>
    <xf numFmtId="0" fontId="23" fillId="7" borderId="7" xfId="0" applyFont="1" applyFill="1" applyBorder="1" applyAlignment="1">
      <alignment horizontal="right"/>
    </xf>
    <xf numFmtId="41" fontId="8" fillId="7" borderId="0" xfId="2" applyNumberFormat="1" applyFont="1" applyFill="1" applyBorder="1"/>
    <xf numFmtId="3" fontId="8" fillId="7" borderId="0" xfId="0" applyNumberFormat="1" applyFont="1" applyFill="1"/>
    <xf numFmtId="0" fontId="8" fillId="7" borderId="0" xfId="0" applyFont="1" applyFill="1" applyAlignment="1">
      <alignment horizontal="right"/>
    </xf>
    <xf numFmtId="0" fontId="8" fillId="7" borderId="14" xfId="0" applyFont="1" applyFill="1" applyBorder="1"/>
    <xf numFmtId="41" fontId="8" fillId="7" borderId="26" xfId="0" applyNumberFormat="1" applyFont="1" applyFill="1" applyBorder="1"/>
    <xf numFmtId="41" fontId="8" fillId="7" borderId="42" xfId="0" applyNumberFormat="1" applyFont="1" applyFill="1" applyBorder="1"/>
    <xf numFmtId="41" fontId="8" fillId="7" borderId="14" xfId="0" applyNumberFormat="1" applyFont="1" applyFill="1" applyBorder="1"/>
    <xf numFmtId="0" fontId="8" fillId="7" borderId="6" xfId="0" applyFont="1" applyFill="1" applyBorder="1"/>
    <xf numFmtId="41" fontId="8" fillId="7" borderId="31" xfId="0" applyNumberFormat="1" applyFont="1" applyFill="1" applyBorder="1"/>
    <xf numFmtId="41" fontId="8" fillId="7" borderId="0" xfId="0" applyNumberFormat="1" applyFont="1" applyFill="1" applyBorder="1"/>
    <xf numFmtId="41" fontId="8" fillId="7" borderId="6" xfId="0" applyNumberFormat="1" applyFont="1" applyFill="1" applyBorder="1"/>
    <xf numFmtId="0" fontId="12" fillId="5" borderId="5" xfId="0" applyNumberFormat="1" applyFont="1" applyFill="1" applyBorder="1" applyAlignment="1">
      <alignment horizontal="center" vertical="center"/>
    </xf>
    <xf numFmtId="41" fontId="8" fillId="7" borderId="33" xfId="0" applyNumberFormat="1" applyFont="1" applyFill="1" applyBorder="1"/>
    <xf numFmtId="0" fontId="8" fillId="7" borderId="12" xfId="0" applyFont="1" applyFill="1" applyBorder="1"/>
    <xf numFmtId="41" fontId="8" fillId="7" borderId="29" xfId="0" applyNumberFormat="1" applyFont="1" applyFill="1" applyBorder="1"/>
    <xf numFmtId="41" fontId="8" fillId="7" borderId="17" xfId="0" applyNumberFormat="1" applyFont="1" applyFill="1" applyBorder="1"/>
    <xf numFmtId="41" fontId="8" fillId="7" borderId="47" xfId="0" applyNumberFormat="1" applyFont="1" applyFill="1" applyBorder="1"/>
    <xf numFmtId="41" fontId="8" fillId="7" borderId="12" xfId="0" applyNumberFormat="1" applyFont="1" applyFill="1" applyBorder="1"/>
    <xf numFmtId="41" fontId="8" fillId="7" borderId="22" xfId="0" applyNumberFormat="1" applyFont="1" applyFill="1" applyBorder="1"/>
    <xf numFmtId="41" fontId="8" fillId="7" borderId="23" xfId="0" applyNumberFormat="1" applyFont="1" applyFill="1" applyBorder="1"/>
    <xf numFmtId="41" fontId="8" fillId="7" borderId="21" xfId="0" applyNumberFormat="1" applyFont="1" applyFill="1" applyBorder="1"/>
    <xf numFmtId="41" fontId="8" fillId="7" borderId="0" xfId="0" applyNumberFormat="1" applyFont="1" applyFill="1"/>
    <xf numFmtId="41" fontId="12" fillId="5" borderId="42" xfId="0" applyNumberFormat="1" applyFont="1" applyFill="1" applyBorder="1"/>
    <xf numFmtId="3" fontId="8" fillId="7" borderId="22" xfId="0" applyNumberFormat="1" applyFont="1" applyFill="1" applyBorder="1"/>
    <xf numFmtId="3" fontId="8" fillId="7" borderId="23" xfId="0" applyNumberFormat="1" applyFont="1" applyFill="1" applyBorder="1"/>
    <xf numFmtId="3" fontId="8" fillId="7" borderId="21" xfId="0" applyNumberFormat="1" applyFont="1" applyFill="1" applyBorder="1"/>
    <xf numFmtId="0" fontId="26" fillId="7" borderId="0" xfId="0" applyFont="1" applyFill="1" applyBorder="1"/>
    <xf numFmtId="41" fontId="12" fillId="7" borderId="0" xfId="0" applyNumberFormat="1" applyFont="1" applyFill="1" applyBorder="1"/>
    <xf numFmtId="0" fontId="10" fillId="0" borderId="0" xfId="0" applyFont="1" applyBorder="1"/>
    <xf numFmtId="41" fontId="12" fillId="5" borderId="7" xfId="0" applyNumberFormat="1" applyFont="1" applyFill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3" fontId="8" fillId="0" borderId="26" xfId="0" applyNumberFormat="1" applyFont="1" applyBorder="1"/>
    <xf numFmtId="0" fontId="27" fillId="5" borderId="26" xfId="0" applyFont="1" applyFill="1" applyBorder="1" applyAlignment="1">
      <alignment horizontal="center" vertical="center" wrapText="1"/>
    </xf>
    <xf numFmtId="0" fontId="27" fillId="5" borderId="41" xfId="0" applyFont="1" applyFill="1" applyBorder="1" applyAlignment="1">
      <alignment horizontal="center" vertical="center" wrapText="1"/>
    </xf>
    <xf numFmtId="0" fontId="27" fillId="5" borderId="43" xfId="0" applyFont="1" applyFill="1" applyBorder="1" applyAlignment="1">
      <alignment horizontal="center" vertical="center" wrapText="1"/>
    </xf>
    <xf numFmtId="0" fontId="27" fillId="5" borderId="39" xfId="0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0" fontId="27" fillId="5" borderId="59" xfId="0" applyFont="1" applyFill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58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8" fillId="7" borderId="0" xfId="0" applyFont="1" applyFill="1" applyBorder="1"/>
    <xf numFmtId="0" fontId="10" fillId="7" borderId="5" xfId="0" applyNumberFormat="1" applyFont="1" applyFill="1" applyBorder="1" applyAlignment="1">
      <alignment vertical="center"/>
    </xf>
    <xf numFmtId="0" fontId="8" fillId="7" borderId="7" xfId="0" applyFont="1" applyFill="1" applyBorder="1"/>
    <xf numFmtId="41" fontId="8" fillId="7" borderId="5" xfId="0" applyNumberFormat="1" applyFont="1" applyFill="1" applyBorder="1"/>
    <xf numFmtId="41" fontId="8" fillId="7" borderId="7" xfId="0" applyNumberFormat="1" applyFont="1" applyFill="1" applyBorder="1"/>
    <xf numFmtId="41" fontId="8" fillId="7" borderId="20" xfId="0" applyNumberFormat="1" applyFont="1" applyFill="1" applyBorder="1"/>
    <xf numFmtId="41" fontId="8" fillId="7" borderId="8" xfId="0" applyNumberFormat="1" applyFont="1" applyFill="1" applyBorder="1"/>
    <xf numFmtId="0" fontId="10" fillId="7" borderId="5" xfId="0" applyFont="1" applyFill="1" applyBorder="1" applyAlignment="1">
      <alignment vertical="center"/>
    </xf>
    <xf numFmtId="0" fontId="8" fillId="7" borderId="31" xfId="0" applyFont="1" applyFill="1" applyBorder="1"/>
    <xf numFmtId="0" fontId="10" fillId="7" borderId="5" xfId="0" applyFont="1" applyFill="1" applyBorder="1"/>
    <xf numFmtId="0" fontId="27" fillId="5" borderId="5" xfId="0" applyNumberFormat="1" applyFont="1" applyFill="1" applyBorder="1" applyAlignment="1">
      <alignment horizontal="center" vertical="center"/>
    </xf>
    <xf numFmtId="0" fontId="28" fillId="5" borderId="7" xfId="0" applyFont="1" applyFill="1" applyBorder="1"/>
    <xf numFmtId="41" fontId="27" fillId="5" borderId="5" xfId="0" applyNumberFormat="1" applyFont="1" applyFill="1" applyBorder="1"/>
    <xf numFmtId="41" fontId="27" fillId="5" borderId="7" xfId="0" applyNumberFormat="1" applyFont="1" applyFill="1" applyBorder="1"/>
    <xf numFmtId="41" fontId="27" fillId="5" borderId="20" xfId="0" applyNumberFormat="1" applyFont="1" applyFill="1" applyBorder="1"/>
    <xf numFmtId="41" fontId="27" fillId="5" borderId="8" xfId="0" applyNumberFormat="1" applyFont="1" applyFill="1" applyBorder="1"/>
    <xf numFmtId="0" fontId="10" fillId="7" borderId="26" xfId="0" applyFont="1" applyFill="1" applyBorder="1"/>
    <xf numFmtId="0" fontId="8" fillId="7" borderId="42" xfId="0" applyFont="1" applyFill="1" applyBorder="1"/>
    <xf numFmtId="41" fontId="8" fillId="7" borderId="46" xfId="0" applyNumberFormat="1" applyFont="1" applyFill="1" applyBorder="1"/>
    <xf numFmtId="0" fontId="27" fillId="5" borderId="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vertical="center"/>
    </xf>
    <xf numFmtId="0" fontId="27" fillId="5" borderId="5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vertical="center"/>
    </xf>
    <xf numFmtId="0" fontId="8" fillId="7" borderId="46" xfId="0" applyFont="1" applyFill="1" applyBorder="1"/>
    <xf numFmtId="0" fontId="8" fillId="7" borderId="47" xfId="0" applyFont="1" applyFill="1" applyBorder="1"/>
    <xf numFmtId="0" fontId="8" fillId="7" borderId="20" xfId="0" applyFont="1" applyFill="1" applyBorder="1"/>
    <xf numFmtId="41" fontId="27" fillId="5" borderId="17" xfId="0" applyNumberFormat="1" applyFont="1" applyFill="1" applyBorder="1"/>
    <xf numFmtId="41" fontId="27" fillId="5" borderId="12" xfId="0" applyNumberFormat="1" applyFont="1" applyFill="1" applyBorder="1"/>
    <xf numFmtId="3" fontId="8" fillId="8" borderId="61" xfId="0" applyNumberFormat="1" applyFont="1" applyFill="1" applyBorder="1"/>
    <xf numFmtId="3" fontId="8" fillId="0" borderId="31" xfId="0" applyNumberFormat="1" applyFont="1" applyBorder="1"/>
    <xf numFmtId="3" fontId="29" fillId="8" borderId="61" xfId="0" applyNumberFormat="1" applyFont="1" applyFill="1" applyBorder="1"/>
    <xf numFmtId="41" fontId="8" fillId="0" borderId="0" xfId="0" applyNumberFormat="1" applyFont="1" applyFill="1" applyBorder="1" applyAlignment="1">
      <alignment horizontal="center"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41" fontId="12" fillId="5" borderId="5" xfId="0" applyNumberFormat="1" applyFont="1" applyFill="1" applyBorder="1" applyAlignment="1">
      <alignment horizontal="center" vertical="center"/>
    </xf>
    <xf numFmtId="41" fontId="12" fillId="5" borderId="8" xfId="0" applyNumberFormat="1" applyFont="1" applyFill="1" applyBorder="1" applyAlignment="1">
      <alignment vertical="center"/>
    </xf>
    <xf numFmtId="166" fontId="8" fillId="0" borderId="0" xfId="1" applyNumberFormat="1" applyFont="1" applyAlignment="1">
      <alignment vertical="center"/>
    </xf>
    <xf numFmtId="41" fontId="8" fillId="0" borderId="26" xfId="2" applyFont="1" applyFill="1" applyBorder="1" applyAlignment="1">
      <alignment vertical="center"/>
    </xf>
    <xf numFmtId="41" fontId="8" fillId="0" borderId="42" xfId="2" applyFont="1" applyFill="1" applyBorder="1" applyAlignment="1">
      <alignment vertical="center"/>
    </xf>
    <xf numFmtId="41" fontId="8" fillId="0" borderId="46" xfId="2" applyFont="1" applyFill="1" applyBorder="1" applyAlignment="1">
      <alignment vertical="center"/>
    </xf>
    <xf numFmtId="41" fontId="8" fillId="0" borderId="29" xfId="2" applyFont="1" applyFill="1" applyBorder="1" applyAlignment="1">
      <alignment vertical="center"/>
    </xf>
    <xf numFmtId="41" fontId="8" fillId="0" borderId="17" xfId="2" applyFont="1" applyFill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0" fontId="30" fillId="0" borderId="0" xfId="0" applyFont="1" applyFill="1" applyBorder="1"/>
    <xf numFmtId="0" fontId="12" fillId="5" borderId="34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8" fillId="0" borderId="26" xfId="11" applyFont="1" applyFill="1" applyBorder="1" applyAlignment="1">
      <alignment vertical="center"/>
    </xf>
    <xf numFmtId="0" fontId="8" fillId="0" borderId="14" xfId="11" applyFont="1" applyFill="1" applyBorder="1" applyAlignment="1">
      <alignment vertical="center" wrapText="1"/>
    </xf>
    <xf numFmtId="3" fontId="8" fillId="0" borderId="0" xfId="9" applyNumberFormat="1" applyFont="1" applyFill="1" applyBorder="1" applyAlignment="1">
      <alignment horizontal="right" vertical="center" wrapText="1"/>
    </xf>
    <xf numFmtId="164" fontId="8" fillId="0" borderId="42" xfId="2" applyNumberFormat="1" applyFont="1" applyBorder="1" applyAlignment="1">
      <alignment vertical="center"/>
    </xf>
    <xf numFmtId="3" fontId="8" fillId="0" borderId="42" xfId="9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8" fillId="0" borderId="42" xfId="8" applyNumberFormat="1" applyFont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0" fontId="8" fillId="0" borderId="31" xfId="11" applyFont="1" applyFill="1" applyBorder="1" applyAlignment="1">
      <alignment vertical="center"/>
    </xf>
    <xf numFmtId="0" fontId="8" fillId="0" borderId="6" xfId="11" applyFont="1" applyFill="1" applyBorder="1" applyAlignment="1">
      <alignment vertical="center" wrapText="1"/>
    </xf>
    <xf numFmtId="3" fontId="22" fillId="0" borderId="0" xfId="2" applyNumberFormat="1" applyFont="1" applyAlignment="1">
      <alignment vertical="center"/>
    </xf>
    <xf numFmtId="3" fontId="8" fillId="0" borderId="0" xfId="2" applyNumberFormat="1" applyFont="1" applyBorder="1" applyAlignment="1">
      <alignment horizontal="right" vertical="center"/>
    </xf>
    <xf numFmtId="164" fontId="8" fillId="0" borderId="0" xfId="2" applyNumberFormat="1" applyFont="1" applyBorder="1" applyAlignment="1">
      <alignment vertical="center"/>
    </xf>
    <xf numFmtId="3" fontId="8" fillId="0" borderId="0" xfId="9" applyNumberFormat="1" applyFont="1" applyBorder="1" applyAlignment="1">
      <alignment vertical="center"/>
    </xf>
    <xf numFmtId="0" fontId="8" fillId="0" borderId="31" xfId="11" applyFont="1" applyFill="1" applyBorder="1" applyAlignment="1">
      <alignment vertical="center" wrapText="1"/>
    </xf>
    <xf numFmtId="3" fontId="22" fillId="0" borderId="31" xfId="2" applyNumberFormat="1" applyFont="1" applyBorder="1" applyAlignment="1">
      <alignment vertical="center"/>
    </xf>
    <xf numFmtId="3" fontId="22" fillId="0" borderId="0" xfId="2" applyNumberFormat="1" applyFont="1" applyBorder="1" applyAlignment="1">
      <alignment vertical="center"/>
    </xf>
    <xf numFmtId="3" fontId="22" fillId="0" borderId="31" xfId="9" applyNumberFormat="1" applyFont="1" applyBorder="1" applyAlignment="1">
      <alignment vertical="center"/>
    </xf>
    <xf numFmtId="3" fontId="22" fillId="0" borderId="0" xfId="9" applyNumberFormat="1" applyFont="1" applyBorder="1" applyAlignment="1">
      <alignment vertical="center"/>
    </xf>
    <xf numFmtId="3" fontId="8" fillId="0" borderId="31" xfId="9" applyNumberFormat="1" applyFont="1" applyBorder="1" applyAlignment="1">
      <alignment vertical="center"/>
    </xf>
    <xf numFmtId="3" fontId="8" fillId="0" borderId="0" xfId="9" applyNumberFormat="1" applyFont="1" applyBorder="1" applyAlignment="1">
      <alignment horizontal="right" vertical="center"/>
    </xf>
    <xf numFmtId="3" fontId="8" fillId="0" borderId="0" xfId="9" applyNumberFormat="1" applyFont="1" applyAlignment="1">
      <alignment vertical="center"/>
    </xf>
    <xf numFmtId="0" fontId="22" fillId="0" borderId="6" xfId="8" applyFont="1" applyFill="1" applyBorder="1" applyAlignment="1">
      <alignment horizontal="left" vertical="center" wrapText="1"/>
    </xf>
    <xf numFmtId="0" fontId="8" fillId="0" borderId="12" xfId="11" applyFont="1" applyFill="1" applyBorder="1" applyAlignment="1">
      <alignment vertical="center"/>
    </xf>
    <xf numFmtId="0" fontId="8" fillId="0" borderId="12" xfId="11" applyFont="1" applyFill="1" applyBorder="1" applyAlignment="1">
      <alignment vertical="center" wrapText="1"/>
    </xf>
    <xf numFmtId="0" fontId="8" fillId="0" borderId="0" xfId="11" applyFont="1" applyFill="1" applyAlignment="1">
      <alignment vertical="center"/>
    </xf>
    <xf numFmtId="41" fontId="8" fillId="0" borderId="17" xfId="9" applyNumberFormat="1" applyFont="1" applyBorder="1" applyAlignment="1">
      <alignment vertical="center"/>
    </xf>
    <xf numFmtId="0" fontId="12" fillId="5" borderId="5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49" xfId="8" applyFont="1" applyFill="1" applyBorder="1" applyAlignment="1">
      <alignment horizontal="center" vertical="center" wrapText="1"/>
    </xf>
    <xf numFmtId="0" fontId="12" fillId="5" borderId="42" xfId="8" applyFont="1" applyFill="1" applyBorder="1" applyAlignment="1">
      <alignment horizontal="center" vertical="center" wrapText="1"/>
    </xf>
    <xf numFmtId="0" fontId="12" fillId="5" borderId="20" xfId="8" applyFont="1" applyFill="1" applyBorder="1" applyAlignment="1">
      <alignment horizontal="center" vertical="center" wrapText="1"/>
    </xf>
    <xf numFmtId="0" fontId="22" fillId="0" borderId="26" xfId="8" applyFont="1" applyFill="1" applyBorder="1" applyAlignment="1">
      <alignment horizontal="left" vertical="center" wrapText="1"/>
    </xf>
    <xf numFmtId="0" fontId="22" fillId="0" borderId="14" xfId="8" applyFont="1" applyFill="1" applyBorder="1" applyAlignment="1">
      <alignment horizontal="left" vertical="center" wrapText="1"/>
    </xf>
    <xf numFmtId="38" fontId="8" fillId="0" borderId="0" xfId="12" applyNumberFormat="1" applyFont="1" applyFill="1" applyBorder="1" applyAlignment="1">
      <alignment vertical="center"/>
    </xf>
    <xf numFmtId="3" fontId="8" fillId="0" borderId="0" xfId="12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31" xfId="8" applyFont="1" applyFill="1" applyBorder="1" applyAlignment="1">
      <alignment horizontal="left" vertical="center" wrapText="1"/>
    </xf>
    <xf numFmtId="0" fontId="22" fillId="0" borderId="29" xfId="8" applyFont="1" applyFill="1" applyBorder="1" applyAlignment="1">
      <alignment horizontal="left" vertical="center" wrapText="1"/>
    </xf>
    <xf numFmtId="0" fontId="22" fillId="0" borderId="12" xfId="8" applyFont="1" applyFill="1" applyBorder="1" applyAlignment="1">
      <alignment horizontal="left" vertical="center" wrapText="1"/>
    </xf>
    <xf numFmtId="164" fontId="8" fillId="0" borderId="17" xfId="2" applyNumberFormat="1" applyFont="1" applyBorder="1" applyAlignment="1">
      <alignment vertical="center"/>
    </xf>
    <xf numFmtId="41" fontId="8" fillId="0" borderId="17" xfId="12" applyNumberFormat="1" applyFont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8" fillId="0" borderId="0" xfId="8" applyFont="1"/>
    <xf numFmtId="0" fontId="12" fillId="5" borderId="50" xfId="8" applyFont="1" applyFill="1" applyBorder="1" applyAlignment="1">
      <alignment horizontal="center" vertical="center"/>
    </xf>
    <xf numFmtId="0" fontId="12" fillId="6" borderId="51" xfId="8" applyFont="1" applyFill="1" applyBorder="1" applyAlignment="1">
      <alignment horizontal="center" vertical="center" wrapText="1"/>
    </xf>
    <xf numFmtId="0" fontId="12" fillId="6" borderId="52" xfId="8" applyFont="1" applyFill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/>
    </xf>
    <xf numFmtId="41" fontId="22" fillId="0" borderId="0" xfId="2" applyNumberFormat="1" applyFont="1" applyAlignment="1">
      <alignment horizontal="center" vertical="center"/>
    </xf>
    <xf numFmtId="41" fontId="22" fillId="0" borderId="0" xfId="9" applyNumberFormat="1" applyFont="1" applyAlignment="1">
      <alignment horizontal="center" vertical="center"/>
    </xf>
    <xf numFmtId="41" fontId="23" fillId="0" borderId="6" xfId="9" applyNumberFormat="1" applyFont="1" applyBorder="1" applyAlignment="1">
      <alignment vertical="center"/>
    </xf>
    <xf numFmtId="41" fontId="22" fillId="0" borderId="0" xfId="2" applyNumberFormat="1" applyFont="1" applyBorder="1" applyAlignment="1">
      <alignment horizontal="center" vertical="center"/>
    </xf>
    <xf numFmtId="41" fontId="22" fillId="0" borderId="33" xfId="2" applyNumberFormat="1" applyFont="1" applyBorder="1" applyAlignment="1">
      <alignment horizontal="center" vertical="center"/>
    </xf>
    <xf numFmtId="41" fontId="23" fillId="0" borderId="6" xfId="2" applyNumberFormat="1" applyFont="1" applyBorder="1" applyAlignment="1">
      <alignment vertical="center"/>
    </xf>
    <xf numFmtId="0" fontId="22" fillId="0" borderId="12" xfId="8" applyFont="1" applyFill="1" applyBorder="1" applyAlignment="1">
      <alignment horizontal="center" vertical="center"/>
    </xf>
    <xf numFmtId="41" fontId="22" fillId="0" borderId="17" xfId="2" applyNumberFormat="1" applyFont="1" applyBorder="1" applyAlignment="1">
      <alignment horizontal="center" vertical="center"/>
    </xf>
    <xf numFmtId="41" fontId="22" fillId="0" borderId="47" xfId="2" applyNumberFormat="1" applyFont="1" applyBorder="1" applyAlignment="1">
      <alignment horizontal="center" vertical="center"/>
    </xf>
    <xf numFmtId="41" fontId="23" fillId="0" borderId="12" xfId="2" applyNumberFormat="1" applyFont="1" applyBorder="1" applyAlignment="1">
      <alignment vertical="center"/>
    </xf>
    <xf numFmtId="0" fontId="8" fillId="0" borderId="0" xfId="8" applyFont="1" applyFill="1" applyAlignment="1">
      <alignment vertical="center"/>
    </xf>
    <xf numFmtId="41" fontId="8" fillId="0" borderId="0" xfId="9" applyNumberFormat="1" applyFont="1" applyAlignment="1">
      <alignment vertical="center"/>
    </xf>
    <xf numFmtId="0" fontId="22" fillId="0" borderId="26" xfId="8" applyFont="1" applyFill="1" applyBorder="1" applyAlignment="1">
      <alignment horizontal="center" vertical="center"/>
    </xf>
    <xf numFmtId="41" fontId="8" fillId="0" borderId="26" xfId="2" applyNumberFormat="1" applyFont="1" applyBorder="1" applyAlignment="1">
      <alignment horizontal="center" vertical="center"/>
    </xf>
    <xf numFmtId="41" fontId="8" fillId="0" borderId="42" xfId="2" applyNumberFormat="1" applyFont="1" applyBorder="1" applyAlignment="1">
      <alignment horizontal="center" vertical="center"/>
    </xf>
    <xf numFmtId="41" fontId="8" fillId="0" borderId="46" xfId="2" applyNumberFormat="1" applyFont="1" applyBorder="1" applyAlignment="1">
      <alignment horizontal="center" vertical="center"/>
    </xf>
    <xf numFmtId="41" fontId="10" fillId="0" borderId="46" xfId="2" applyNumberFormat="1" applyFont="1" applyBorder="1" applyAlignment="1">
      <alignment vertical="center"/>
    </xf>
    <xf numFmtId="0" fontId="22" fillId="0" borderId="31" xfId="8" applyFont="1" applyFill="1" applyBorder="1" applyAlignment="1">
      <alignment horizontal="center" vertical="center"/>
    </xf>
    <xf numFmtId="41" fontId="8" fillId="0" borderId="31" xfId="2" applyNumberFormat="1" applyFont="1" applyBorder="1" applyAlignment="1">
      <alignment horizontal="center" vertical="center"/>
    </xf>
    <xf numFmtId="41" fontId="8" fillId="0" borderId="0" xfId="2" applyNumberFormat="1" applyFont="1" applyBorder="1" applyAlignment="1">
      <alignment horizontal="center" vertical="center"/>
    </xf>
    <xf numFmtId="41" fontId="8" fillId="0" borderId="33" xfId="2" applyNumberFormat="1" applyFont="1" applyBorder="1" applyAlignment="1">
      <alignment horizontal="center" vertical="center"/>
    </xf>
    <xf numFmtId="41" fontId="10" fillId="0" borderId="33" xfId="2" applyNumberFormat="1" applyFont="1" applyBorder="1" applyAlignment="1">
      <alignment vertical="center"/>
    </xf>
    <xf numFmtId="41" fontId="22" fillId="0" borderId="31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center" vertical="center"/>
    </xf>
    <xf numFmtId="41" fontId="22" fillId="0" borderId="33" xfId="0" applyNumberFormat="1" applyFont="1" applyBorder="1" applyAlignment="1">
      <alignment horizontal="center" vertical="center"/>
    </xf>
    <xf numFmtId="41" fontId="10" fillId="0" borderId="6" xfId="2" applyNumberFormat="1" applyFont="1" applyBorder="1" applyAlignment="1">
      <alignment vertical="center"/>
    </xf>
    <xf numFmtId="41" fontId="8" fillId="0" borderId="0" xfId="8" applyNumberFormat="1" applyFont="1" applyBorder="1" applyAlignment="1">
      <alignment horizontal="center" vertical="center"/>
    </xf>
    <xf numFmtId="41" fontId="8" fillId="0" borderId="31" xfId="8" applyNumberFormat="1" applyFont="1" applyBorder="1" applyAlignment="1">
      <alignment horizontal="center" vertical="center"/>
    </xf>
    <xf numFmtId="41" fontId="8" fillId="0" borderId="33" xfId="8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41" fontId="23" fillId="0" borderId="33" xfId="0" applyNumberFormat="1" applyFont="1" applyBorder="1" applyAlignment="1">
      <alignment horizontal="right"/>
    </xf>
    <xf numFmtId="41" fontId="8" fillId="0" borderId="26" xfId="0" applyNumberFormat="1" applyFont="1" applyBorder="1"/>
    <xf numFmtId="41" fontId="8" fillId="0" borderId="31" xfId="0" applyNumberFormat="1" applyFont="1" applyBorder="1"/>
    <xf numFmtId="41" fontId="0" fillId="0" borderId="0" xfId="0" applyNumberFormat="1"/>
    <xf numFmtId="41" fontId="8" fillId="0" borderId="0" xfId="0" applyNumberFormat="1" applyFont="1" applyFill="1" applyBorder="1"/>
    <xf numFmtId="0" fontId="27" fillId="5" borderId="5" xfId="0" applyFont="1" applyFill="1" applyBorder="1"/>
    <xf numFmtId="0" fontId="27" fillId="5" borderId="7" xfId="0" applyFont="1" applyFill="1" applyBorder="1"/>
    <xf numFmtId="41" fontId="27" fillId="5" borderId="29" xfId="0" applyNumberFormat="1" applyFont="1" applyFill="1" applyBorder="1" applyAlignment="1">
      <alignment horizontal="right"/>
    </xf>
    <xf numFmtId="41" fontId="27" fillId="5" borderId="17" xfId="0" applyNumberFormat="1" applyFont="1" applyFill="1" applyBorder="1" applyAlignment="1">
      <alignment horizontal="right"/>
    </xf>
    <xf numFmtId="41" fontId="27" fillId="5" borderId="47" xfId="0" applyNumberFormat="1" applyFont="1" applyFill="1" applyBorder="1" applyAlignment="1">
      <alignment horizontal="right"/>
    </xf>
    <xf numFmtId="41" fontId="27" fillId="5" borderId="8" xfId="0" applyNumberFormat="1" applyFont="1" applyFill="1" applyBorder="1" applyAlignment="1">
      <alignment horizontal="right"/>
    </xf>
    <xf numFmtId="0" fontId="27" fillId="6" borderId="5" xfId="0" applyFont="1" applyFill="1" applyBorder="1" applyAlignment="1">
      <alignment horizontal="left" wrapText="1"/>
    </xf>
    <xf numFmtId="0" fontId="27" fillId="5" borderId="8" xfId="8" applyFont="1" applyFill="1" applyBorder="1" applyAlignment="1">
      <alignment vertical="center"/>
    </xf>
    <xf numFmtId="164" fontId="27" fillId="5" borderId="7" xfId="2" applyNumberFormat="1" applyFont="1" applyFill="1" applyBorder="1" applyAlignment="1">
      <alignment vertical="center"/>
    </xf>
    <xf numFmtId="41" fontId="27" fillId="5" borderId="7" xfId="9" applyNumberFormat="1" applyFont="1" applyFill="1" applyBorder="1" applyAlignment="1">
      <alignment vertical="center"/>
    </xf>
    <xf numFmtId="41" fontId="27" fillId="5" borderId="17" xfId="9" applyNumberFormat="1" applyFont="1" applyFill="1" applyBorder="1" applyAlignment="1">
      <alignment vertical="center"/>
    </xf>
    <xf numFmtId="0" fontId="27" fillId="5" borderId="5" xfId="11" applyFont="1" applyFill="1" applyBorder="1" applyAlignment="1">
      <alignment vertical="center"/>
    </xf>
    <xf numFmtId="3" fontId="27" fillId="5" borderId="5" xfId="9" applyNumberFormat="1" applyFont="1" applyFill="1" applyBorder="1" applyAlignment="1">
      <alignment vertical="center"/>
    </xf>
    <xf numFmtId="3" fontId="27" fillId="5" borderId="7" xfId="9" applyNumberFormat="1" applyFont="1" applyFill="1" applyBorder="1" applyAlignment="1">
      <alignment vertical="center"/>
    </xf>
    <xf numFmtId="41" fontId="27" fillId="5" borderId="7" xfId="9" applyNumberFormat="1" applyFont="1" applyFill="1" applyBorder="1" applyAlignment="1">
      <alignment horizontal="right" vertical="center"/>
    </xf>
    <xf numFmtId="0" fontId="8" fillId="7" borderId="0" xfId="0" applyFont="1" applyFill="1" applyBorder="1"/>
    <xf numFmtId="0" fontId="32" fillId="4" borderId="0" xfId="0" applyFont="1" applyFill="1"/>
    <xf numFmtId="0" fontId="33" fillId="4" borderId="0" xfId="0" applyFont="1" applyFill="1"/>
    <xf numFmtId="0" fontId="0" fillId="7" borderId="0" xfId="0" applyFill="1"/>
    <xf numFmtId="0" fontId="8" fillId="0" borderId="10" xfId="0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15" xfId="0" applyNumberFormat="1" applyFont="1" applyFill="1" applyBorder="1" applyAlignment="1">
      <alignment vertical="center"/>
    </xf>
    <xf numFmtId="41" fontId="8" fillId="0" borderId="29" xfId="0" applyNumberFormat="1" applyFont="1" applyBorder="1"/>
    <xf numFmtId="0" fontId="8" fillId="0" borderId="28" xfId="0" applyFont="1" applyFill="1" applyBorder="1" applyAlignment="1">
      <alignment horizontal="left" vertical="center"/>
    </xf>
    <xf numFmtId="41" fontId="10" fillId="0" borderId="6" xfId="0" applyNumberFormat="1" applyFont="1" applyBorder="1" applyAlignment="1">
      <alignment vertical="center"/>
    </xf>
    <xf numFmtId="0" fontId="8" fillId="0" borderId="3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62" xfId="0" applyFont="1" applyFill="1" applyBorder="1" applyAlignment="1">
      <alignment horizontal="left" vertical="center"/>
    </xf>
    <xf numFmtId="41" fontId="12" fillId="5" borderId="7" xfId="2" applyNumberFormat="1" applyFont="1" applyFill="1" applyBorder="1" applyAlignment="1">
      <alignment vertical="center"/>
    </xf>
    <xf numFmtId="41" fontId="12" fillId="5" borderId="8" xfId="2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41" fontId="12" fillId="5" borderId="5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41" fontId="12" fillId="5" borderId="19" xfId="0" applyNumberFormat="1" applyFont="1" applyFill="1" applyBorder="1" applyAlignment="1">
      <alignment vertical="center"/>
    </xf>
    <xf numFmtId="41" fontId="12" fillId="5" borderId="20" xfId="0" applyNumberFormat="1" applyFont="1" applyFill="1" applyBorder="1" applyAlignment="1">
      <alignment vertical="center"/>
    </xf>
    <xf numFmtId="41" fontId="8" fillId="0" borderId="42" xfId="8" applyNumberFormat="1" applyFont="1" applyBorder="1" applyAlignment="1">
      <alignment vertical="center"/>
    </xf>
    <xf numFmtId="41" fontId="8" fillId="0" borderId="0" xfId="8" applyNumberFormat="1" applyFont="1" applyBorder="1" applyAlignment="1">
      <alignment vertical="center"/>
    </xf>
    <xf numFmtId="165" fontId="8" fillId="0" borderId="42" xfId="1" applyNumberFormat="1" applyFont="1" applyBorder="1" applyAlignment="1">
      <alignment vertical="center"/>
    </xf>
    <xf numFmtId="41" fontId="8" fillId="0" borderId="17" xfId="8" applyNumberFormat="1" applyFont="1" applyBorder="1" applyAlignment="1">
      <alignment vertical="center"/>
    </xf>
    <xf numFmtId="166" fontId="10" fillId="0" borderId="14" xfId="1" applyNumberFormat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3" fontId="10" fillId="0" borderId="0" xfId="0" applyNumberFormat="1" applyFont="1" applyFill="1" applyBorder="1"/>
    <xf numFmtId="0" fontId="23" fillId="2" borderId="0" xfId="0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0" borderId="0" xfId="10" applyFont="1" applyFill="1" applyBorder="1"/>
    <xf numFmtId="0" fontId="22" fillId="0" borderId="0" xfId="10" applyNumberFormat="1" applyFont="1" applyFill="1" applyBorder="1" applyAlignment="1"/>
    <xf numFmtId="0" fontId="8" fillId="7" borderId="0" xfId="0" applyFont="1" applyFill="1" applyBorder="1"/>
    <xf numFmtId="3" fontId="8" fillId="0" borderId="0" xfId="0" applyNumberFormat="1" applyFont="1" applyAlignment="1">
      <alignment horizontal="right"/>
    </xf>
    <xf numFmtId="41" fontId="8" fillId="7" borderId="0" xfId="1" applyNumberFormat="1" applyFont="1" applyFill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7" borderId="21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8" fillId="7" borderId="26" xfId="0" applyNumberFormat="1" applyFont="1" applyFill="1" applyBorder="1" applyAlignment="1">
      <alignment horizontal="right"/>
    </xf>
    <xf numFmtId="41" fontId="8" fillId="0" borderId="0" xfId="0" applyNumberFormat="1" applyFont="1" applyAlignment="1">
      <alignment horizontal="right" vertical="center"/>
    </xf>
    <xf numFmtId="41" fontId="8" fillId="0" borderId="31" xfId="0" applyNumberFormat="1" applyFont="1" applyBorder="1" applyAlignment="1">
      <alignment horizontal="right"/>
    </xf>
    <xf numFmtId="41" fontId="8" fillId="0" borderId="29" xfId="0" applyNumberFormat="1" applyFont="1" applyBorder="1" applyAlignment="1">
      <alignment horizontal="right"/>
    </xf>
    <xf numFmtId="41" fontId="8" fillId="0" borderId="0" xfId="0" applyNumberFormat="1" applyFont="1" applyBorder="1"/>
    <xf numFmtId="41" fontId="8" fillId="0" borderId="26" xfId="0" applyNumberFormat="1" applyFont="1" applyBorder="1" applyAlignment="1">
      <alignment horizontal="right"/>
    </xf>
    <xf numFmtId="41" fontId="8" fillId="0" borderId="42" xfId="0" applyNumberFormat="1" applyFont="1" applyBorder="1" applyAlignment="1">
      <alignment horizontal="right"/>
    </xf>
    <xf numFmtId="41" fontId="8" fillId="0" borderId="46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33" xfId="0" applyNumberFormat="1" applyFont="1" applyBorder="1" applyAlignment="1">
      <alignment horizontal="right"/>
    </xf>
    <xf numFmtId="41" fontId="8" fillId="0" borderId="17" xfId="0" applyNumberFormat="1" applyFont="1" applyBorder="1" applyAlignment="1">
      <alignment horizontal="right"/>
    </xf>
    <xf numFmtId="41" fontId="8" fillId="0" borderId="47" xfId="0" applyNumberFormat="1" applyFont="1" applyBorder="1" applyAlignment="1">
      <alignment horizontal="right"/>
    </xf>
    <xf numFmtId="166" fontId="8" fillId="0" borderId="46" xfId="1" applyNumberFormat="1" applyFont="1" applyBorder="1" applyAlignment="1">
      <alignment vertical="center"/>
    </xf>
    <xf numFmtId="166" fontId="8" fillId="0" borderId="33" xfId="1" applyNumberFormat="1" applyFont="1" applyBorder="1" applyAlignment="1">
      <alignment vertical="center"/>
    </xf>
    <xf numFmtId="41" fontId="8" fillId="0" borderId="47" xfId="8" applyNumberFormat="1" applyFont="1" applyBorder="1" applyAlignment="1">
      <alignment vertical="center"/>
    </xf>
    <xf numFmtId="41" fontId="8" fillId="0" borderId="12" xfId="8" applyNumberFormat="1" applyFont="1" applyBorder="1" applyAlignment="1">
      <alignment vertical="center"/>
    </xf>
    <xf numFmtId="166" fontId="8" fillId="0" borderId="33" xfId="1" applyNumberFormat="1" applyFont="1" applyBorder="1" applyAlignment="1">
      <alignment horizontal="center" vertical="center"/>
    </xf>
    <xf numFmtId="41" fontId="8" fillId="0" borderId="47" xfId="9" applyNumberFormat="1" applyFont="1" applyBorder="1" applyAlignment="1">
      <alignment vertical="center"/>
    </xf>
    <xf numFmtId="166" fontId="8" fillId="0" borderId="46" xfId="1" applyNumberFormat="1" applyFont="1" applyBorder="1" applyAlignment="1">
      <alignment horizontal="center" vertical="center"/>
    </xf>
    <xf numFmtId="41" fontId="27" fillId="5" borderId="20" xfId="9" applyNumberFormat="1" applyFont="1" applyFill="1" applyBorder="1" applyAlignment="1">
      <alignment horizontal="right" vertical="center"/>
    </xf>
    <xf numFmtId="41" fontId="8" fillId="0" borderId="31" xfId="8" applyNumberFormat="1" applyFont="1" applyBorder="1"/>
    <xf numFmtId="41" fontId="8" fillId="0" borderId="0" xfId="8" applyNumberFormat="1" applyFont="1" applyBorder="1"/>
    <xf numFmtId="41" fontId="8" fillId="0" borderId="33" xfId="8" applyNumberFormat="1" applyFont="1" applyBorder="1"/>
    <xf numFmtId="0" fontId="34" fillId="0" borderId="0" xfId="0" applyFont="1"/>
    <xf numFmtId="0" fontId="35" fillId="0" borderId="0" xfId="0" applyFont="1"/>
    <xf numFmtId="0" fontId="36" fillId="0" borderId="0" xfId="7" applyFont="1" applyAlignment="1" applyProtection="1"/>
    <xf numFmtId="0" fontId="23" fillId="0" borderId="5" xfId="8" applyFont="1" applyFill="1" applyBorder="1" applyAlignment="1">
      <alignment horizontal="center" vertical="center"/>
    </xf>
    <xf numFmtId="41" fontId="10" fillId="0" borderId="5" xfId="8" applyNumberFormat="1" applyFont="1" applyBorder="1"/>
    <xf numFmtId="41" fontId="10" fillId="0" borderId="7" xfId="8" applyNumberFormat="1" applyFont="1" applyBorder="1"/>
    <xf numFmtId="41" fontId="10" fillId="0" borderId="8" xfId="2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32" fillId="4" borderId="0" xfId="0" applyFont="1" applyFill="1" applyAlignment="1">
      <alignment horizontal="center" vertic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vertical="center" wrapText="1"/>
    </xf>
    <xf numFmtId="0" fontId="22" fillId="7" borderId="6" xfId="0" applyFont="1" applyFill="1" applyBorder="1" applyAlignment="1">
      <alignment vertical="center" wrapText="1"/>
    </xf>
    <xf numFmtId="0" fontId="22" fillId="7" borderId="6" xfId="0" applyFont="1" applyFill="1" applyBorder="1" applyAlignment="1">
      <alignment vertical="center"/>
    </xf>
    <xf numFmtId="0" fontId="22" fillId="7" borderId="33" xfId="0" applyFont="1" applyFill="1" applyBorder="1" applyAlignment="1">
      <alignment horizontal="left" vertical="center"/>
    </xf>
    <xf numFmtId="0" fontId="22" fillId="7" borderId="33" xfId="0" applyFont="1" applyFill="1" applyBorder="1" applyAlignment="1">
      <alignment vertical="center"/>
    </xf>
    <xf numFmtId="0" fontId="22" fillId="7" borderId="47" xfId="0" applyFont="1" applyFill="1" applyBorder="1" applyAlignment="1">
      <alignment vertical="center"/>
    </xf>
    <xf numFmtId="0" fontId="22" fillId="7" borderId="14" xfId="0" applyFont="1" applyFill="1" applyBorder="1" applyAlignment="1">
      <alignment vertical="center"/>
    </xf>
    <xf numFmtId="0" fontId="22" fillId="7" borderId="12" xfId="0" applyFont="1" applyFill="1" applyBorder="1" applyAlignment="1">
      <alignment vertical="center"/>
    </xf>
    <xf numFmtId="0" fontId="22" fillId="7" borderId="14" xfId="0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left" vertical="center"/>
    </xf>
    <xf numFmtId="0" fontId="22" fillId="7" borderId="12" xfId="0" applyFont="1" applyFill="1" applyBorder="1" applyAlignment="1">
      <alignment horizontal="left" vertical="center"/>
    </xf>
    <xf numFmtId="0" fontId="12" fillId="5" borderId="37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vertical="center"/>
    </xf>
    <xf numFmtId="0" fontId="8" fillId="7" borderId="29" xfId="0" applyFont="1" applyFill="1" applyBorder="1" applyAlignment="1">
      <alignment vertical="center"/>
    </xf>
    <xf numFmtId="0" fontId="8" fillId="7" borderId="31" xfId="0" applyFont="1" applyFill="1" applyBorder="1" applyAlignment="1">
      <alignment vertical="center"/>
    </xf>
    <xf numFmtId="0" fontId="27" fillId="5" borderId="37" xfId="0" applyFont="1" applyFill="1" applyBorder="1" applyAlignment="1">
      <alignment horizontal="center" vertical="center" wrapText="1"/>
    </xf>
    <xf numFmtId="0" fontId="8" fillId="7" borderId="0" xfId="0" applyFont="1" applyFill="1" applyBorder="1"/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swhaztables06_1902601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workbookViewId="0">
      <selection sqref="A1:F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  <col min="10" max="10" width="9.140625" customWidth="1"/>
  </cols>
  <sheetData>
    <row r="1" spans="1:15" ht="34.5" customHeight="1" x14ac:dyDescent="0.2">
      <c r="A1" s="504" t="s">
        <v>222</v>
      </c>
      <c r="B1" s="504"/>
      <c r="C1" s="504"/>
      <c r="D1" s="504"/>
      <c r="E1" s="504"/>
      <c r="F1" s="504"/>
      <c r="G1" s="459" t="s">
        <v>165</v>
      </c>
      <c r="H1" s="459"/>
      <c r="I1" s="459"/>
      <c r="J1" s="459"/>
      <c r="K1" s="459"/>
      <c r="L1" s="459"/>
      <c r="M1" s="459"/>
      <c r="N1" s="459"/>
    </row>
    <row r="2" spans="1:15" ht="24.75" customHeight="1" x14ac:dyDescent="0.2">
      <c r="G2" s="380"/>
    </row>
    <row r="3" spans="1:15" ht="26.25" x14ac:dyDescent="0.4">
      <c r="A3" s="378" t="s">
        <v>87</v>
      </c>
      <c r="B3" s="379"/>
      <c r="C3" s="379"/>
      <c r="D3" s="378"/>
      <c r="E3" s="378" t="s">
        <v>220</v>
      </c>
      <c r="F3" s="11"/>
      <c r="G3" s="11"/>
      <c r="H3" s="11"/>
      <c r="I3" s="11"/>
      <c r="J3" s="11"/>
      <c r="K3" s="11"/>
      <c r="L3" s="11"/>
      <c r="M3" s="11"/>
      <c r="N3" s="11"/>
    </row>
    <row r="4" spans="1:15" ht="26.25" x14ac:dyDescent="0.4">
      <c r="A4" s="451" t="s">
        <v>86</v>
      </c>
      <c r="B4" s="452"/>
      <c r="C4" s="452"/>
      <c r="D4" s="451"/>
      <c r="E4" s="453" t="s">
        <v>223</v>
      </c>
      <c r="F4" s="12"/>
      <c r="G4" s="12"/>
      <c r="H4" s="12"/>
      <c r="N4" s="80"/>
      <c r="O4" s="272"/>
    </row>
    <row r="5" spans="1:15" ht="26.25" x14ac:dyDescent="0.4">
      <c r="A5" s="451" t="s">
        <v>86</v>
      </c>
      <c r="B5" s="452"/>
      <c r="C5" s="452"/>
      <c r="D5" s="451"/>
      <c r="E5" s="453" t="s">
        <v>243</v>
      </c>
      <c r="O5" s="272"/>
    </row>
    <row r="6" spans="1:15" ht="26.25" x14ac:dyDescent="0.4">
      <c r="A6" s="451" t="s">
        <v>86</v>
      </c>
      <c r="B6" s="452"/>
      <c r="C6" s="452"/>
      <c r="D6" s="451"/>
      <c r="E6" s="453" t="s">
        <v>224</v>
      </c>
      <c r="O6" s="272"/>
    </row>
    <row r="7" spans="1:15" ht="26.25" x14ac:dyDescent="0.4">
      <c r="A7" s="451" t="s">
        <v>86</v>
      </c>
      <c r="B7" s="452"/>
      <c r="C7" s="452"/>
      <c r="D7" s="451"/>
      <c r="E7" s="453" t="s">
        <v>244</v>
      </c>
      <c r="O7" s="272"/>
    </row>
    <row r="8" spans="1:15" ht="26.25" x14ac:dyDescent="0.4">
      <c r="A8" s="451" t="s">
        <v>256</v>
      </c>
      <c r="B8" s="452"/>
      <c r="C8" s="452"/>
      <c r="D8" s="452"/>
      <c r="E8" s="453" t="s">
        <v>254</v>
      </c>
      <c r="O8" s="272"/>
    </row>
    <row r="9" spans="1:15" ht="26.25" x14ac:dyDescent="0.4">
      <c r="A9" s="451" t="s">
        <v>256</v>
      </c>
      <c r="B9" s="452"/>
      <c r="C9" s="452"/>
      <c r="D9" s="452"/>
      <c r="E9" s="453" t="s">
        <v>255</v>
      </c>
      <c r="O9" s="272"/>
    </row>
    <row r="10" spans="1:15" ht="26.25" x14ac:dyDescent="0.4">
      <c r="A10" s="451" t="s">
        <v>88</v>
      </c>
      <c r="B10" s="452"/>
      <c r="C10" s="452"/>
      <c r="D10" s="452"/>
      <c r="E10" s="453" t="s">
        <v>225</v>
      </c>
      <c r="N10" s="80"/>
      <c r="O10" s="272"/>
    </row>
    <row r="11" spans="1:15" ht="26.25" x14ac:dyDescent="0.4">
      <c r="A11" s="451" t="s">
        <v>89</v>
      </c>
      <c r="B11" s="452"/>
      <c r="C11" s="452"/>
      <c r="D11" s="452"/>
      <c r="E11" s="453" t="s">
        <v>226</v>
      </c>
      <c r="N11" s="80"/>
      <c r="O11" s="272"/>
    </row>
    <row r="12" spans="1:15" ht="26.25" x14ac:dyDescent="0.4">
      <c r="A12" s="451" t="s">
        <v>90</v>
      </c>
      <c r="B12" s="452"/>
      <c r="C12" s="452"/>
      <c r="D12" s="452"/>
      <c r="E12" s="453" t="s">
        <v>227</v>
      </c>
      <c r="N12" s="80"/>
      <c r="O12" s="272"/>
    </row>
    <row r="13" spans="1:15" ht="26.25" x14ac:dyDescent="0.4">
      <c r="A13" s="451" t="s">
        <v>33</v>
      </c>
      <c r="B13" s="452"/>
      <c r="C13" s="452"/>
      <c r="D13" s="452"/>
      <c r="E13" s="453" t="s">
        <v>228</v>
      </c>
      <c r="N13" s="80"/>
      <c r="O13" s="272"/>
    </row>
    <row r="14" spans="1:15" ht="26.25" x14ac:dyDescent="0.4">
      <c r="A14" s="451" t="s">
        <v>33</v>
      </c>
      <c r="B14" s="452"/>
      <c r="C14" s="452"/>
      <c r="D14" s="452"/>
      <c r="E14" s="453" t="s">
        <v>229</v>
      </c>
      <c r="N14" s="80"/>
      <c r="O14" s="272"/>
    </row>
    <row r="15" spans="1:15" ht="26.25" x14ac:dyDescent="0.4">
      <c r="A15" s="451" t="s">
        <v>33</v>
      </c>
      <c r="B15" s="452"/>
      <c r="C15" s="452"/>
      <c r="D15" s="452"/>
      <c r="E15" s="453" t="s">
        <v>257</v>
      </c>
      <c r="N15" s="80"/>
      <c r="O15" s="272"/>
    </row>
    <row r="16" spans="1:15" ht="26.25" x14ac:dyDescent="0.4">
      <c r="A16" s="10"/>
    </row>
    <row r="17" spans="1:1" ht="26.25" x14ac:dyDescent="0.4">
      <c r="A17" s="10"/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G1:N1"/>
    <mergeCell ref="A1:F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J38"/>
  <sheetViews>
    <sheetView showGridLines="0" workbookViewId="0"/>
  </sheetViews>
  <sheetFormatPr defaultRowHeight="12.75" x14ac:dyDescent="0.2"/>
  <cols>
    <col min="1" max="1" width="5.7109375" style="14" customWidth="1"/>
    <col min="2" max="2" width="50.85546875" style="14" customWidth="1"/>
    <col min="3" max="5" width="12.7109375" style="14" customWidth="1"/>
    <col min="6" max="6" width="14.140625" style="14" customWidth="1"/>
    <col min="7" max="7" width="16.140625" style="14" customWidth="1"/>
    <col min="8" max="8" width="17.28515625" style="14" customWidth="1"/>
    <col min="9" max="9" width="15.5703125" style="14" customWidth="1"/>
    <col min="10" max="10" width="12.7109375" style="14" customWidth="1"/>
    <col min="11" max="16384" width="9.140625" style="14"/>
  </cols>
  <sheetData>
    <row r="1" spans="1:10" x14ac:dyDescent="0.2">
      <c r="A1" s="125"/>
    </row>
    <row r="2" spans="1:10" ht="18.75" x14ac:dyDescent="0.3">
      <c r="B2" s="25" t="s">
        <v>251</v>
      </c>
    </row>
    <row r="3" spans="1:10" ht="18.75" x14ac:dyDescent="0.3">
      <c r="B3" s="26" t="s">
        <v>24</v>
      </c>
      <c r="C3" s="17"/>
      <c r="D3" s="17"/>
      <c r="E3" s="17"/>
      <c r="F3" s="17"/>
    </row>
    <row r="4" spans="1:10" x14ac:dyDescent="0.2">
      <c r="B4" s="16"/>
    </row>
    <row r="5" spans="1:10" x14ac:dyDescent="0.2">
      <c r="B5" s="460" t="s">
        <v>19</v>
      </c>
      <c r="C5" s="486" t="s">
        <v>13</v>
      </c>
      <c r="D5" s="487"/>
      <c r="E5" s="487"/>
      <c r="F5" s="487"/>
      <c r="G5" s="487"/>
      <c r="H5" s="487"/>
      <c r="I5" s="487"/>
      <c r="J5" s="464" t="s">
        <v>173</v>
      </c>
    </row>
    <row r="6" spans="1:10" ht="39.75" customHeight="1" x14ac:dyDescent="0.2">
      <c r="B6" s="461"/>
      <c r="C6" s="27" t="s">
        <v>166</v>
      </c>
      <c r="D6" s="27" t="s">
        <v>167</v>
      </c>
      <c r="E6" s="27" t="s">
        <v>168</v>
      </c>
      <c r="F6" s="27" t="s">
        <v>169</v>
      </c>
      <c r="G6" s="27" t="s">
        <v>170</v>
      </c>
      <c r="H6" s="27" t="s">
        <v>172</v>
      </c>
      <c r="I6" s="27" t="s">
        <v>171</v>
      </c>
      <c r="J6" s="485"/>
    </row>
    <row r="7" spans="1:10" ht="24" customHeight="1" x14ac:dyDescent="0.2">
      <c r="B7" s="18" t="s">
        <v>71</v>
      </c>
      <c r="C7" s="260">
        <v>0</v>
      </c>
      <c r="D7" s="260">
        <v>0</v>
      </c>
      <c r="E7" s="260">
        <v>0</v>
      </c>
      <c r="F7" s="260">
        <v>0</v>
      </c>
      <c r="G7" s="260">
        <v>0</v>
      </c>
      <c r="H7" s="260">
        <v>0</v>
      </c>
      <c r="I7" s="120">
        <v>0</v>
      </c>
      <c r="J7" s="261">
        <f t="shared" ref="J7:J14" si="0">SUM(C7:I7)</f>
        <v>0</v>
      </c>
    </row>
    <row r="8" spans="1:10" ht="24" customHeight="1" x14ac:dyDescent="0.2">
      <c r="B8" s="18" t="s">
        <v>72</v>
      </c>
      <c r="C8" s="260">
        <v>0</v>
      </c>
      <c r="D8" s="260">
        <v>0</v>
      </c>
      <c r="E8" s="260">
        <v>0</v>
      </c>
      <c r="F8" s="260">
        <v>0</v>
      </c>
      <c r="G8" s="260">
        <v>0</v>
      </c>
      <c r="H8" s="260">
        <v>0</v>
      </c>
      <c r="I8" s="120">
        <v>0</v>
      </c>
      <c r="J8" s="261">
        <f t="shared" si="0"/>
        <v>0</v>
      </c>
    </row>
    <row r="9" spans="1:10" ht="24" customHeight="1" x14ac:dyDescent="0.2">
      <c r="B9" s="18" t="s">
        <v>22</v>
      </c>
      <c r="C9" s="87">
        <v>3.7330000000000001</v>
      </c>
      <c r="D9" s="87">
        <v>2.923</v>
      </c>
      <c r="E9" s="87">
        <v>7.141</v>
      </c>
      <c r="F9" s="260">
        <v>0</v>
      </c>
      <c r="G9" s="260">
        <v>0</v>
      </c>
      <c r="H9" s="260">
        <v>0</v>
      </c>
      <c r="I9" s="120">
        <v>0</v>
      </c>
      <c r="J9" s="261">
        <f t="shared" si="0"/>
        <v>13.797000000000001</v>
      </c>
    </row>
    <row r="10" spans="1:10" ht="24" customHeight="1" x14ac:dyDescent="0.2">
      <c r="B10" s="20" t="s">
        <v>36</v>
      </c>
      <c r="C10" s="260">
        <v>0</v>
      </c>
      <c r="D10" s="260">
        <v>0</v>
      </c>
      <c r="E10" s="260">
        <v>0</v>
      </c>
      <c r="F10" s="260">
        <v>0</v>
      </c>
      <c r="G10" s="260">
        <v>0</v>
      </c>
      <c r="H10" s="260">
        <v>0</v>
      </c>
      <c r="I10" s="260">
        <v>0</v>
      </c>
      <c r="J10" s="261">
        <f t="shared" si="0"/>
        <v>0</v>
      </c>
    </row>
    <row r="11" spans="1:10" ht="24" customHeight="1" x14ac:dyDescent="0.2">
      <c r="B11" s="20" t="s">
        <v>37</v>
      </c>
      <c r="C11" s="260">
        <v>0</v>
      </c>
      <c r="D11" s="260">
        <v>0</v>
      </c>
      <c r="E11" s="260">
        <v>0</v>
      </c>
      <c r="F11" s="260">
        <v>0</v>
      </c>
      <c r="G11" s="260">
        <v>0</v>
      </c>
      <c r="H11" s="260">
        <v>0</v>
      </c>
      <c r="I11" s="260">
        <v>0</v>
      </c>
      <c r="J11" s="261">
        <f t="shared" si="0"/>
        <v>0</v>
      </c>
    </row>
    <row r="12" spans="1:10" ht="24" customHeight="1" x14ac:dyDescent="0.2">
      <c r="B12" s="20" t="s">
        <v>21</v>
      </c>
      <c r="C12" s="260">
        <v>0</v>
      </c>
      <c r="D12" s="260">
        <v>0</v>
      </c>
      <c r="E12" s="260">
        <v>0</v>
      </c>
      <c r="F12" s="260">
        <v>0</v>
      </c>
      <c r="G12" s="260">
        <v>0</v>
      </c>
      <c r="H12" s="87">
        <v>3.5449999999999999</v>
      </c>
      <c r="I12" s="120">
        <v>0</v>
      </c>
      <c r="J12" s="261">
        <f t="shared" si="0"/>
        <v>3.5449999999999999</v>
      </c>
    </row>
    <row r="13" spans="1:10" ht="24" customHeight="1" x14ac:dyDescent="0.2">
      <c r="B13" s="21" t="s">
        <v>78</v>
      </c>
      <c r="C13" s="87">
        <v>0</v>
      </c>
      <c r="D13" s="260">
        <v>118</v>
      </c>
      <c r="E13" s="260">
        <v>0</v>
      </c>
      <c r="F13" s="260">
        <v>0</v>
      </c>
      <c r="G13" s="260">
        <v>0</v>
      </c>
      <c r="H13" s="260">
        <v>73.376000000000005</v>
      </c>
      <c r="I13" s="260">
        <v>0</v>
      </c>
      <c r="J13" s="261">
        <f t="shared" si="0"/>
        <v>191.376</v>
      </c>
    </row>
    <row r="14" spans="1:10" ht="24" customHeight="1" x14ac:dyDescent="0.2">
      <c r="B14" s="18" t="s">
        <v>20</v>
      </c>
      <c r="C14" s="260">
        <v>0</v>
      </c>
      <c r="D14" s="260">
        <v>0</v>
      </c>
      <c r="E14" s="260">
        <v>0</v>
      </c>
      <c r="F14" s="260">
        <v>0</v>
      </c>
      <c r="G14" s="260">
        <v>0</v>
      </c>
      <c r="H14" s="260">
        <v>0</v>
      </c>
      <c r="I14" s="260">
        <v>0</v>
      </c>
      <c r="J14" s="262">
        <f t="shared" si="0"/>
        <v>0</v>
      </c>
    </row>
    <row r="15" spans="1:10" ht="24" customHeight="1" x14ac:dyDescent="0.2">
      <c r="B15" s="28" t="s">
        <v>34</v>
      </c>
      <c r="C15" s="263">
        <f t="shared" ref="C15:J15" si="1">SUM(C7:C14)</f>
        <v>3.7330000000000001</v>
      </c>
      <c r="D15" s="72">
        <f t="shared" si="1"/>
        <v>120.923</v>
      </c>
      <c r="E15" s="72">
        <f t="shared" si="1"/>
        <v>7.141</v>
      </c>
      <c r="F15" s="72">
        <f t="shared" si="1"/>
        <v>0</v>
      </c>
      <c r="G15" s="72">
        <f t="shared" si="1"/>
        <v>0</v>
      </c>
      <c r="H15" s="72">
        <f t="shared" si="1"/>
        <v>76.921000000000006</v>
      </c>
      <c r="I15" s="72">
        <f t="shared" si="1"/>
        <v>0</v>
      </c>
      <c r="J15" s="264">
        <f t="shared" si="1"/>
        <v>208.71800000000002</v>
      </c>
    </row>
    <row r="16" spans="1:10" x14ac:dyDescent="0.2">
      <c r="B16" s="22"/>
    </row>
    <row r="17" spans="2:10" x14ac:dyDescent="0.2">
      <c r="B17" s="416" t="s">
        <v>32</v>
      </c>
    </row>
    <row r="18" spans="2:10" x14ac:dyDescent="0.2">
      <c r="B18" s="417" t="s">
        <v>77</v>
      </c>
    </row>
    <row r="19" spans="2:10" x14ac:dyDescent="0.2">
      <c r="B19" s="23"/>
    </row>
    <row r="21" spans="2:10" ht="18.75" x14ac:dyDescent="0.3">
      <c r="B21" s="25" t="s">
        <v>252</v>
      </c>
    </row>
    <row r="22" spans="2:10" ht="18.75" x14ac:dyDescent="0.3">
      <c r="B22" s="26" t="s">
        <v>24</v>
      </c>
    </row>
    <row r="23" spans="2:10" x14ac:dyDescent="0.2">
      <c r="B23" s="16"/>
    </row>
    <row r="24" spans="2:10" x14ac:dyDescent="0.2">
      <c r="B24" s="460" t="s">
        <v>19</v>
      </c>
      <c r="C24" s="486" t="s">
        <v>13</v>
      </c>
      <c r="D24" s="487"/>
      <c r="E24" s="487"/>
      <c r="F24" s="487"/>
      <c r="G24" s="487"/>
      <c r="H24" s="487"/>
      <c r="I24" s="487"/>
      <c r="J24" s="464" t="s">
        <v>173</v>
      </c>
    </row>
    <row r="25" spans="2:10" ht="36.75" customHeight="1" x14ac:dyDescent="0.2">
      <c r="B25" s="461"/>
      <c r="C25" s="27" t="s">
        <v>166</v>
      </c>
      <c r="D25" s="27" t="s">
        <v>167</v>
      </c>
      <c r="E25" s="27" t="s">
        <v>168</v>
      </c>
      <c r="F25" s="27" t="s">
        <v>169</v>
      </c>
      <c r="G25" s="27" t="s">
        <v>170</v>
      </c>
      <c r="H25" s="27" t="s">
        <v>172</v>
      </c>
      <c r="I25" s="27" t="s">
        <v>171</v>
      </c>
      <c r="J25" s="485"/>
    </row>
    <row r="26" spans="2:10" ht="24" customHeight="1" x14ac:dyDescent="0.2">
      <c r="B26" s="18" t="s">
        <v>71</v>
      </c>
      <c r="C26" s="260">
        <v>0</v>
      </c>
      <c r="D26" s="260">
        <v>0</v>
      </c>
      <c r="E26" s="260">
        <v>0</v>
      </c>
      <c r="F26" s="260">
        <v>0</v>
      </c>
      <c r="G26" s="260">
        <v>0</v>
      </c>
      <c r="H26" s="260">
        <v>0</v>
      </c>
      <c r="I26" s="120">
        <v>0</v>
      </c>
      <c r="J26" s="261">
        <f t="shared" ref="J26:J33" si="2">SUM(C26:I26)</f>
        <v>0</v>
      </c>
    </row>
    <row r="27" spans="2:10" ht="24" customHeight="1" x14ac:dyDescent="0.2">
      <c r="B27" s="18" t="s">
        <v>72</v>
      </c>
      <c r="C27" s="260">
        <v>0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120">
        <v>0</v>
      </c>
      <c r="J27" s="261">
        <f t="shared" si="2"/>
        <v>0</v>
      </c>
    </row>
    <row r="28" spans="2:10" ht="24" customHeight="1" x14ac:dyDescent="0.2">
      <c r="B28" s="18" t="s">
        <v>22</v>
      </c>
      <c r="C28" s="265">
        <v>5.2409999999999997</v>
      </c>
      <c r="D28" s="265">
        <v>4.2699999999999996</v>
      </c>
      <c r="E28" s="265">
        <v>8</v>
      </c>
      <c r="F28" s="260">
        <v>0</v>
      </c>
      <c r="G28" s="260">
        <v>0</v>
      </c>
      <c r="H28" s="260">
        <v>0</v>
      </c>
      <c r="I28" s="120">
        <v>0</v>
      </c>
      <c r="J28" s="261">
        <f t="shared" si="2"/>
        <v>17.510999999999999</v>
      </c>
    </row>
    <row r="29" spans="2:10" ht="24" customHeight="1" x14ac:dyDescent="0.2">
      <c r="B29" s="20" t="s">
        <v>36</v>
      </c>
      <c r="C29" s="260">
        <v>0</v>
      </c>
      <c r="D29" s="260">
        <v>0</v>
      </c>
      <c r="E29" s="260">
        <v>0</v>
      </c>
      <c r="F29" s="260">
        <v>0</v>
      </c>
      <c r="G29" s="260">
        <v>0</v>
      </c>
      <c r="H29" s="260">
        <v>0</v>
      </c>
      <c r="I29" s="260">
        <v>0</v>
      </c>
      <c r="J29" s="261">
        <f t="shared" si="2"/>
        <v>0</v>
      </c>
    </row>
    <row r="30" spans="2:10" ht="24" customHeight="1" x14ac:dyDescent="0.2">
      <c r="B30" s="20" t="s">
        <v>37</v>
      </c>
      <c r="C30" s="260">
        <v>0</v>
      </c>
      <c r="D30" s="260">
        <v>0</v>
      </c>
      <c r="E30" s="260">
        <v>0</v>
      </c>
      <c r="F30" s="260">
        <v>0</v>
      </c>
      <c r="G30" s="260">
        <v>0</v>
      </c>
      <c r="H30" s="260">
        <v>0</v>
      </c>
      <c r="I30" s="260">
        <v>0</v>
      </c>
      <c r="J30" s="261">
        <f t="shared" si="2"/>
        <v>0</v>
      </c>
    </row>
    <row r="31" spans="2:10" ht="24" customHeight="1" x14ac:dyDescent="0.2">
      <c r="B31" s="20" t="s">
        <v>21</v>
      </c>
      <c r="C31" s="260">
        <v>0</v>
      </c>
      <c r="D31" s="260">
        <v>0</v>
      </c>
      <c r="E31" s="260">
        <v>0</v>
      </c>
      <c r="F31" s="260">
        <v>0</v>
      </c>
      <c r="G31" s="260">
        <v>0</v>
      </c>
      <c r="H31" s="260">
        <v>9</v>
      </c>
      <c r="I31" s="260">
        <v>0</v>
      </c>
      <c r="J31" s="261">
        <f t="shared" si="2"/>
        <v>9</v>
      </c>
    </row>
    <row r="32" spans="2:10" ht="24" customHeight="1" x14ac:dyDescent="0.2">
      <c r="B32" s="21" t="s">
        <v>78</v>
      </c>
      <c r="C32" s="260">
        <v>3.5</v>
      </c>
      <c r="D32" s="260">
        <v>325</v>
      </c>
      <c r="E32" s="260">
        <v>0</v>
      </c>
      <c r="F32" s="260">
        <v>0</v>
      </c>
      <c r="G32" s="260">
        <v>0</v>
      </c>
      <c r="H32" s="260">
        <v>126</v>
      </c>
      <c r="I32" s="260">
        <v>0</v>
      </c>
      <c r="J32" s="261">
        <f t="shared" si="2"/>
        <v>454.5</v>
      </c>
    </row>
    <row r="33" spans="2:10" ht="24" customHeight="1" x14ac:dyDescent="0.2">
      <c r="B33" s="18" t="s">
        <v>20</v>
      </c>
      <c r="C33" s="260">
        <v>0</v>
      </c>
      <c r="D33" s="260">
        <v>0</v>
      </c>
      <c r="E33" s="260">
        <v>0</v>
      </c>
      <c r="F33" s="260">
        <v>0</v>
      </c>
      <c r="G33" s="260">
        <v>0</v>
      </c>
      <c r="H33" s="260">
        <v>0</v>
      </c>
      <c r="I33" s="260">
        <v>0</v>
      </c>
      <c r="J33" s="262">
        <f t="shared" si="2"/>
        <v>0</v>
      </c>
    </row>
    <row r="34" spans="2:10" ht="24" customHeight="1" x14ac:dyDescent="0.2">
      <c r="B34" s="30" t="s">
        <v>34</v>
      </c>
      <c r="C34" s="31">
        <f t="shared" ref="C34:J34" si="3">SUM(C26:C33)</f>
        <v>8.7409999999999997</v>
      </c>
      <c r="D34" s="29">
        <f t="shared" si="3"/>
        <v>329.27</v>
      </c>
      <c r="E34" s="29">
        <f t="shared" si="3"/>
        <v>8</v>
      </c>
      <c r="F34" s="29">
        <f t="shared" si="3"/>
        <v>0</v>
      </c>
      <c r="G34" s="29">
        <f t="shared" si="3"/>
        <v>0</v>
      </c>
      <c r="H34" s="29">
        <f t="shared" si="3"/>
        <v>135</v>
      </c>
      <c r="I34" s="29">
        <f t="shared" si="3"/>
        <v>0</v>
      </c>
      <c r="J34" s="32">
        <f t="shared" si="3"/>
        <v>481.01100000000002</v>
      </c>
    </row>
    <row r="35" spans="2:10" x14ac:dyDescent="0.2">
      <c r="B35" s="24"/>
    </row>
    <row r="36" spans="2:10" x14ac:dyDescent="0.2">
      <c r="B36" s="416" t="s">
        <v>32</v>
      </c>
    </row>
    <row r="37" spans="2:10" x14ac:dyDescent="0.2">
      <c r="B37" s="417" t="s">
        <v>77</v>
      </c>
    </row>
    <row r="38" spans="2:10" x14ac:dyDescent="0.2">
      <c r="B38" s="23"/>
    </row>
  </sheetData>
  <mergeCells count="6">
    <mergeCell ref="C5:I5"/>
    <mergeCell ref="B5:B6"/>
    <mergeCell ref="J5:J6"/>
    <mergeCell ref="B24:B25"/>
    <mergeCell ref="C24:I24"/>
    <mergeCell ref="J24:J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O21"/>
  <sheetViews>
    <sheetView showGridLines="0" workbookViewId="0"/>
  </sheetViews>
  <sheetFormatPr defaultRowHeight="12.75" x14ac:dyDescent="0.2"/>
  <cols>
    <col min="1" max="1" width="5.7109375" style="14" customWidth="1"/>
    <col min="2" max="2" width="17.140625" style="14" customWidth="1"/>
    <col min="3" max="3" width="14" style="14" customWidth="1"/>
    <col min="4" max="7" width="17.5703125" style="14" customWidth="1"/>
    <col min="8" max="8" width="18" style="14" customWidth="1"/>
    <col min="9" max="9" width="18.28515625" style="14" customWidth="1"/>
    <col min="10" max="10" width="15.140625" style="14" customWidth="1"/>
    <col min="11" max="11" width="17.5703125" style="14" customWidth="1"/>
    <col min="12" max="12" width="15.85546875" style="14" customWidth="1"/>
    <col min="13" max="13" width="17.85546875" style="14" customWidth="1"/>
    <col min="14" max="16384" width="9.140625" style="14"/>
  </cols>
  <sheetData>
    <row r="1" spans="1:12" x14ac:dyDescent="0.2">
      <c r="A1" s="125"/>
    </row>
    <row r="2" spans="1:12" ht="18.75" x14ac:dyDescent="0.3">
      <c r="B2" s="50" t="s">
        <v>253</v>
      </c>
    </row>
    <row r="3" spans="1:12" ht="18.75" x14ac:dyDescent="0.3">
      <c r="B3" s="51" t="s">
        <v>17</v>
      </c>
    </row>
    <row r="5" spans="1:12" x14ac:dyDescent="0.2">
      <c r="B5" s="492" t="s">
        <v>12</v>
      </c>
      <c r="C5" s="466" t="s">
        <v>13</v>
      </c>
      <c r="D5" s="467"/>
      <c r="E5" s="467"/>
      <c r="F5" s="467"/>
      <c r="G5" s="467"/>
      <c r="H5" s="467"/>
      <c r="I5" s="468"/>
      <c r="J5" s="464" t="s">
        <v>173</v>
      </c>
    </row>
    <row r="6" spans="1:12" ht="36" customHeight="1" x14ac:dyDescent="0.2">
      <c r="B6" s="493"/>
      <c r="C6" s="27" t="s">
        <v>166</v>
      </c>
      <c r="D6" s="27" t="s">
        <v>167</v>
      </c>
      <c r="E6" s="27" t="s">
        <v>168</v>
      </c>
      <c r="F6" s="27" t="s">
        <v>169</v>
      </c>
      <c r="G6" s="27" t="s">
        <v>170</v>
      </c>
      <c r="H6" s="27" t="s">
        <v>172</v>
      </c>
      <c r="I6" s="27" t="s">
        <v>171</v>
      </c>
      <c r="J6" s="485"/>
    </row>
    <row r="7" spans="1:12" ht="20.100000000000001" customHeight="1" x14ac:dyDescent="0.2">
      <c r="B7" s="401" t="s">
        <v>15</v>
      </c>
      <c r="C7" s="266">
        <v>0</v>
      </c>
      <c r="D7" s="267">
        <v>0</v>
      </c>
      <c r="E7" s="267">
        <v>0</v>
      </c>
      <c r="F7" s="267">
        <v>0</v>
      </c>
      <c r="G7" s="267">
        <v>0</v>
      </c>
      <c r="H7" s="267">
        <v>0</v>
      </c>
      <c r="I7" s="268">
        <v>0</v>
      </c>
      <c r="J7" s="391">
        <f>SUM(C7:I7)</f>
        <v>0</v>
      </c>
    </row>
    <row r="8" spans="1:12" ht="20.100000000000001" customHeight="1" x14ac:dyDescent="0.2">
      <c r="B8" s="406" t="s">
        <v>16</v>
      </c>
      <c r="C8" s="269">
        <v>0</v>
      </c>
      <c r="D8" s="270">
        <v>0</v>
      </c>
      <c r="E8" s="270">
        <v>0</v>
      </c>
      <c r="F8" s="270">
        <v>0</v>
      </c>
      <c r="G8" s="270">
        <v>0</v>
      </c>
      <c r="H8" s="270">
        <v>0</v>
      </c>
      <c r="I8" s="271">
        <v>33.696220999999994</v>
      </c>
      <c r="J8" s="391">
        <f>SUM(C8:I8)</f>
        <v>33.696220999999994</v>
      </c>
    </row>
    <row r="9" spans="1:12" x14ac:dyDescent="0.2">
      <c r="B9" s="386" t="s">
        <v>34</v>
      </c>
      <c r="C9" s="387">
        <f t="shared" ref="C9:J9" si="0">SUM(C7:C8)</f>
        <v>0</v>
      </c>
      <c r="D9" s="215">
        <f t="shared" si="0"/>
        <v>0</v>
      </c>
      <c r="E9" s="215">
        <f t="shared" si="0"/>
        <v>0</v>
      </c>
      <c r="F9" s="215">
        <f t="shared" si="0"/>
        <v>0</v>
      </c>
      <c r="G9" s="215">
        <f t="shared" si="0"/>
        <v>0</v>
      </c>
      <c r="H9" s="215">
        <f t="shared" si="0"/>
        <v>0</v>
      </c>
      <c r="I9" s="407">
        <f t="shared" si="0"/>
        <v>33.696220999999994</v>
      </c>
      <c r="J9" s="408">
        <f t="shared" si="0"/>
        <v>33.696220999999994</v>
      </c>
    </row>
    <row r="12" spans="1:12" ht="18.75" x14ac:dyDescent="0.3">
      <c r="B12" s="50" t="s">
        <v>234</v>
      </c>
      <c r="H12" s="19"/>
      <c r="I12" s="19"/>
      <c r="J12" s="19"/>
      <c r="K12" s="19"/>
      <c r="L12" s="19"/>
    </row>
    <row r="13" spans="1:12" ht="18.75" x14ac:dyDescent="0.3">
      <c r="B13" s="51" t="s">
        <v>17</v>
      </c>
    </row>
    <row r="15" spans="1:12" x14ac:dyDescent="0.2">
      <c r="B15" s="492" t="s">
        <v>12</v>
      </c>
      <c r="C15" s="466" t="s">
        <v>13</v>
      </c>
      <c r="D15" s="467"/>
      <c r="E15" s="467"/>
      <c r="F15" s="467"/>
      <c r="G15" s="467"/>
      <c r="H15" s="467"/>
      <c r="I15" s="468"/>
      <c r="J15" s="464" t="s">
        <v>173</v>
      </c>
      <c r="K15" s="19"/>
      <c r="L15" s="19"/>
    </row>
    <row r="16" spans="1:12" ht="36" customHeight="1" x14ac:dyDescent="0.2">
      <c r="B16" s="493"/>
      <c r="C16" s="27" t="s">
        <v>166</v>
      </c>
      <c r="D16" s="27" t="s">
        <v>167</v>
      </c>
      <c r="E16" s="27" t="s">
        <v>168</v>
      </c>
      <c r="F16" s="27" t="s">
        <v>169</v>
      </c>
      <c r="G16" s="27" t="s">
        <v>170</v>
      </c>
      <c r="H16" s="27" t="s">
        <v>172</v>
      </c>
      <c r="I16" s="27" t="s">
        <v>171</v>
      </c>
      <c r="J16" s="485"/>
      <c r="K16" s="19"/>
      <c r="L16" s="19"/>
    </row>
    <row r="17" spans="2:15" ht="35.25" customHeight="1" x14ac:dyDescent="0.2">
      <c r="B17" s="66" t="s">
        <v>74</v>
      </c>
      <c r="C17" s="87">
        <v>90.839219999999997</v>
      </c>
      <c r="D17" s="87">
        <v>89.412750000000003</v>
      </c>
      <c r="E17" s="87">
        <v>149.27180000000001</v>
      </c>
      <c r="F17" s="87">
        <v>448.52871900000002</v>
      </c>
      <c r="G17" s="87">
        <v>258.62580100000002</v>
      </c>
      <c r="H17" s="87">
        <v>546.11440100000004</v>
      </c>
      <c r="I17" s="87">
        <v>233.96053999999998</v>
      </c>
      <c r="J17" s="76">
        <f>SUM(C17:I17)</f>
        <v>1816.7532310000001</v>
      </c>
    </row>
    <row r="18" spans="2:15" x14ac:dyDescent="0.2">
      <c r="B18" s="44" t="s">
        <v>34</v>
      </c>
      <c r="C18" s="71">
        <f t="shared" ref="C18:J18" si="1">SUM(C17:C17)</f>
        <v>90.839219999999997</v>
      </c>
      <c r="D18" s="72">
        <f t="shared" si="1"/>
        <v>89.412750000000003</v>
      </c>
      <c r="E18" s="72">
        <f t="shared" si="1"/>
        <v>149.27180000000001</v>
      </c>
      <c r="F18" s="72">
        <f t="shared" si="1"/>
        <v>448.52871900000002</v>
      </c>
      <c r="G18" s="72">
        <f t="shared" si="1"/>
        <v>258.62580100000002</v>
      </c>
      <c r="H18" s="72">
        <f t="shared" si="1"/>
        <v>546.11440100000004</v>
      </c>
      <c r="I18" s="77">
        <f t="shared" si="1"/>
        <v>233.96053999999998</v>
      </c>
      <c r="J18" s="78">
        <f t="shared" si="1"/>
        <v>1816.7532310000001</v>
      </c>
      <c r="O18" s="40"/>
    </row>
    <row r="20" spans="2:15" x14ac:dyDescent="0.2">
      <c r="B20" s="14" t="s">
        <v>75</v>
      </c>
    </row>
    <row r="21" spans="2:15" x14ac:dyDescent="0.2">
      <c r="B21" s="14" t="s">
        <v>76</v>
      </c>
    </row>
  </sheetData>
  <mergeCells count="6">
    <mergeCell ref="B5:B6"/>
    <mergeCell ref="C5:I5"/>
    <mergeCell ref="J5:J6"/>
    <mergeCell ref="B15:B16"/>
    <mergeCell ref="C15:I15"/>
    <mergeCell ref="J15:J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"/>
  <sheetViews>
    <sheetView showGridLines="0" workbookViewId="0"/>
  </sheetViews>
  <sheetFormatPr defaultRowHeight="12.75" x14ac:dyDescent="0.2"/>
  <cols>
    <col min="1" max="1" width="5.7109375" style="14" customWidth="1"/>
    <col min="2" max="2" width="20.28515625" style="14" customWidth="1"/>
    <col min="3" max="5" width="13" style="14" customWidth="1"/>
    <col min="6" max="6" width="15.5703125" style="14" customWidth="1"/>
    <col min="7" max="7" width="14.5703125" style="14" customWidth="1"/>
    <col min="8" max="8" width="16.85546875" style="14" customWidth="1"/>
    <col min="9" max="9" width="17.28515625" style="14" customWidth="1"/>
    <col min="10" max="10" width="12.5703125" style="14" customWidth="1"/>
    <col min="11" max="16384" width="9.140625" style="14"/>
  </cols>
  <sheetData>
    <row r="1" spans="1:10" x14ac:dyDescent="0.2">
      <c r="A1" s="125"/>
    </row>
    <row r="2" spans="1:10" ht="18.75" x14ac:dyDescent="0.3">
      <c r="B2" s="50" t="s">
        <v>235</v>
      </c>
    </row>
    <row r="3" spans="1:10" ht="18.75" x14ac:dyDescent="0.3">
      <c r="B3" s="51" t="s">
        <v>24</v>
      </c>
    </row>
    <row r="4" spans="1:10" x14ac:dyDescent="0.2">
      <c r="B4" s="36"/>
    </row>
    <row r="5" spans="1:10" ht="12.75" customHeight="1" x14ac:dyDescent="0.2">
      <c r="B5" s="492" t="s">
        <v>12</v>
      </c>
      <c r="C5" s="486" t="s">
        <v>85</v>
      </c>
      <c r="D5" s="487"/>
      <c r="E5" s="487"/>
      <c r="F5" s="487"/>
      <c r="G5" s="487"/>
      <c r="H5" s="487"/>
      <c r="I5" s="487"/>
      <c r="J5" s="502" t="s">
        <v>173</v>
      </c>
    </row>
    <row r="6" spans="1:10" ht="40.5" customHeight="1" x14ac:dyDescent="0.2">
      <c r="B6" s="493"/>
      <c r="C6" s="27" t="s">
        <v>166</v>
      </c>
      <c r="D6" s="27" t="s">
        <v>167</v>
      </c>
      <c r="E6" s="27" t="s">
        <v>168</v>
      </c>
      <c r="F6" s="27" t="s">
        <v>169</v>
      </c>
      <c r="G6" s="27" t="s">
        <v>170</v>
      </c>
      <c r="H6" s="27" t="s">
        <v>172</v>
      </c>
      <c r="I6" s="27" t="s">
        <v>171</v>
      </c>
      <c r="J6" s="503"/>
    </row>
    <row r="7" spans="1:10" ht="28.5" customHeight="1" x14ac:dyDescent="0.2">
      <c r="B7" s="67" t="s">
        <v>82</v>
      </c>
      <c r="C7" s="216">
        <v>14.300380000000002</v>
      </c>
      <c r="D7" s="120">
        <v>64</v>
      </c>
      <c r="E7" s="120">
        <v>0</v>
      </c>
      <c r="F7" s="120">
        <v>51</v>
      </c>
      <c r="G7" s="120">
        <v>150</v>
      </c>
      <c r="H7" s="120">
        <v>134</v>
      </c>
      <c r="I7" s="120">
        <v>0</v>
      </c>
      <c r="J7" s="69">
        <f>SUM(C7:I7)</f>
        <v>413.30038000000002</v>
      </c>
    </row>
    <row r="8" spans="1:10" ht="25.5" x14ac:dyDescent="0.2">
      <c r="B8" s="68" t="s">
        <v>83</v>
      </c>
      <c r="C8" s="121">
        <v>24.409999999999997</v>
      </c>
      <c r="D8" s="120">
        <v>172.01299999999998</v>
      </c>
      <c r="E8" s="120">
        <v>2.452</v>
      </c>
      <c r="F8" s="120">
        <v>68.221330000000009</v>
      </c>
      <c r="G8" s="120">
        <v>3.48</v>
      </c>
      <c r="H8" s="120">
        <v>0</v>
      </c>
      <c r="I8" s="120">
        <v>13.77</v>
      </c>
      <c r="J8" s="69">
        <f>SUM(C8:I8)</f>
        <v>284.34632999999997</v>
      </c>
    </row>
    <row r="9" spans="1:10" ht="33.75" customHeight="1" x14ac:dyDescent="0.2">
      <c r="B9" s="73" t="s">
        <v>91</v>
      </c>
      <c r="C9" s="217">
        <v>0</v>
      </c>
      <c r="D9" s="120">
        <v>0</v>
      </c>
      <c r="E9" s="120">
        <v>0</v>
      </c>
      <c r="F9" s="120">
        <v>0</v>
      </c>
      <c r="G9" s="120">
        <v>0</v>
      </c>
      <c r="H9" s="120">
        <v>32</v>
      </c>
      <c r="I9" s="120">
        <v>0</v>
      </c>
      <c r="J9" s="69">
        <f>SUM(C9:I9)</f>
        <v>32</v>
      </c>
    </row>
    <row r="10" spans="1:10" ht="21" customHeight="1" x14ac:dyDescent="0.2">
      <c r="B10" s="70" t="s">
        <v>34</v>
      </c>
      <c r="C10" s="71">
        <f>+C8+C7+C9</f>
        <v>38.710380000000001</v>
      </c>
      <c r="D10" s="72">
        <f t="shared" ref="D10:G10" si="0">+D8+D7+D9</f>
        <v>236.01299999999998</v>
      </c>
      <c r="E10" s="72">
        <f t="shared" si="0"/>
        <v>2.452</v>
      </c>
      <c r="F10" s="72">
        <f t="shared" si="0"/>
        <v>119.22133000000001</v>
      </c>
      <c r="G10" s="72">
        <f t="shared" si="0"/>
        <v>153.47999999999999</v>
      </c>
      <c r="H10" s="72">
        <f t="shared" ref="H10" si="1">+H8+H7+H9</f>
        <v>166</v>
      </c>
      <c r="I10" s="72">
        <f>+I8+I7+I9</f>
        <v>13.77</v>
      </c>
      <c r="J10" s="74">
        <f>+J8+J7+J9</f>
        <v>729.64670999999998</v>
      </c>
    </row>
    <row r="12" spans="1:10" x14ac:dyDescent="0.2">
      <c r="B12" s="14" t="s">
        <v>84</v>
      </c>
    </row>
  </sheetData>
  <mergeCells count="3">
    <mergeCell ref="B5:B6"/>
    <mergeCell ref="C5:I5"/>
    <mergeCell ref="J5:J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1"/>
  <sheetViews>
    <sheetView showGridLines="0" workbookViewId="0"/>
  </sheetViews>
  <sheetFormatPr defaultRowHeight="12.75" x14ac:dyDescent="0.2"/>
  <cols>
    <col min="1" max="1" width="3.5703125" customWidth="1"/>
    <col min="3" max="3" width="47.85546875" customWidth="1"/>
    <col min="4" max="7" width="18.28515625" customWidth="1"/>
    <col min="8" max="8" width="16.28515625" customWidth="1"/>
    <col min="9" max="9" width="13.5703125" customWidth="1"/>
    <col min="10" max="10" width="11.42578125" customWidth="1"/>
    <col min="11" max="11" width="12.140625" customWidth="1"/>
  </cols>
  <sheetData>
    <row r="1" spans="1:12" x14ac:dyDescent="0.2">
      <c r="A1" s="125"/>
    </row>
    <row r="2" spans="1:12" ht="18.75" x14ac:dyDescent="0.3">
      <c r="B2" s="50" t="s">
        <v>236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">
      <c r="B3" s="82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47.25" customHeight="1" x14ac:dyDescent="0.2">
      <c r="B4" s="126" t="s">
        <v>92</v>
      </c>
      <c r="C4" s="127" t="s">
        <v>93</v>
      </c>
      <c r="D4" s="115" t="s">
        <v>166</v>
      </c>
      <c r="E4" s="116" t="s">
        <v>167</v>
      </c>
      <c r="F4" s="116" t="s">
        <v>168</v>
      </c>
      <c r="G4" s="116" t="s">
        <v>169</v>
      </c>
      <c r="H4" s="116" t="s">
        <v>170</v>
      </c>
      <c r="I4" s="116" t="s">
        <v>172</v>
      </c>
      <c r="J4" s="117" t="s">
        <v>171</v>
      </c>
      <c r="K4" s="118" t="s">
        <v>173</v>
      </c>
      <c r="L4" s="83"/>
    </row>
    <row r="5" spans="1:12" x14ac:dyDescent="0.2">
      <c r="B5" s="88" t="s">
        <v>94</v>
      </c>
      <c r="C5" s="89" t="s">
        <v>95</v>
      </c>
      <c r="D5" s="423">
        <v>16.896000000000001</v>
      </c>
      <c r="E5" s="423">
        <v>895.78</v>
      </c>
      <c r="F5" s="423">
        <v>2143.1549999999997</v>
      </c>
      <c r="G5" s="423" t="s">
        <v>233</v>
      </c>
      <c r="H5" s="423" t="s">
        <v>233</v>
      </c>
      <c r="I5" s="423">
        <v>26.204999999999998</v>
      </c>
      <c r="J5" s="423">
        <v>17.46</v>
      </c>
      <c r="K5" s="90">
        <f>SUM(D5:J5)</f>
        <v>3099.4959999999996</v>
      </c>
      <c r="L5" s="81"/>
    </row>
    <row r="6" spans="1:12" x14ac:dyDescent="0.2">
      <c r="B6" s="91" t="s">
        <v>96</v>
      </c>
      <c r="C6" s="92" t="s">
        <v>97</v>
      </c>
      <c r="D6" s="423">
        <v>1.7349999999999999</v>
      </c>
      <c r="E6" s="423">
        <v>4.8371899999999997</v>
      </c>
      <c r="F6" s="423">
        <v>2.1632599999999997</v>
      </c>
      <c r="G6" s="423">
        <v>3.0000000000000002E-2</v>
      </c>
      <c r="H6" s="423">
        <v>1.2587499999999998</v>
      </c>
      <c r="I6" s="423">
        <v>1.93133</v>
      </c>
      <c r="J6" s="423">
        <v>2.7591999999999999</v>
      </c>
      <c r="K6" s="90">
        <f t="shared" ref="K6:K24" si="0">SUM(D6:J6)</f>
        <v>14.714729999999996</v>
      </c>
      <c r="L6" s="81"/>
    </row>
    <row r="7" spans="1:12" x14ac:dyDescent="0.2">
      <c r="B7" s="91" t="s">
        <v>98</v>
      </c>
      <c r="C7" s="92" t="s">
        <v>99</v>
      </c>
      <c r="D7" s="423" t="s">
        <v>233</v>
      </c>
      <c r="E7" s="423">
        <v>131.85399999999998</v>
      </c>
      <c r="F7" s="423">
        <v>44.06</v>
      </c>
      <c r="G7" s="423">
        <v>0.7</v>
      </c>
      <c r="H7" s="423">
        <v>0.86499999999999999</v>
      </c>
      <c r="I7" s="423">
        <v>11.695</v>
      </c>
      <c r="J7" s="423">
        <v>9.5960000000000001</v>
      </c>
      <c r="K7" s="90">
        <f t="shared" si="0"/>
        <v>198.76999999999998</v>
      </c>
      <c r="L7" s="81"/>
    </row>
    <row r="8" spans="1:12" x14ac:dyDescent="0.2">
      <c r="B8" s="91" t="s">
        <v>100</v>
      </c>
      <c r="C8" s="92" t="s">
        <v>101</v>
      </c>
      <c r="D8" s="423" t="s">
        <v>233</v>
      </c>
      <c r="E8" s="423">
        <v>6.2849999999999993</v>
      </c>
      <c r="F8" s="423">
        <v>6</v>
      </c>
      <c r="G8" s="423" t="s">
        <v>233</v>
      </c>
      <c r="H8" s="423">
        <v>0.64500000000000002</v>
      </c>
      <c r="I8" s="423">
        <v>1.3201000000000001</v>
      </c>
      <c r="J8" s="423" t="s">
        <v>233</v>
      </c>
      <c r="K8" s="90">
        <f t="shared" si="0"/>
        <v>14.2501</v>
      </c>
      <c r="L8" s="81"/>
    </row>
    <row r="9" spans="1:12" x14ac:dyDescent="0.2">
      <c r="B9" s="91" t="s">
        <v>102</v>
      </c>
      <c r="C9" s="92" t="s">
        <v>103</v>
      </c>
      <c r="D9" s="423" t="s">
        <v>233</v>
      </c>
      <c r="E9" s="423">
        <v>108.52200000000001</v>
      </c>
      <c r="F9" s="423">
        <v>4.32</v>
      </c>
      <c r="G9" s="423">
        <v>0.68175000000000008</v>
      </c>
      <c r="H9" s="423" t="s">
        <v>233</v>
      </c>
      <c r="I9" s="423">
        <v>449.08300000000003</v>
      </c>
      <c r="J9" s="423">
        <v>5.0000000000000001E-3</v>
      </c>
      <c r="K9" s="90">
        <f t="shared" si="0"/>
        <v>562.61175000000003</v>
      </c>
      <c r="L9" s="81"/>
    </row>
    <row r="10" spans="1:12" x14ac:dyDescent="0.2">
      <c r="B10" s="91" t="s">
        <v>104</v>
      </c>
      <c r="C10" s="92" t="s">
        <v>105</v>
      </c>
      <c r="D10" s="423">
        <v>54.805000000000014</v>
      </c>
      <c r="E10" s="423">
        <v>213.59857000000002</v>
      </c>
      <c r="F10" s="423">
        <v>82.379000000000019</v>
      </c>
      <c r="G10" s="423">
        <v>2179.8657800000001</v>
      </c>
      <c r="H10" s="423">
        <v>89.694299999999998</v>
      </c>
      <c r="I10" s="423">
        <v>807.68210999999997</v>
      </c>
      <c r="J10" s="423">
        <v>532.7384599999998</v>
      </c>
      <c r="K10" s="90">
        <f t="shared" si="0"/>
        <v>3960.7632199999998</v>
      </c>
      <c r="L10" s="81"/>
    </row>
    <row r="11" spans="1:12" x14ac:dyDescent="0.2">
      <c r="B11" s="91" t="s">
        <v>106</v>
      </c>
      <c r="C11" s="92" t="s">
        <v>107</v>
      </c>
      <c r="D11" s="423">
        <v>74.099999999999994</v>
      </c>
      <c r="E11" s="423">
        <v>20.246700000000001</v>
      </c>
      <c r="F11" s="423">
        <v>61.2515</v>
      </c>
      <c r="G11" s="423">
        <v>39.549500000000002</v>
      </c>
      <c r="H11" s="423">
        <v>52.514099999999999</v>
      </c>
      <c r="I11" s="423">
        <v>8037.5222200000007</v>
      </c>
      <c r="J11" s="423">
        <v>752.77629000000024</v>
      </c>
      <c r="K11" s="90">
        <f t="shared" si="0"/>
        <v>9037.9603100000004</v>
      </c>
      <c r="L11" s="81"/>
    </row>
    <row r="12" spans="1:12" x14ac:dyDescent="0.2">
      <c r="B12" s="91" t="s">
        <v>108</v>
      </c>
      <c r="C12" s="92" t="s">
        <v>109</v>
      </c>
      <c r="D12" s="423">
        <v>300.22095999999999</v>
      </c>
      <c r="E12" s="423">
        <v>594.08406000000002</v>
      </c>
      <c r="F12" s="423">
        <v>491.79383999999999</v>
      </c>
      <c r="G12" s="423">
        <v>340.91113000000001</v>
      </c>
      <c r="H12" s="423">
        <v>542.35167000000001</v>
      </c>
      <c r="I12" s="423">
        <v>2096.5533</v>
      </c>
      <c r="J12" s="423">
        <v>719.32502999999997</v>
      </c>
      <c r="K12" s="90">
        <f t="shared" si="0"/>
        <v>5085.23999</v>
      </c>
      <c r="L12" s="81"/>
    </row>
    <row r="13" spans="1:12" x14ac:dyDescent="0.2">
      <c r="B13" s="91" t="s">
        <v>110</v>
      </c>
      <c r="C13" s="92" t="s">
        <v>111</v>
      </c>
      <c r="D13" s="423">
        <v>52.625999999999998</v>
      </c>
      <c r="E13" s="423">
        <v>402.52650000000006</v>
      </c>
      <c r="F13" s="423">
        <v>979.30502999999999</v>
      </c>
      <c r="G13" s="423">
        <v>33.293999999999997</v>
      </c>
      <c r="H13" s="423">
        <v>82.949099999999973</v>
      </c>
      <c r="I13" s="423">
        <v>80.689000000000007</v>
      </c>
      <c r="J13" s="423">
        <v>46.129000000000005</v>
      </c>
      <c r="K13" s="90">
        <f t="shared" si="0"/>
        <v>1677.5186300000003</v>
      </c>
      <c r="L13" s="81"/>
    </row>
    <row r="14" spans="1:12" x14ac:dyDescent="0.2">
      <c r="B14" s="91" t="s">
        <v>112</v>
      </c>
      <c r="C14" s="92" t="s">
        <v>113</v>
      </c>
      <c r="D14" s="423">
        <v>57.359000000000002</v>
      </c>
      <c r="E14" s="423">
        <v>86.247500000000002</v>
      </c>
      <c r="F14" s="423">
        <v>19.852</v>
      </c>
      <c r="G14" s="423">
        <v>1501.4839999999999</v>
      </c>
      <c r="H14" s="423">
        <v>3.1850000000000001</v>
      </c>
      <c r="I14" s="423">
        <v>521.45299999999997</v>
      </c>
      <c r="J14" s="423">
        <v>4.7719999999999994</v>
      </c>
      <c r="K14" s="90">
        <f t="shared" si="0"/>
        <v>2194.3525</v>
      </c>
      <c r="L14" s="81"/>
    </row>
    <row r="15" spans="1:12" x14ac:dyDescent="0.2">
      <c r="B15" s="91" t="s">
        <v>114</v>
      </c>
      <c r="C15" s="92" t="s">
        <v>115</v>
      </c>
      <c r="D15" s="423">
        <v>50.610999999999997</v>
      </c>
      <c r="E15" s="423">
        <v>551.23050000000001</v>
      </c>
      <c r="F15" s="423">
        <v>378.1086499999999</v>
      </c>
      <c r="G15" s="423">
        <v>2208.6368000000007</v>
      </c>
      <c r="H15" s="423">
        <v>564.92830000000004</v>
      </c>
      <c r="I15" s="423">
        <v>652.62249999999995</v>
      </c>
      <c r="J15" s="423">
        <v>547.87558000000013</v>
      </c>
      <c r="K15" s="90">
        <f t="shared" si="0"/>
        <v>4954.0133300000007</v>
      </c>
      <c r="L15" s="81"/>
    </row>
    <row r="16" spans="1:12" x14ac:dyDescent="0.2">
      <c r="B16" s="91" t="s">
        <v>116</v>
      </c>
      <c r="C16" s="92" t="s">
        <v>117</v>
      </c>
      <c r="D16" s="423">
        <v>553.45799999999997</v>
      </c>
      <c r="E16" s="423">
        <v>1467.47856</v>
      </c>
      <c r="F16" s="423">
        <v>410.25600000000003</v>
      </c>
      <c r="G16" s="423">
        <v>2352.1514999999999</v>
      </c>
      <c r="H16" s="423">
        <v>361.62750000000005</v>
      </c>
      <c r="I16" s="423">
        <v>2421.1175000000003</v>
      </c>
      <c r="J16" s="423">
        <v>862.99499999999989</v>
      </c>
      <c r="K16" s="90">
        <f t="shared" si="0"/>
        <v>8429.084060000001</v>
      </c>
      <c r="L16" s="81"/>
    </row>
    <row r="17" spans="2:12" x14ac:dyDescent="0.2">
      <c r="B17" s="91" t="s">
        <v>118</v>
      </c>
      <c r="C17" s="92" t="s">
        <v>119</v>
      </c>
      <c r="D17" s="423">
        <v>9543.6819599999999</v>
      </c>
      <c r="E17" s="423">
        <v>16766.59359</v>
      </c>
      <c r="F17" s="423">
        <v>35071.196249999994</v>
      </c>
      <c r="G17" s="423">
        <v>4415.1221099999993</v>
      </c>
      <c r="H17" s="423">
        <v>4319.9901</v>
      </c>
      <c r="I17" s="423">
        <v>13747.329519999999</v>
      </c>
      <c r="J17" s="423">
        <v>8284.2972399999999</v>
      </c>
      <c r="K17" s="90">
        <f t="shared" si="0"/>
        <v>92148.210769999991</v>
      </c>
      <c r="L17" s="81"/>
    </row>
    <row r="18" spans="2:12" x14ac:dyDescent="0.2">
      <c r="B18" s="91" t="s">
        <v>120</v>
      </c>
      <c r="C18" s="92" t="s">
        <v>121</v>
      </c>
      <c r="D18" s="423">
        <v>202.31906000000001</v>
      </c>
      <c r="E18" s="423">
        <v>216.50877</v>
      </c>
      <c r="F18" s="423">
        <v>3136.4550999999997</v>
      </c>
      <c r="G18" s="423">
        <v>52.619890000000005</v>
      </c>
      <c r="H18" s="423">
        <v>129.51145000000002</v>
      </c>
      <c r="I18" s="423">
        <v>338.03269</v>
      </c>
      <c r="J18" s="423">
        <v>175.96182999999999</v>
      </c>
      <c r="K18" s="90">
        <f t="shared" si="0"/>
        <v>4251.4087899999995</v>
      </c>
      <c r="L18" s="81"/>
    </row>
    <row r="19" spans="2:12" x14ac:dyDescent="0.2">
      <c r="B19" s="91" t="s">
        <v>122</v>
      </c>
      <c r="C19" s="92" t="s">
        <v>123</v>
      </c>
      <c r="D19" s="423">
        <v>234.35180000000003</v>
      </c>
      <c r="E19" s="423">
        <v>753.5430600000002</v>
      </c>
      <c r="F19" s="423">
        <v>636.41299999999978</v>
      </c>
      <c r="G19" s="423">
        <v>661.11475999999982</v>
      </c>
      <c r="H19" s="423">
        <v>742.28828999999973</v>
      </c>
      <c r="I19" s="423">
        <v>4826.2583400000003</v>
      </c>
      <c r="J19" s="423">
        <v>770.90672000000006</v>
      </c>
      <c r="K19" s="90">
        <f t="shared" si="0"/>
        <v>8624.875970000001</v>
      </c>
      <c r="L19" s="81"/>
    </row>
    <row r="20" spans="2:12" x14ac:dyDescent="0.2">
      <c r="B20" s="91" t="s">
        <v>124</v>
      </c>
      <c r="C20" s="92" t="s">
        <v>125</v>
      </c>
      <c r="D20" s="423">
        <v>3475.1608199999996</v>
      </c>
      <c r="E20" s="423">
        <v>4926.8986599999989</v>
      </c>
      <c r="F20" s="423">
        <v>6206.8957599999976</v>
      </c>
      <c r="G20" s="423">
        <v>4875.8311900000017</v>
      </c>
      <c r="H20" s="423">
        <v>2703.0962999999997</v>
      </c>
      <c r="I20" s="423">
        <v>7226.0041900000006</v>
      </c>
      <c r="J20" s="423">
        <v>5497.7993400000023</v>
      </c>
      <c r="K20" s="90">
        <f t="shared" si="0"/>
        <v>34911.686260000002</v>
      </c>
      <c r="L20" s="81"/>
    </row>
    <row r="21" spans="2:12" x14ac:dyDescent="0.2">
      <c r="B21" s="91" t="s">
        <v>126</v>
      </c>
      <c r="C21" s="92" t="s">
        <v>127</v>
      </c>
      <c r="D21" s="423">
        <v>4220.6933799999988</v>
      </c>
      <c r="E21" s="423">
        <v>11270.566559999999</v>
      </c>
      <c r="F21" s="423">
        <v>4629.6753599999993</v>
      </c>
      <c r="G21" s="423">
        <v>6641.4045800000013</v>
      </c>
      <c r="H21" s="423">
        <v>27331.598489999993</v>
      </c>
      <c r="I21" s="423">
        <v>28166.260579999995</v>
      </c>
      <c r="J21" s="423">
        <v>12268.623810000001</v>
      </c>
      <c r="K21" s="90">
        <f t="shared" si="0"/>
        <v>94528.822759999995</v>
      </c>
      <c r="L21" s="81"/>
    </row>
    <row r="22" spans="2:12" x14ac:dyDescent="0.2">
      <c r="B22" s="91" t="s">
        <v>128</v>
      </c>
      <c r="C22" s="92" t="s">
        <v>129</v>
      </c>
      <c r="D22" s="423">
        <v>1279.61526</v>
      </c>
      <c r="E22" s="423">
        <v>4013.5676000000008</v>
      </c>
      <c r="F22" s="423">
        <v>1706.1192099999994</v>
      </c>
      <c r="G22" s="423">
        <v>1699.5755100000001</v>
      </c>
      <c r="H22" s="423">
        <v>1281.6943200000007</v>
      </c>
      <c r="I22" s="423">
        <v>2501.42148</v>
      </c>
      <c r="J22" s="423">
        <v>1158.21469</v>
      </c>
      <c r="K22" s="90">
        <f t="shared" si="0"/>
        <v>13640.208070000001</v>
      </c>
      <c r="L22" s="81"/>
    </row>
    <row r="23" spans="2:12" x14ac:dyDescent="0.2">
      <c r="B23" s="91" t="s">
        <v>130</v>
      </c>
      <c r="C23" s="92" t="s">
        <v>131</v>
      </c>
      <c r="D23" s="423">
        <v>2344.8603799999996</v>
      </c>
      <c r="E23" s="423">
        <v>8963.1045200000026</v>
      </c>
      <c r="F23" s="423">
        <v>872.19</v>
      </c>
      <c r="G23" s="423">
        <v>69057.869499999986</v>
      </c>
      <c r="H23" s="423">
        <v>8.6024999999999991</v>
      </c>
      <c r="I23" s="423">
        <v>8027.2237999999998</v>
      </c>
      <c r="J23" s="423">
        <v>124.37949999999999</v>
      </c>
      <c r="K23" s="90">
        <f t="shared" si="0"/>
        <v>89398.230199999976</v>
      </c>
      <c r="L23" s="81"/>
    </row>
    <row r="24" spans="2:12" x14ac:dyDescent="0.2">
      <c r="B24" s="93" t="s">
        <v>132</v>
      </c>
      <c r="C24" s="94" t="s">
        <v>133</v>
      </c>
      <c r="D24" s="423">
        <v>3417.8033500000001</v>
      </c>
      <c r="E24" s="423">
        <v>11163.226950000002</v>
      </c>
      <c r="F24" s="423">
        <v>6065.9173299999993</v>
      </c>
      <c r="G24" s="423">
        <v>5098.1448599999994</v>
      </c>
      <c r="H24" s="423">
        <v>8550.7536100000016</v>
      </c>
      <c r="I24" s="423">
        <v>4619.8412399999988</v>
      </c>
      <c r="J24" s="423">
        <v>1786.66992</v>
      </c>
      <c r="K24" s="90">
        <f t="shared" si="0"/>
        <v>40702.357260000004</v>
      </c>
      <c r="L24" s="81"/>
    </row>
    <row r="25" spans="2:12" x14ac:dyDescent="0.2">
      <c r="B25" s="362" t="s">
        <v>134</v>
      </c>
      <c r="C25" s="363"/>
      <c r="D25" s="241">
        <f>SUM(D5:D24)</f>
        <v>25880.296969999996</v>
      </c>
      <c r="E25" s="242">
        <f t="shared" ref="E25:G25" si="1">SUM(E5:E24)</f>
        <v>62556.700290000001</v>
      </c>
      <c r="F25" s="242">
        <f t="shared" si="1"/>
        <v>62947.50628999999</v>
      </c>
      <c r="G25" s="242">
        <f t="shared" si="1"/>
        <v>101158.98685999999</v>
      </c>
      <c r="H25" s="242">
        <f t="shared" ref="H25:K25" si="2">SUM(H5:H24)</f>
        <v>46767.553779999995</v>
      </c>
      <c r="I25" s="242">
        <f t="shared" si="2"/>
        <v>84560.245899999994</v>
      </c>
      <c r="J25" s="243">
        <f t="shared" si="2"/>
        <v>33563.284610000002</v>
      </c>
      <c r="K25" s="244">
        <f t="shared" si="2"/>
        <v>417434.5747</v>
      </c>
      <c r="L25" s="81"/>
    </row>
    <row r="26" spans="2:12" x14ac:dyDescent="0.2">
      <c r="B26" s="84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 x14ac:dyDescent="0.2">
      <c r="B27" s="96" t="s">
        <v>135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x14ac:dyDescent="0.2">
      <c r="B28" s="14" t="s">
        <v>136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 x14ac:dyDescent="0.2">
      <c r="B29" s="14" t="s">
        <v>137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x14ac:dyDescent="0.2">
      <c r="B30" s="97" t="s">
        <v>138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3" spans="2:14" ht="18.75" x14ac:dyDescent="0.3">
      <c r="B33" s="50" t="s">
        <v>237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4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2:14" ht="47.25" customHeight="1" x14ac:dyDescent="0.2">
      <c r="B35" s="126" t="s">
        <v>92</v>
      </c>
      <c r="C35" s="127" t="s">
        <v>93</v>
      </c>
      <c r="D35" s="273" t="s">
        <v>166</v>
      </c>
      <c r="E35" s="275" t="s">
        <v>167</v>
      </c>
      <c r="F35" s="275" t="s">
        <v>168</v>
      </c>
      <c r="G35" s="275" t="s">
        <v>169</v>
      </c>
      <c r="H35" s="275" t="s">
        <v>170</v>
      </c>
      <c r="I35" s="275" t="s">
        <v>172</v>
      </c>
      <c r="J35" s="274" t="s">
        <v>171</v>
      </c>
      <c r="K35" s="118" t="s">
        <v>173</v>
      </c>
      <c r="L35" s="85"/>
      <c r="M35" s="85"/>
      <c r="N35" s="85"/>
    </row>
    <row r="36" spans="2:14" x14ac:dyDescent="0.2">
      <c r="B36" s="98" t="s">
        <v>94</v>
      </c>
      <c r="C36" s="355" t="s">
        <v>95</v>
      </c>
      <c r="D36" s="433">
        <v>15.08</v>
      </c>
      <c r="E36" s="434">
        <v>1855.501</v>
      </c>
      <c r="F36" s="434">
        <v>1251.5</v>
      </c>
      <c r="G36" s="434" t="s">
        <v>233</v>
      </c>
      <c r="H36" s="434" t="s">
        <v>233</v>
      </c>
      <c r="I36" s="434">
        <v>0.15</v>
      </c>
      <c r="J36" s="435">
        <v>0.13475000000000001</v>
      </c>
      <c r="K36" s="357">
        <f>SUM(D36:J36)</f>
        <v>3122.3657500000004</v>
      </c>
      <c r="L36" s="81"/>
      <c r="M36" s="81"/>
      <c r="N36" s="81"/>
    </row>
    <row r="37" spans="2:14" x14ac:dyDescent="0.2">
      <c r="B37" s="98" t="s">
        <v>96</v>
      </c>
      <c r="C37" s="355" t="s">
        <v>97</v>
      </c>
      <c r="D37" s="430">
        <v>4.6899999999999995</v>
      </c>
      <c r="E37" s="436">
        <v>2.1241099999999999</v>
      </c>
      <c r="F37" s="436" t="s">
        <v>233</v>
      </c>
      <c r="G37" s="436" t="s">
        <v>233</v>
      </c>
      <c r="H37" s="436">
        <v>2.1299999999999994</v>
      </c>
      <c r="I37" s="436">
        <v>1.1499999999999999</v>
      </c>
      <c r="J37" s="437">
        <v>0.17435</v>
      </c>
      <c r="K37" s="357">
        <f t="shared" ref="K37:K55" si="3">SUM(D37:J37)</f>
        <v>10.268459999999999</v>
      </c>
      <c r="L37" s="81"/>
      <c r="M37" s="81"/>
      <c r="N37" s="81"/>
    </row>
    <row r="38" spans="2:14" x14ac:dyDescent="0.2">
      <c r="B38" s="98" t="s">
        <v>98</v>
      </c>
      <c r="C38" s="355" t="s">
        <v>99</v>
      </c>
      <c r="D38" s="430" t="s">
        <v>233</v>
      </c>
      <c r="E38" s="436">
        <v>0.40700000000000003</v>
      </c>
      <c r="F38" s="436" t="s">
        <v>233</v>
      </c>
      <c r="G38" s="436" t="s">
        <v>233</v>
      </c>
      <c r="H38" s="436" t="s">
        <v>233</v>
      </c>
      <c r="I38" s="436">
        <v>112.22500000000001</v>
      </c>
      <c r="J38" s="437">
        <v>5.3999999999999999E-2</v>
      </c>
      <c r="K38" s="357">
        <f t="shared" si="3"/>
        <v>112.68600000000001</v>
      </c>
      <c r="L38" s="81"/>
      <c r="M38" s="81"/>
      <c r="N38" s="81"/>
    </row>
    <row r="39" spans="2:14" x14ac:dyDescent="0.2">
      <c r="B39" s="98" t="s">
        <v>100</v>
      </c>
      <c r="C39" s="355" t="s">
        <v>101</v>
      </c>
      <c r="D39" s="430" t="s">
        <v>233</v>
      </c>
      <c r="E39" s="436">
        <v>6.33</v>
      </c>
      <c r="F39" s="436" t="s">
        <v>233</v>
      </c>
      <c r="G39" s="436" t="s">
        <v>233</v>
      </c>
      <c r="H39" s="436" t="s">
        <v>233</v>
      </c>
      <c r="I39" s="436">
        <v>0.3201</v>
      </c>
      <c r="J39" s="437" t="s">
        <v>233</v>
      </c>
      <c r="K39" s="357">
        <f t="shared" si="3"/>
        <v>6.6501000000000001</v>
      </c>
      <c r="L39" s="81"/>
      <c r="M39" s="81"/>
      <c r="N39" s="81"/>
    </row>
    <row r="40" spans="2:14" x14ac:dyDescent="0.2">
      <c r="B40" s="98" t="s">
        <v>102</v>
      </c>
      <c r="C40" s="355" t="s">
        <v>103</v>
      </c>
      <c r="D40" s="430" t="s">
        <v>233</v>
      </c>
      <c r="E40" s="436">
        <v>13.441000000000001</v>
      </c>
      <c r="F40" s="436">
        <v>4.125</v>
      </c>
      <c r="G40" s="436" t="s">
        <v>233</v>
      </c>
      <c r="H40" s="436" t="s">
        <v>233</v>
      </c>
      <c r="I40" s="436">
        <v>178.57</v>
      </c>
      <c r="J40" s="437">
        <v>7.5000000000000002E-4</v>
      </c>
      <c r="K40" s="357">
        <f t="shared" si="3"/>
        <v>196.13675000000001</v>
      </c>
      <c r="L40" s="81"/>
      <c r="M40" s="81"/>
      <c r="N40" s="81"/>
    </row>
    <row r="41" spans="2:14" x14ac:dyDescent="0.2">
      <c r="B41" s="98" t="s">
        <v>104</v>
      </c>
      <c r="C41" s="355" t="s">
        <v>105</v>
      </c>
      <c r="D41" s="430">
        <v>8.1199999999999992</v>
      </c>
      <c r="E41" s="436">
        <v>58.158700000000003</v>
      </c>
      <c r="F41" s="436">
        <v>2.7229999999999999</v>
      </c>
      <c r="G41" s="436">
        <v>623.279</v>
      </c>
      <c r="H41" s="436">
        <v>45.010999999999996</v>
      </c>
      <c r="I41" s="436">
        <v>150.45750000000004</v>
      </c>
      <c r="J41" s="437">
        <v>642.31364999999971</v>
      </c>
      <c r="K41" s="357">
        <f t="shared" si="3"/>
        <v>1530.0628499999998</v>
      </c>
      <c r="L41" s="81"/>
      <c r="M41" s="81"/>
      <c r="N41" s="81"/>
    </row>
    <row r="42" spans="2:14" x14ac:dyDescent="0.2">
      <c r="B42" s="98" t="s">
        <v>106</v>
      </c>
      <c r="C42" s="355" t="s">
        <v>107</v>
      </c>
      <c r="D42" s="430" t="s">
        <v>233</v>
      </c>
      <c r="E42" s="436">
        <v>0.442</v>
      </c>
      <c r="F42" s="436">
        <v>43.264999999999993</v>
      </c>
      <c r="G42" s="436">
        <v>31.74</v>
      </c>
      <c r="H42" s="436">
        <v>0.04</v>
      </c>
      <c r="I42" s="436">
        <v>4589.0495000000001</v>
      </c>
      <c r="J42" s="437">
        <v>1390.8579200000004</v>
      </c>
      <c r="K42" s="357">
        <f t="shared" si="3"/>
        <v>6055.3944200000005</v>
      </c>
      <c r="L42" s="81"/>
      <c r="M42" s="81"/>
      <c r="N42" s="81"/>
    </row>
    <row r="43" spans="2:14" x14ac:dyDescent="0.2">
      <c r="B43" s="98" t="s">
        <v>108</v>
      </c>
      <c r="C43" s="355" t="s">
        <v>109</v>
      </c>
      <c r="D43" s="430">
        <v>32.44</v>
      </c>
      <c r="E43" s="436">
        <v>286.48587000000009</v>
      </c>
      <c r="F43" s="436">
        <v>408.77901000000014</v>
      </c>
      <c r="G43" s="436" t="s">
        <v>233</v>
      </c>
      <c r="H43" s="436">
        <v>137.2021</v>
      </c>
      <c r="I43" s="436">
        <v>3530.57314</v>
      </c>
      <c r="J43" s="437">
        <v>465.41523000000001</v>
      </c>
      <c r="K43" s="357">
        <f t="shared" si="3"/>
        <v>4860.8953499999998</v>
      </c>
      <c r="L43" s="81"/>
      <c r="M43" s="81"/>
      <c r="N43" s="81"/>
    </row>
    <row r="44" spans="2:14" x14ac:dyDescent="0.2">
      <c r="B44" s="98" t="s">
        <v>110</v>
      </c>
      <c r="C44" s="355" t="s">
        <v>111</v>
      </c>
      <c r="D44" s="430">
        <v>0.29099999999999998</v>
      </c>
      <c r="E44" s="436">
        <v>0.77</v>
      </c>
      <c r="F44" s="436">
        <v>1130.9430199999999</v>
      </c>
      <c r="G44" s="436">
        <v>2.2545999999999999</v>
      </c>
      <c r="H44" s="436">
        <v>50.705500000000001</v>
      </c>
      <c r="I44" s="436">
        <v>12.782</v>
      </c>
      <c r="J44" s="437">
        <v>6.3109999999999999</v>
      </c>
      <c r="K44" s="357">
        <f t="shared" si="3"/>
        <v>1204.0571199999997</v>
      </c>
      <c r="L44" s="81"/>
      <c r="M44" s="81"/>
      <c r="N44" s="81"/>
    </row>
    <row r="45" spans="2:14" x14ac:dyDescent="0.2">
      <c r="B45" s="98" t="s">
        <v>112</v>
      </c>
      <c r="C45" s="355" t="s">
        <v>113</v>
      </c>
      <c r="D45" s="430" t="s">
        <v>233</v>
      </c>
      <c r="E45" s="436">
        <v>2.9</v>
      </c>
      <c r="F45" s="436" t="s">
        <v>233</v>
      </c>
      <c r="G45" s="436">
        <v>1708.78</v>
      </c>
      <c r="H45" s="436" t="s">
        <v>233</v>
      </c>
      <c r="I45" s="436">
        <v>6510.6649999999991</v>
      </c>
      <c r="J45" s="437">
        <v>74.765000000000001</v>
      </c>
      <c r="K45" s="357">
        <f t="shared" si="3"/>
        <v>8297.1099999999988</v>
      </c>
      <c r="L45" s="81"/>
      <c r="M45" s="81"/>
      <c r="N45" s="81"/>
    </row>
    <row r="46" spans="2:14" x14ac:dyDescent="0.2">
      <c r="B46" s="98" t="s">
        <v>114</v>
      </c>
      <c r="C46" s="355" t="s">
        <v>115</v>
      </c>
      <c r="D46" s="430">
        <v>25</v>
      </c>
      <c r="E46" s="436">
        <v>170.91079999999999</v>
      </c>
      <c r="F46" s="436">
        <v>5.7209999999999992</v>
      </c>
      <c r="G46" s="436">
        <v>360.4</v>
      </c>
      <c r="H46" s="436" t="s">
        <v>233</v>
      </c>
      <c r="I46" s="436">
        <v>1043.9495500000003</v>
      </c>
      <c r="J46" s="437">
        <v>266.34100000000001</v>
      </c>
      <c r="K46" s="357">
        <f t="shared" si="3"/>
        <v>1872.3223500000004</v>
      </c>
      <c r="L46" s="81"/>
      <c r="M46" s="81"/>
      <c r="N46" s="81"/>
    </row>
    <row r="47" spans="2:14" x14ac:dyDescent="0.2">
      <c r="B47" s="98" t="s">
        <v>116</v>
      </c>
      <c r="C47" s="355" t="s">
        <v>117</v>
      </c>
      <c r="D47" s="430">
        <v>759.77800000000002</v>
      </c>
      <c r="E47" s="436">
        <v>332.89550000000003</v>
      </c>
      <c r="F47" s="436">
        <v>290.46000000000009</v>
      </c>
      <c r="G47" s="436">
        <v>965.07999999999993</v>
      </c>
      <c r="H47" s="436" t="s">
        <v>233</v>
      </c>
      <c r="I47" s="436">
        <v>7490.6824999999981</v>
      </c>
      <c r="J47" s="437">
        <v>1178.903</v>
      </c>
      <c r="K47" s="357">
        <f t="shared" si="3"/>
        <v>11017.798999999997</v>
      </c>
      <c r="L47" s="81"/>
      <c r="M47" s="81"/>
      <c r="N47" s="81"/>
    </row>
    <row r="48" spans="2:14" x14ac:dyDescent="0.2">
      <c r="B48" s="98" t="s">
        <v>118</v>
      </c>
      <c r="C48" s="355" t="s">
        <v>119</v>
      </c>
      <c r="D48" s="430">
        <v>7420.8389999999999</v>
      </c>
      <c r="E48" s="436">
        <v>17665.096250000002</v>
      </c>
      <c r="F48" s="436">
        <v>35266.050999999999</v>
      </c>
      <c r="G48" s="436">
        <v>950.76499999999999</v>
      </c>
      <c r="H48" s="436">
        <v>56.539000000000001</v>
      </c>
      <c r="I48" s="436">
        <v>21663.646299999975</v>
      </c>
      <c r="J48" s="437">
        <v>1287.0486900000001</v>
      </c>
      <c r="K48" s="357">
        <f t="shared" si="3"/>
        <v>84309.985239999965</v>
      </c>
      <c r="L48" s="81"/>
      <c r="M48" s="81"/>
      <c r="N48" s="81"/>
    </row>
    <row r="49" spans="2:14" x14ac:dyDescent="0.2">
      <c r="B49" s="98" t="s">
        <v>120</v>
      </c>
      <c r="C49" s="355" t="s">
        <v>121</v>
      </c>
      <c r="D49" s="430" t="s">
        <v>233</v>
      </c>
      <c r="E49" s="436">
        <v>56.248779999999996</v>
      </c>
      <c r="F49" s="436">
        <v>2413.8160999999996</v>
      </c>
      <c r="G49" s="436">
        <v>3.508</v>
      </c>
      <c r="H49" s="436">
        <v>53.841439999999992</v>
      </c>
      <c r="I49" s="436">
        <v>1339.9874499999996</v>
      </c>
      <c r="J49" s="437">
        <v>370.12223999999998</v>
      </c>
      <c r="K49" s="357">
        <f t="shared" si="3"/>
        <v>4237.5240099999992</v>
      </c>
      <c r="L49" s="81"/>
      <c r="M49" s="81"/>
      <c r="N49" s="81"/>
    </row>
    <row r="50" spans="2:14" x14ac:dyDescent="0.2">
      <c r="B50" s="98" t="s">
        <v>122</v>
      </c>
      <c r="C50" s="355" t="s">
        <v>123</v>
      </c>
      <c r="D50" s="430">
        <v>9.2375000000000007</v>
      </c>
      <c r="E50" s="436">
        <v>638.57484999999997</v>
      </c>
      <c r="F50" s="436">
        <v>755.70013000000017</v>
      </c>
      <c r="G50" s="436">
        <v>15.497000000000002</v>
      </c>
      <c r="H50" s="436">
        <v>230.20769999999993</v>
      </c>
      <c r="I50" s="436">
        <v>5975.1557299999995</v>
      </c>
      <c r="J50" s="437">
        <v>910.82657000000017</v>
      </c>
      <c r="K50" s="357">
        <f t="shared" si="3"/>
        <v>8535.1994799999993</v>
      </c>
      <c r="L50" s="81"/>
      <c r="M50" s="81"/>
      <c r="N50" s="81"/>
    </row>
    <row r="51" spans="2:14" x14ac:dyDescent="0.2">
      <c r="B51" s="98" t="s">
        <v>124</v>
      </c>
      <c r="C51" s="355" t="s">
        <v>125</v>
      </c>
      <c r="D51" s="430">
        <v>816.08295999999996</v>
      </c>
      <c r="E51" s="436">
        <v>2926.4610899999998</v>
      </c>
      <c r="F51" s="436">
        <v>4279.4946</v>
      </c>
      <c r="G51" s="436">
        <v>2527.7874399999992</v>
      </c>
      <c r="H51" s="436">
        <v>1186.8247699999995</v>
      </c>
      <c r="I51" s="436">
        <v>11147.431819999994</v>
      </c>
      <c r="J51" s="437">
        <v>2895.8892999999998</v>
      </c>
      <c r="K51" s="357">
        <f t="shared" si="3"/>
        <v>25779.971979999991</v>
      </c>
      <c r="L51" s="81"/>
      <c r="M51" s="81"/>
      <c r="N51" s="81"/>
    </row>
    <row r="52" spans="2:14" x14ac:dyDescent="0.2">
      <c r="B52" s="98" t="s">
        <v>126</v>
      </c>
      <c r="C52" s="355" t="s">
        <v>127</v>
      </c>
      <c r="D52" s="430">
        <v>406.37578000000002</v>
      </c>
      <c r="E52" s="436">
        <v>9610.8757600000008</v>
      </c>
      <c r="F52" s="436">
        <v>186.43335000000002</v>
      </c>
      <c r="G52" s="436">
        <v>11465.267959999996</v>
      </c>
      <c r="H52" s="436">
        <v>26873.966660000002</v>
      </c>
      <c r="I52" s="436">
        <v>12830.257499999994</v>
      </c>
      <c r="J52" s="437">
        <v>52031.093499999988</v>
      </c>
      <c r="K52" s="357">
        <f t="shared" si="3"/>
        <v>113404.27050999997</v>
      </c>
      <c r="L52" s="81"/>
      <c r="M52" s="81"/>
      <c r="N52" s="81"/>
    </row>
    <row r="53" spans="2:14" x14ac:dyDescent="0.2">
      <c r="B53" s="98" t="s">
        <v>128</v>
      </c>
      <c r="C53" s="355" t="s">
        <v>129</v>
      </c>
      <c r="D53" s="430">
        <v>2603.2043200000007</v>
      </c>
      <c r="E53" s="436">
        <v>1805.5912899999998</v>
      </c>
      <c r="F53" s="436">
        <v>5203.0519000000004</v>
      </c>
      <c r="G53" s="436">
        <v>233.33695000000003</v>
      </c>
      <c r="H53" s="436">
        <v>5592.542019999999</v>
      </c>
      <c r="I53" s="436">
        <v>2992.1495199999986</v>
      </c>
      <c r="J53" s="437">
        <v>4.2087700000000003</v>
      </c>
      <c r="K53" s="357">
        <f t="shared" si="3"/>
        <v>18434.084770000001</v>
      </c>
      <c r="L53" s="81"/>
      <c r="M53" s="81"/>
      <c r="N53" s="81"/>
    </row>
    <row r="54" spans="2:14" x14ac:dyDescent="0.2">
      <c r="B54" s="98" t="s">
        <v>130</v>
      </c>
      <c r="C54" s="355" t="s">
        <v>131</v>
      </c>
      <c r="D54" s="430" t="s">
        <v>233</v>
      </c>
      <c r="E54" s="436">
        <v>546.82400000000007</v>
      </c>
      <c r="F54" s="436">
        <v>615.41899999999998</v>
      </c>
      <c r="G54" s="436">
        <v>116061.6</v>
      </c>
      <c r="H54" s="436" t="s">
        <v>233</v>
      </c>
      <c r="I54" s="436">
        <v>1809.9349999999999</v>
      </c>
      <c r="J54" s="437">
        <v>314.59800000000001</v>
      </c>
      <c r="K54" s="357">
        <f t="shared" si="3"/>
        <v>119348.376</v>
      </c>
      <c r="L54" s="81"/>
      <c r="M54" s="81"/>
      <c r="N54" s="81"/>
    </row>
    <row r="55" spans="2:14" x14ac:dyDescent="0.2">
      <c r="B55" s="99" t="s">
        <v>132</v>
      </c>
      <c r="C55" s="356" t="s">
        <v>133</v>
      </c>
      <c r="D55" s="431">
        <v>2012.55215</v>
      </c>
      <c r="E55" s="438">
        <v>6737.4822799999993</v>
      </c>
      <c r="F55" s="438">
        <v>2169.2852099999996</v>
      </c>
      <c r="G55" s="438">
        <v>2187.5806499999999</v>
      </c>
      <c r="H55" s="438">
        <v>4485.7361500000015</v>
      </c>
      <c r="I55" s="438">
        <v>2321.3549900000007</v>
      </c>
      <c r="J55" s="439">
        <v>1470.0083000000002</v>
      </c>
      <c r="K55" s="357">
        <f t="shared" si="3"/>
        <v>21383.999730000003</v>
      </c>
      <c r="L55" s="81"/>
      <c r="M55" s="81"/>
      <c r="N55" s="81"/>
    </row>
    <row r="56" spans="2:14" x14ac:dyDescent="0.2">
      <c r="B56" s="362" t="s">
        <v>134</v>
      </c>
      <c r="C56" s="240"/>
      <c r="D56" s="364">
        <f>SUM(D36:D55)</f>
        <v>14113.690709999999</v>
      </c>
      <c r="E56" s="365">
        <f t="shared" ref="E56:G56" si="4">SUM(E36:E55)</f>
        <v>42717.520279999997</v>
      </c>
      <c r="F56" s="365">
        <f t="shared" si="4"/>
        <v>54026.767319999992</v>
      </c>
      <c r="G56" s="365">
        <f t="shared" si="4"/>
        <v>137136.87659999999</v>
      </c>
      <c r="H56" s="365">
        <f t="shared" ref="H56:K56" si="5">SUM(H36:H55)</f>
        <v>38714.746340000005</v>
      </c>
      <c r="I56" s="365">
        <f t="shared" si="5"/>
        <v>83700.492599999954</v>
      </c>
      <c r="J56" s="366">
        <f t="shared" si="5"/>
        <v>63309.066019999984</v>
      </c>
      <c r="K56" s="367">
        <f t="shared" si="5"/>
        <v>433719.15986999992</v>
      </c>
      <c r="L56" s="82"/>
      <c r="M56" s="82"/>
      <c r="N56" s="82"/>
    </row>
    <row r="57" spans="2:14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2:14" x14ac:dyDescent="0.2">
      <c r="B58" s="96" t="s">
        <v>135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2:14" x14ac:dyDescent="0.2">
      <c r="B59" s="14" t="s">
        <v>136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2:14" x14ac:dyDescent="0.2">
      <c r="B60" s="14" t="s">
        <v>137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2:14" x14ac:dyDescent="0.2">
      <c r="B61" s="97" t="s">
        <v>138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</sheetData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workbookViewId="0"/>
  </sheetViews>
  <sheetFormatPr defaultRowHeight="12.75" x14ac:dyDescent="0.2"/>
  <cols>
    <col min="1" max="1" width="4.85546875" customWidth="1"/>
    <col min="2" max="2" width="31.42578125" customWidth="1"/>
    <col min="3" max="7" width="14.85546875" customWidth="1"/>
    <col min="8" max="8" width="13.85546875" customWidth="1"/>
    <col min="9" max="9" width="15" customWidth="1"/>
    <col min="10" max="10" width="14.42578125" customWidth="1"/>
  </cols>
  <sheetData>
    <row r="1" spans="1:12" x14ac:dyDescent="0.2">
      <c r="A1" s="125"/>
    </row>
    <row r="2" spans="1:12" ht="18.75" x14ac:dyDescent="0.3">
      <c r="B2" s="50" t="s">
        <v>238</v>
      </c>
    </row>
    <row r="4" spans="1:12" ht="60.75" customHeight="1" x14ac:dyDescent="0.2">
      <c r="B4" s="128" t="s">
        <v>139</v>
      </c>
      <c r="C4" s="115" t="s">
        <v>166</v>
      </c>
      <c r="D4" s="116" t="s">
        <v>167</v>
      </c>
      <c r="E4" s="116" t="s">
        <v>168</v>
      </c>
      <c r="F4" s="116" t="s">
        <v>169</v>
      </c>
      <c r="G4" s="116" t="s">
        <v>170</v>
      </c>
      <c r="H4" s="116" t="s">
        <v>172</v>
      </c>
      <c r="I4" s="117" t="s">
        <v>171</v>
      </c>
      <c r="J4" s="118" t="s">
        <v>173</v>
      </c>
    </row>
    <row r="5" spans="1:12" x14ac:dyDescent="0.2">
      <c r="B5" s="100" t="s">
        <v>140</v>
      </c>
      <c r="C5" s="358">
        <v>0</v>
      </c>
      <c r="D5" s="432">
        <v>0</v>
      </c>
      <c r="E5" s="19">
        <v>58.800000000000004</v>
      </c>
      <c r="F5" s="19">
        <v>0</v>
      </c>
      <c r="G5" s="19">
        <v>0</v>
      </c>
      <c r="H5" s="19">
        <v>9.625</v>
      </c>
      <c r="I5" s="19">
        <v>0</v>
      </c>
      <c r="J5" s="101">
        <f>SUM(C5:I5)</f>
        <v>68.425000000000011</v>
      </c>
    </row>
    <row r="6" spans="1:12" x14ac:dyDescent="0.2">
      <c r="B6" s="102" t="s">
        <v>141</v>
      </c>
      <c r="C6" s="359">
        <v>2628.7638200000001</v>
      </c>
      <c r="D6" s="19">
        <v>1714.9427499999999</v>
      </c>
      <c r="E6" s="19">
        <v>5226.5865000000013</v>
      </c>
      <c r="F6" s="19">
        <v>0</v>
      </c>
      <c r="G6" s="19">
        <v>0</v>
      </c>
      <c r="H6" s="19">
        <v>48.602000000000004</v>
      </c>
      <c r="I6" s="19">
        <v>1631.7414999999999</v>
      </c>
      <c r="J6" s="101">
        <f t="shared" ref="J6:J14" si="0">SUM(C6:I6)</f>
        <v>11250.636570000002</v>
      </c>
    </row>
    <row r="7" spans="1:12" x14ac:dyDescent="0.2">
      <c r="B7" s="102" t="s">
        <v>142</v>
      </c>
      <c r="C7" s="359">
        <v>1.2000000000000002</v>
      </c>
      <c r="D7" s="19">
        <v>1673.4547599999996</v>
      </c>
      <c r="E7" s="19">
        <v>0.02</v>
      </c>
      <c r="F7" s="19">
        <v>73412.054000000018</v>
      </c>
      <c r="G7" s="19">
        <v>26671.966659999998</v>
      </c>
      <c r="H7" s="19">
        <v>0</v>
      </c>
      <c r="I7" s="19">
        <v>53455.520469999996</v>
      </c>
      <c r="J7" s="101">
        <f t="shared" si="0"/>
        <v>155214.21588999999</v>
      </c>
    </row>
    <row r="8" spans="1:12" x14ac:dyDescent="0.2">
      <c r="B8" s="102" t="s">
        <v>143</v>
      </c>
      <c r="C8" s="35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01">
        <f t="shared" si="0"/>
        <v>0</v>
      </c>
    </row>
    <row r="9" spans="1:12" x14ac:dyDescent="0.2">
      <c r="B9" s="102" t="s">
        <v>144</v>
      </c>
      <c r="C9" s="359">
        <v>0</v>
      </c>
      <c r="D9" s="19">
        <v>50.055</v>
      </c>
      <c r="E9" s="19">
        <v>30760.3</v>
      </c>
      <c r="F9" s="19">
        <v>0</v>
      </c>
      <c r="G9" s="19">
        <v>0</v>
      </c>
      <c r="H9" s="19">
        <v>0</v>
      </c>
      <c r="I9" s="19">
        <v>5.32</v>
      </c>
      <c r="J9" s="101">
        <f t="shared" si="0"/>
        <v>30815.674999999999</v>
      </c>
      <c r="K9" s="361"/>
    </row>
    <row r="10" spans="1:12" x14ac:dyDescent="0.2">
      <c r="B10" s="102" t="s">
        <v>145</v>
      </c>
      <c r="C10" s="359">
        <v>8912.0893100000012</v>
      </c>
      <c r="D10" s="19">
        <v>21612.478069999997</v>
      </c>
      <c r="E10" s="19">
        <v>2287.9629999999997</v>
      </c>
      <c r="F10" s="19">
        <v>1444.33455</v>
      </c>
      <c r="G10" s="19">
        <v>41.926219999999994</v>
      </c>
      <c r="H10" s="19">
        <v>30389.521970000013</v>
      </c>
      <c r="I10" s="19">
        <v>1962.605</v>
      </c>
      <c r="J10" s="101">
        <f t="shared" si="0"/>
        <v>66650.918120000002</v>
      </c>
      <c r="L10" s="360"/>
    </row>
    <row r="11" spans="1:12" x14ac:dyDescent="0.2">
      <c r="B11" s="102" t="s">
        <v>146</v>
      </c>
      <c r="C11" s="359">
        <v>19.060000000000002</v>
      </c>
      <c r="D11" s="19">
        <v>2.54</v>
      </c>
      <c r="E11" s="19">
        <v>0</v>
      </c>
      <c r="F11" s="19">
        <v>0</v>
      </c>
      <c r="G11" s="19">
        <v>0</v>
      </c>
      <c r="H11" s="19">
        <v>142.97800000000001</v>
      </c>
      <c r="I11" s="19">
        <v>0</v>
      </c>
      <c r="J11" s="101">
        <f t="shared" si="0"/>
        <v>164.578</v>
      </c>
      <c r="L11" s="360"/>
    </row>
    <row r="12" spans="1:12" x14ac:dyDescent="0.2">
      <c r="B12" s="102" t="s">
        <v>147</v>
      </c>
      <c r="C12" s="359">
        <v>388.56677999999999</v>
      </c>
      <c r="D12" s="19">
        <v>2476.3373900000011</v>
      </c>
      <c r="E12" s="19">
        <v>4838.0155999999997</v>
      </c>
      <c r="F12" s="19">
        <v>394.32440000000003</v>
      </c>
      <c r="G12" s="19">
        <v>1833.4001300000002</v>
      </c>
      <c r="H12" s="19">
        <v>19942.986779999985</v>
      </c>
      <c r="I12" s="19">
        <v>2556.1731099999975</v>
      </c>
      <c r="J12" s="101">
        <f t="shared" si="0"/>
        <v>32429.804189999981</v>
      </c>
      <c r="L12" s="360"/>
    </row>
    <row r="13" spans="1:12" x14ac:dyDescent="0.2">
      <c r="B13" s="102" t="s">
        <v>148</v>
      </c>
      <c r="C13" s="359">
        <v>2155.8908000000001</v>
      </c>
      <c r="D13" s="19">
        <v>13554.392310000001</v>
      </c>
      <c r="E13" s="19">
        <v>5275.9432199999992</v>
      </c>
      <c r="F13" s="19">
        <v>4929.1416499999987</v>
      </c>
      <c r="G13" s="19">
        <v>6773.7163699999946</v>
      </c>
      <c r="H13" s="19">
        <v>28691.444350000002</v>
      </c>
      <c r="I13" s="19">
        <v>3697.7059399999994</v>
      </c>
      <c r="J13" s="101">
        <f t="shared" si="0"/>
        <v>65078.234639999995</v>
      </c>
    </row>
    <row r="14" spans="1:12" x14ac:dyDescent="0.2">
      <c r="B14" s="102" t="s">
        <v>149</v>
      </c>
      <c r="C14" s="359">
        <v>8.1199999999999992</v>
      </c>
      <c r="D14" s="19">
        <v>1633.3200000000002</v>
      </c>
      <c r="E14" s="19">
        <v>5579.139000000001</v>
      </c>
      <c r="F14" s="19">
        <v>56957.022000000004</v>
      </c>
      <c r="G14" s="19">
        <v>3393.7369599999979</v>
      </c>
      <c r="H14" s="19">
        <v>4475.3344999999981</v>
      </c>
      <c r="I14" s="19">
        <v>0</v>
      </c>
      <c r="J14" s="101">
        <f t="shared" si="0"/>
        <v>72046.672460000002</v>
      </c>
    </row>
    <row r="15" spans="1:12" ht="17.25" customHeight="1" x14ac:dyDescent="0.2">
      <c r="B15" s="368" t="s">
        <v>134</v>
      </c>
      <c r="C15" s="241">
        <f>SUM(C5:C14)</f>
        <v>14113.690710000001</v>
      </c>
      <c r="D15" s="242">
        <f t="shared" ref="D15:G15" si="1">SUM(D5:D14)</f>
        <v>42717.520279999997</v>
      </c>
      <c r="E15" s="242">
        <f t="shared" si="1"/>
        <v>54026.767320000006</v>
      </c>
      <c r="F15" s="242">
        <f t="shared" si="1"/>
        <v>137136.87660000002</v>
      </c>
      <c r="G15" s="242">
        <f t="shared" si="1"/>
        <v>38714.746339999991</v>
      </c>
      <c r="H15" s="242">
        <f t="shared" ref="H15:J15" si="2">SUM(H5:H14)</f>
        <v>83700.492599999998</v>
      </c>
      <c r="I15" s="243">
        <f t="shared" si="2"/>
        <v>63309.066019999991</v>
      </c>
      <c r="J15" s="243">
        <f t="shared" si="2"/>
        <v>433719.15986999997</v>
      </c>
    </row>
    <row r="16" spans="1:12" x14ac:dyDescent="0.2">
      <c r="B16" s="14"/>
      <c r="C16" s="14"/>
      <c r="D16" s="14"/>
      <c r="E16" s="14"/>
      <c r="F16" s="14"/>
      <c r="G16" s="14"/>
      <c r="H16" s="14"/>
      <c r="I16" s="14"/>
      <c r="J16" s="14"/>
    </row>
    <row r="17" spans="2:10" x14ac:dyDescent="0.2">
      <c r="B17" s="96" t="s">
        <v>135</v>
      </c>
      <c r="C17" s="14"/>
      <c r="D17" s="14"/>
      <c r="E17" s="14"/>
      <c r="F17" s="14"/>
      <c r="G17" s="14"/>
      <c r="H17" s="14"/>
      <c r="I17" s="14"/>
      <c r="J17" s="14"/>
    </row>
    <row r="18" spans="2:10" x14ac:dyDescent="0.2">
      <c r="B18" s="14" t="s">
        <v>150</v>
      </c>
      <c r="C18" s="14"/>
      <c r="D18" s="14"/>
      <c r="E18" s="14"/>
      <c r="F18" s="14"/>
      <c r="G18" s="14"/>
      <c r="H18" s="14"/>
      <c r="I18" s="14"/>
      <c r="J18" s="14"/>
    </row>
    <row r="19" spans="2:10" x14ac:dyDescent="0.2">
      <c r="B19" s="14" t="s">
        <v>151</v>
      </c>
      <c r="C19" s="14"/>
      <c r="D19" s="14"/>
      <c r="E19" s="14"/>
      <c r="F19" s="14"/>
      <c r="G19" s="14"/>
      <c r="H19" s="14"/>
      <c r="I19" s="14"/>
      <c r="J19" s="14"/>
    </row>
    <row r="20" spans="2:10" x14ac:dyDescent="0.2">
      <c r="B20" s="103" t="s">
        <v>152</v>
      </c>
      <c r="C20" s="14"/>
      <c r="D20" s="14"/>
      <c r="E20" s="14"/>
      <c r="F20" s="14"/>
      <c r="G20" s="14"/>
      <c r="H20" s="14"/>
      <c r="I20" s="14"/>
      <c r="J20" s="14"/>
    </row>
    <row r="21" spans="2:10" x14ac:dyDescent="0.2">
      <c r="B21" s="103" t="s">
        <v>153</v>
      </c>
      <c r="C21" s="14"/>
      <c r="D21" s="14"/>
      <c r="E21" s="14"/>
      <c r="F21" s="14"/>
      <c r="G21" s="14"/>
      <c r="H21" s="14"/>
      <c r="I21" s="14"/>
      <c r="J21" s="14"/>
    </row>
    <row r="22" spans="2:10" x14ac:dyDescent="0.2">
      <c r="B22" s="103" t="s">
        <v>154</v>
      </c>
      <c r="C22" s="14"/>
      <c r="D22" s="14"/>
      <c r="E22" s="14"/>
      <c r="F22" s="14"/>
      <c r="G22" s="14"/>
      <c r="H22" s="14"/>
      <c r="I22" s="14"/>
      <c r="J22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5"/>
  <sheetViews>
    <sheetView showGridLines="0" zoomScaleNormal="100" workbookViewId="0"/>
  </sheetViews>
  <sheetFormatPr defaultRowHeight="12.75" x14ac:dyDescent="0.2"/>
  <cols>
    <col min="1" max="1" width="4.7109375" style="14" customWidth="1"/>
    <col min="2" max="2" width="8.140625" style="14" customWidth="1"/>
    <col min="3" max="3" width="19.140625" style="14" customWidth="1"/>
    <col min="4" max="4" width="15" style="14" customWidth="1"/>
    <col min="5" max="17" width="9.140625" style="14"/>
    <col min="18" max="18" width="11" style="14" bestFit="1" customWidth="1"/>
    <col min="19" max="16384" width="9.140625" style="14"/>
  </cols>
  <sheetData>
    <row r="1" spans="1:19" x14ac:dyDescent="0.2">
      <c r="A1" s="125"/>
    </row>
    <row r="2" spans="1:19" ht="18.75" x14ac:dyDescent="0.3">
      <c r="A2" s="125"/>
      <c r="B2" s="50" t="s">
        <v>239</v>
      </c>
    </row>
    <row r="3" spans="1:19" ht="11.25" customHeight="1" x14ac:dyDescent="0.3">
      <c r="A3" s="125"/>
      <c r="B3" s="50"/>
    </row>
    <row r="4" spans="1:19" x14ac:dyDescent="0.2">
      <c r="A4" s="125"/>
      <c r="B4" s="14" t="s">
        <v>150</v>
      </c>
    </row>
    <row r="5" spans="1:19" x14ac:dyDescent="0.2">
      <c r="A5" s="125"/>
      <c r="B5" s="14" t="s">
        <v>151</v>
      </c>
    </row>
    <row r="6" spans="1:19" x14ac:dyDescent="0.2">
      <c r="A6" s="125"/>
      <c r="B6" s="418" t="s">
        <v>138</v>
      </c>
    </row>
    <row r="7" spans="1:19" x14ac:dyDescent="0.2">
      <c r="A7" s="125"/>
      <c r="B7" s="419" t="s">
        <v>160</v>
      </c>
    </row>
    <row r="8" spans="1:19" x14ac:dyDescent="0.2">
      <c r="A8" s="125"/>
      <c r="B8" s="418" t="s">
        <v>161</v>
      </c>
    </row>
    <row r="9" spans="1:19" x14ac:dyDescent="0.2">
      <c r="A9" s="125"/>
      <c r="B9" s="103" t="s">
        <v>153</v>
      </c>
    </row>
    <row r="10" spans="1:19" x14ac:dyDescent="0.2">
      <c r="A10" s="125"/>
      <c r="B10" s="103" t="s">
        <v>154</v>
      </c>
    </row>
    <row r="11" spans="1:19" x14ac:dyDescent="0.2">
      <c r="A11" s="125"/>
    </row>
    <row r="12" spans="1:19" ht="18.75" x14ac:dyDescent="0.3">
      <c r="B12" s="50" t="s">
        <v>240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x14ac:dyDescent="0.2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ht="25.5" x14ac:dyDescent="0.2">
      <c r="B14" s="304" t="s">
        <v>155</v>
      </c>
      <c r="C14" s="305" t="s">
        <v>93</v>
      </c>
      <c r="D14" s="304" t="s">
        <v>156</v>
      </c>
      <c r="E14" s="305">
        <v>2000</v>
      </c>
      <c r="F14" s="305">
        <v>2001</v>
      </c>
      <c r="G14" s="305">
        <v>2002</v>
      </c>
      <c r="H14" s="305">
        <v>2003</v>
      </c>
      <c r="I14" s="305">
        <v>2004</v>
      </c>
      <c r="J14" s="305">
        <v>2006</v>
      </c>
      <c r="K14" s="305">
        <v>2007</v>
      </c>
      <c r="L14" s="305">
        <v>2008</v>
      </c>
      <c r="M14" s="306">
        <v>2009</v>
      </c>
      <c r="N14" s="305">
        <v>2010</v>
      </c>
      <c r="O14" s="307">
        <v>2011</v>
      </c>
      <c r="P14" s="307">
        <v>2012</v>
      </c>
      <c r="Q14" s="305">
        <v>2013</v>
      </c>
      <c r="R14" s="308">
        <v>2014</v>
      </c>
      <c r="S14" s="308">
        <v>2015</v>
      </c>
    </row>
    <row r="15" spans="1:19" ht="24.95" customHeight="1" x14ac:dyDescent="0.2">
      <c r="B15" s="309" t="s">
        <v>94</v>
      </c>
      <c r="C15" s="310" t="s">
        <v>95</v>
      </c>
      <c r="D15" s="289">
        <v>95.846640000000008</v>
      </c>
      <c r="E15" s="289">
        <v>98.67795892059803</v>
      </c>
      <c r="F15" s="289">
        <v>115.13089866936207</v>
      </c>
      <c r="G15" s="289">
        <v>44.596119344234467</v>
      </c>
      <c r="H15" s="289">
        <v>22.675000000000001</v>
      </c>
      <c r="I15" s="289">
        <v>76.78399932384491</v>
      </c>
      <c r="J15" s="311">
        <v>347.00774999999999</v>
      </c>
      <c r="K15" s="312">
        <v>92.998999999999995</v>
      </c>
      <c r="L15" s="313">
        <v>714.0575</v>
      </c>
      <c r="M15" s="283">
        <v>349.43008999999989</v>
      </c>
      <c r="N15" s="282">
        <v>624.99299999999994</v>
      </c>
      <c r="O15" s="282">
        <v>581.17999999999995</v>
      </c>
      <c r="P15" s="411">
        <v>1710.09239</v>
      </c>
      <c r="Q15" s="409">
        <v>2906.7966000000001</v>
      </c>
      <c r="R15" s="440">
        <v>3274.5420000000004</v>
      </c>
      <c r="S15" s="413">
        <v>3099.4959999999996</v>
      </c>
    </row>
    <row r="16" spans="1:19" ht="24.95" customHeight="1" x14ac:dyDescent="0.2">
      <c r="B16" s="314" t="s">
        <v>96</v>
      </c>
      <c r="C16" s="299" t="s">
        <v>97</v>
      </c>
      <c r="D16" s="289">
        <v>150.70668999999995</v>
      </c>
      <c r="E16" s="289">
        <v>135.67320034559816</v>
      </c>
      <c r="F16" s="289">
        <v>79.362969274981879</v>
      </c>
      <c r="G16" s="289">
        <v>69.422879451420158</v>
      </c>
      <c r="H16" s="289">
        <v>148.11795000000001</v>
      </c>
      <c r="I16" s="289">
        <v>198.74286878195562</v>
      </c>
      <c r="J16" s="311">
        <v>50.596509999999988</v>
      </c>
      <c r="K16" s="312">
        <v>19.067099999999996</v>
      </c>
      <c r="L16" s="313">
        <v>3.6240000000000006</v>
      </c>
      <c r="M16" s="283">
        <v>10.3688</v>
      </c>
      <c r="N16" s="283">
        <v>14.05917</v>
      </c>
      <c r="O16" s="283">
        <v>52.805</v>
      </c>
      <c r="P16" s="284">
        <v>12.944279999999999</v>
      </c>
      <c r="Q16" s="410">
        <v>11.520800000000001</v>
      </c>
      <c r="R16" s="441">
        <v>19.124389999999998</v>
      </c>
      <c r="S16" s="414">
        <v>14.714729999999996</v>
      </c>
    </row>
    <row r="17" spans="2:19" ht="24.95" customHeight="1" x14ac:dyDescent="0.2">
      <c r="B17" s="314" t="s">
        <v>98</v>
      </c>
      <c r="C17" s="299" t="s">
        <v>99</v>
      </c>
      <c r="D17" s="289">
        <v>357.26063000000005</v>
      </c>
      <c r="E17" s="289">
        <v>279.11932153254747</v>
      </c>
      <c r="F17" s="289">
        <v>412.76499492861331</v>
      </c>
      <c r="G17" s="289">
        <v>340.67865846306086</v>
      </c>
      <c r="H17" s="289">
        <v>315.12731000000002</v>
      </c>
      <c r="I17" s="289">
        <v>766.42179279401898</v>
      </c>
      <c r="J17" s="311">
        <v>122.2825</v>
      </c>
      <c r="K17" s="312">
        <v>93.721000000000004</v>
      </c>
      <c r="L17" s="313">
        <v>96.405000000000001</v>
      </c>
      <c r="M17" s="283">
        <v>40.848000000000006</v>
      </c>
      <c r="N17" s="283">
        <v>21.007999999999999</v>
      </c>
      <c r="O17" s="283">
        <v>18.552699999999998</v>
      </c>
      <c r="P17" s="284">
        <v>48.034840000000003</v>
      </c>
      <c r="Q17" s="410">
        <v>34.211599999999997</v>
      </c>
      <c r="R17" s="441">
        <v>55.845000000000006</v>
      </c>
      <c r="S17" s="414">
        <v>198.76999999999998</v>
      </c>
    </row>
    <row r="18" spans="2:19" ht="24.95" customHeight="1" x14ac:dyDescent="0.2">
      <c r="B18" s="314" t="s">
        <v>100</v>
      </c>
      <c r="C18" s="299" t="s">
        <v>101</v>
      </c>
      <c r="D18" s="289">
        <v>560.16147000000001</v>
      </c>
      <c r="E18" s="289">
        <v>222.49479772150517</v>
      </c>
      <c r="F18" s="289">
        <v>223.23902221396565</v>
      </c>
      <c r="G18" s="289">
        <v>230.176060333848</v>
      </c>
      <c r="H18" s="289">
        <v>196.18549999999999</v>
      </c>
      <c r="I18" s="289">
        <v>71.445800280533149</v>
      </c>
      <c r="J18" s="311">
        <v>42.2517</v>
      </c>
      <c r="K18" s="312">
        <v>33.28</v>
      </c>
      <c r="L18" s="313">
        <v>6.3602300000000005</v>
      </c>
      <c r="M18" s="283">
        <v>18.856000000000002</v>
      </c>
      <c r="N18" s="283">
        <v>19.085999999999999</v>
      </c>
      <c r="O18" s="283">
        <v>18.376000000000001</v>
      </c>
      <c r="P18" s="284">
        <v>17.93</v>
      </c>
      <c r="Q18" s="410">
        <v>0.91</v>
      </c>
      <c r="R18" s="441">
        <v>4.2699999999999996</v>
      </c>
      <c r="S18" s="414">
        <v>14.2501</v>
      </c>
    </row>
    <row r="19" spans="2:19" ht="24.95" customHeight="1" x14ac:dyDescent="0.2">
      <c r="B19" s="314" t="s">
        <v>102</v>
      </c>
      <c r="C19" s="299" t="s">
        <v>103</v>
      </c>
      <c r="D19" s="289">
        <v>17953.204640000004</v>
      </c>
      <c r="E19" s="289">
        <v>1180.0933088031597</v>
      </c>
      <c r="F19" s="289">
        <v>836.86656553857028</v>
      </c>
      <c r="G19" s="289">
        <v>282.18299256823957</v>
      </c>
      <c r="H19" s="289">
        <v>967.90229999999997</v>
      </c>
      <c r="I19" s="289">
        <v>180.39102170616388</v>
      </c>
      <c r="J19" s="311">
        <v>48.374019999999994</v>
      </c>
      <c r="K19" s="312">
        <v>32.846750000000007</v>
      </c>
      <c r="L19" s="313">
        <v>71.942700000000002</v>
      </c>
      <c r="M19" s="283">
        <v>793.55199999999991</v>
      </c>
      <c r="N19" s="283">
        <v>573.70800000000008</v>
      </c>
      <c r="O19" s="283">
        <v>267.21628999999996</v>
      </c>
      <c r="P19" s="284">
        <v>78.704599999999999</v>
      </c>
      <c r="Q19" s="410">
        <v>1451.2301400000001</v>
      </c>
      <c r="R19" s="441">
        <v>2105.4638</v>
      </c>
      <c r="S19" s="414">
        <v>562.61175000000003</v>
      </c>
    </row>
    <row r="20" spans="2:19" ht="24.95" customHeight="1" x14ac:dyDescent="0.2">
      <c r="B20" s="314" t="s">
        <v>104</v>
      </c>
      <c r="C20" s="299" t="s">
        <v>105</v>
      </c>
      <c r="D20" s="289">
        <v>19557.883200000004</v>
      </c>
      <c r="E20" s="289">
        <v>8739.0963369949059</v>
      </c>
      <c r="F20" s="289">
        <v>9498.9134485248251</v>
      </c>
      <c r="G20" s="289">
        <v>9833.980918012021</v>
      </c>
      <c r="H20" s="289">
        <v>7863.6932300000008</v>
      </c>
      <c r="I20" s="289">
        <v>6274.3701022736823</v>
      </c>
      <c r="J20" s="311">
        <v>9369.8485200000014</v>
      </c>
      <c r="K20" s="312">
        <v>6252.2647099999986</v>
      </c>
      <c r="L20" s="313">
        <v>8334.1306000000022</v>
      </c>
      <c r="M20" s="283">
        <v>6990.8292900000024</v>
      </c>
      <c r="N20" s="283">
        <v>5981.6257999999989</v>
      </c>
      <c r="O20" s="283">
        <v>8010.9106200000006</v>
      </c>
      <c r="P20" s="284">
        <v>8697.557929999999</v>
      </c>
      <c r="Q20" s="410">
        <v>2986.2823099999996</v>
      </c>
      <c r="R20" s="441">
        <v>3609.5362300000002</v>
      </c>
      <c r="S20" s="414">
        <v>3960.7632199999998</v>
      </c>
    </row>
    <row r="21" spans="2:19" ht="24.95" customHeight="1" x14ac:dyDescent="0.2">
      <c r="B21" s="314" t="s">
        <v>106</v>
      </c>
      <c r="C21" s="299" t="s">
        <v>107</v>
      </c>
      <c r="D21" s="289">
        <v>27897.616210000004</v>
      </c>
      <c r="E21" s="289">
        <v>27040.284111369801</v>
      </c>
      <c r="F21" s="289">
        <v>41441.635138702579</v>
      </c>
      <c r="G21" s="289">
        <v>30816.76115209268</v>
      </c>
      <c r="H21" s="289">
        <v>27469.257290000001</v>
      </c>
      <c r="I21" s="289">
        <v>27772.698024969472</v>
      </c>
      <c r="J21" s="311">
        <v>18000.75131</v>
      </c>
      <c r="K21" s="312">
        <v>19398.084929999997</v>
      </c>
      <c r="L21" s="313">
        <v>21014.254219999999</v>
      </c>
      <c r="M21" s="283">
        <v>20156.825809999995</v>
      </c>
      <c r="N21" s="283">
        <v>23400.736400000005</v>
      </c>
      <c r="O21" s="283">
        <v>28478.736659999995</v>
      </c>
      <c r="P21" s="284">
        <v>20526.889899999998</v>
      </c>
      <c r="Q21" s="410">
        <v>7966.1927799999994</v>
      </c>
      <c r="R21" s="441">
        <v>9440.7778200000012</v>
      </c>
      <c r="S21" s="414">
        <v>9037.9603100000004</v>
      </c>
    </row>
    <row r="22" spans="2:19" ht="24.95" customHeight="1" x14ac:dyDescent="0.2">
      <c r="B22" s="314" t="s">
        <v>108</v>
      </c>
      <c r="C22" s="299" t="s">
        <v>109</v>
      </c>
      <c r="D22" s="289">
        <v>10005.953680000004</v>
      </c>
      <c r="E22" s="289">
        <v>8611.9990805385751</v>
      </c>
      <c r="F22" s="289">
        <v>10238.280080095978</v>
      </c>
      <c r="G22" s="289">
        <v>7799.8468249175057</v>
      </c>
      <c r="H22" s="289">
        <v>7338.1224199999942</v>
      </c>
      <c r="I22" s="289">
        <v>8158.2890150859021</v>
      </c>
      <c r="J22" s="311">
        <v>10229.528839999999</v>
      </c>
      <c r="K22" s="312">
        <v>12339.144129999995</v>
      </c>
      <c r="L22" s="313">
        <v>12349.07008</v>
      </c>
      <c r="M22" s="283">
        <v>10319.836060000001</v>
      </c>
      <c r="N22" s="283">
        <v>9614.1790099999998</v>
      </c>
      <c r="O22" s="283">
        <v>5962.9446499999995</v>
      </c>
      <c r="P22" s="284">
        <v>5535.976990000001</v>
      </c>
      <c r="Q22" s="410">
        <v>5107.4803299999985</v>
      </c>
      <c r="R22" s="441">
        <v>5452.8766000000005</v>
      </c>
      <c r="S22" s="414">
        <v>5085.23999</v>
      </c>
    </row>
    <row r="23" spans="2:19" ht="24.95" customHeight="1" x14ac:dyDescent="0.2">
      <c r="B23" s="314" t="s">
        <v>110</v>
      </c>
      <c r="C23" s="299" t="s">
        <v>111</v>
      </c>
      <c r="D23" s="289">
        <v>2959.9001499999995</v>
      </c>
      <c r="E23" s="289">
        <v>4808.6741867539822</v>
      </c>
      <c r="F23" s="289">
        <v>7275.0896399961784</v>
      </c>
      <c r="G23" s="289">
        <v>7695.1630397364497</v>
      </c>
      <c r="H23" s="289">
        <v>8565.3245499999921</v>
      </c>
      <c r="I23" s="289">
        <v>9472.309806692414</v>
      </c>
      <c r="J23" s="311">
        <v>5059.5653899999998</v>
      </c>
      <c r="K23" s="312">
        <v>4143.48423</v>
      </c>
      <c r="L23" s="313">
        <v>3630.70462</v>
      </c>
      <c r="M23" s="283">
        <v>2674.5429899999995</v>
      </c>
      <c r="N23" s="283">
        <v>1757.05701</v>
      </c>
      <c r="O23" s="283">
        <v>2360.0668899999987</v>
      </c>
      <c r="P23" s="284">
        <v>2256.0109100000004</v>
      </c>
      <c r="Q23" s="410">
        <v>2013.1379099999999</v>
      </c>
      <c r="R23" s="441">
        <v>1656.5144700000001</v>
      </c>
      <c r="S23" s="414">
        <v>1677.5186300000003</v>
      </c>
    </row>
    <row r="24" spans="2:19" ht="24.95" customHeight="1" x14ac:dyDescent="0.2">
      <c r="B24" s="314" t="s">
        <v>112</v>
      </c>
      <c r="C24" s="299" t="s">
        <v>113</v>
      </c>
      <c r="D24" s="289">
        <v>860.00581</v>
      </c>
      <c r="E24" s="289">
        <v>3926.2510634418577</v>
      </c>
      <c r="F24" s="289">
        <v>1937.9666806543391</v>
      </c>
      <c r="G24" s="289">
        <v>1140.7928286715178</v>
      </c>
      <c r="H24" s="289">
        <v>338.05340000000001</v>
      </c>
      <c r="I24" s="289">
        <v>758.51975972752552</v>
      </c>
      <c r="J24" s="311">
        <v>1076.127</v>
      </c>
      <c r="K24" s="312">
        <v>1352.7360000000001</v>
      </c>
      <c r="L24" s="313">
        <v>1518.6879999999996</v>
      </c>
      <c r="M24" s="283">
        <v>29033.44601</v>
      </c>
      <c r="N24" s="283">
        <v>927.16699999999992</v>
      </c>
      <c r="O24" s="283">
        <v>967.45740000000012</v>
      </c>
      <c r="P24" s="284">
        <v>809.01785999999993</v>
      </c>
      <c r="Q24" s="410">
        <v>3234.6059999999998</v>
      </c>
      <c r="R24" s="441">
        <v>2556.8850000000002</v>
      </c>
      <c r="S24" s="414">
        <v>2194.3525</v>
      </c>
    </row>
    <row r="25" spans="2:19" ht="24.95" customHeight="1" x14ac:dyDescent="0.2">
      <c r="B25" s="314" t="s">
        <v>114</v>
      </c>
      <c r="C25" s="299" t="s">
        <v>115</v>
      </c>
      <c r="D25" s="289">
        <v>10505.573850000001</v>
      </c>
      <c r="E25" s="289">
        <v>9311.4468956308265</v>
      </c>
      <c r="F25" s="289">
        <v>7248.2673297590809</v>
      </c>
      <c r="G25" s="289">
        <v>6295.7549120564945</v>
      </c>
      <c r="H25" s="289">
        <v>6782.974549999999</v>
      </c>
      <c r="I25" s="289">
        <v>5808.4759243724402</v>
      </c>
      <c r="J25" s="311">
        <v>8322.7790399999994</v>
      </c>
      <c r="K25" s="312">
        <v>8628.2973999999995</v>
      </c>
      <c r="L25" s="313">
        <v>8474.0555000000022</v>
      </c>
      <c r="M25" s="283">
        <v>7089.9021699999976</v>
      </c>
      <c r="N25" s="283">
        <v>5617.5888000000023</v>
      </c>
      <c r="O25" s="283">
        <v>5043.0849399999997</v>
      </c>
      <c r="P25" s="284">
        <v>5307.9602199999999</v>
      </c>
      <c r="Q25" s="410">
        <v>4553.6412300000002</v>
      </c>
      <c r="R25" s="441">
        <v>4748.6610100000007</v>
      </c>
      <c r="S25" s="414">
        <v>4954.0133300000007</v>
      </c>
    </row>
    <row r="26" spans="2:19" ht="24.95" customHeight="1" x14ac:dyDescent="0.2">
      <c r="B26" s="314" t="s">
        <v>116</v>
      </c>
      <c r="C26" s="299" t="s">
        <v>117</v>
      </c>
      <c r="D26" s="289">
        <v>8825.9486799999959</v>
      </c>
      <c r="E26" s="289">
        <v>7176.7674556300044</v>
      </c>
      <c r="F26" s="289">
        <v>7707.7564056610718</v>
      </c>
      <c r="G26" s="289">
        <v>6472.4015513220802</v>
      </c>
      <c r="H26" s="289">
        <v>11902.606179999993</v>
      </c>
      <c r="I26" s="289">
        <v>7234.7311837039888</v>
      </c>
      <c r="J26" s="311">
        <v>6293.3598999999995</v>
      </c>
      <c r="K26" s="312">
        <v>7270.6603999999998</v>
      </c>
      <c r="L26" s="313">
        <v>6504.6445000000003</v>
      </c>
      <c r="M26" s="283">
        <v>5753.0318200000002</v>
      </c>
      <c r="N26" s="283">
        <v>6125.4110000000019</v>
      </c>
      <c r="O26" s="283">
        <v>6618.9419999999991</v>
      </c>
      <c r="P26" s="284">
        <v>8487.5241600000008</v>
      </c>
      <c r="Q26" s="410">
        <v>9375.453510000003</v>
      </c>
      <c r="R26" s="441">
        <v>8356.3212299999996</v>
      </c>
      <c r="S26" s="414">
        <v>8429.084060000001</v>
      </c>
    </row>
    <row r="27" spans="2:19" ht="24.95" customHeight="1" x14ac:dyDescent="0.2">
      <c r="B27" s="314" t="s">
        <v>118</v>
      </c>
      <c r="C27" s="299" t="s">
        <v>119</v>
      </c>
      <c r="D27" s="289">
        <v>113260.57627000024</v>
      </c>
      <c r="E27" s="289">
        <v>116828.39587164565</v>
      </c>
      <c r="F27" s="289">
        <v>114086.75002002962</v>
      </c>
      <c r="G27" s="289">
        <v>109460.93319237132</v>
      </c>
      <c r="H27" s="289">
        <v>110725.93478000029</v>
      </c>
      <c r="I27" s="289">
        <v>119171.02597864342</v>
      </c>
      <c r="J27" s="311">
        <v>112815.35410999999</v>
      </c>
      <c r="K27" s="312">
        <v>138738.90310000003</v>
      </c>
      <c r="L27" s="313">
        <v>128986.26883000004</v>
      </c>
      <c r="M27" s="283">
        <v>107773.52785000007</v>
      </c>
      <c r="N27" s="283">
        <v>109815.96904000004</v>
      </c>
      <c r="O27" s="283">
        <v>109250.61662000004</v>
      </c>
      <c r="P27" s="284">
        <v>108535.2117</v>
      </c>
      <c r="Q27" s="410">
        <v>90279.217860000004</v>
      </c>
      <c r="R27" s="441">
        <v>88369.836940000008</v>
      </c>
      <c r="S27" s="414">
        <v>92148.210769999991</v>
      </c>
    </row>
    <row r="28" spans="2:19" ht="24.95" customHeight="1" x14ac:dyDescent="0.2">
      <c r="B28" s="314" t="s">
        <v>120</v>
      </c>
      <c r="C28" s="299" t="s">
        <v>121</v>
      </c>
      <c r="D28" s="289">
        <v>10786.819550000002</v>
      </c>
      <c r="E28" s="289">
        <v>11360.724603270181</v>
      </c>
      <c r="F28" s="289">
        <v>11775.342772397795</v>
      </c>
      <c r="G28" s="289">
        <v>8424.8787744743749</v>
      </c>
      <c r="H28" s="289">
        <v>5556.017109999998</v>
      </c>
      <c r="I28" s="289">
        <v>6364.1771942209452</v>
      </c>
      <c r="J28" s="311">
        <v>917.22091999999998</v>
      </c>
      <c r="K28" s="312">
        <v>1330.8809600000002</v>
      </c>
      <c r="L28" s="313">
        <v>954.71561999999994</v>
      </c>
      <c r="M28" s="283">
        <v>663.42082999999991</v>
      </c>
      <c r="N28" s="283">
        <v>908.88277000000005</v>
      </c>
      <c r="O28" s="283">
        <v>4580.4699099999998</v>
      </c>
      <c r="P28" s="284">
        <v>5152.3676300000006</v>
      </c>
      <c r="Q28" s="410">
        <v>4031.0051200000003</v>
      </c>
      <c r="R28" s="441">
        <v>3737.3729200000007</v>
      </c>
      <c r="S28" s="414">
        <v>4251.4087899999995</v>
      </c>
    </row>
    <row r="29" spans="2:19" ht="24.95" customHeight="1" x14ac:dyDescent="0.2">
      <c r="B29" s="314" t="s">
        <v>122</v>
      </c>
      <c r="C29" s="299" t="s">
        <v>123</v>
      </c>
      <c r="D29" s="289">
        <v>619.25332000000003</v>
      </c>
      <c r="E29" s="289">
        <v>1119.4826956065372</v>
      </c>
      <c r="F29" s="289">
        <v>2765.6686129234149</v>
      </c>
      <c r="G29" s="289">
        <v>1141.9535696278326</v>
      </c>
      <c r="H29" s="289">
        <v>1051.4051900000006</v>
      </c>
      <c r="I29" s="289">
        <v>1337.9389982516877</v>
      </c>
      <c r="J29" s="311">
        <v>5115.1594500000001</v>
      </c>
      <c r="K29" s="312">
        <v>6806.43019</v>
      </c>
      <c r="L29" s="313">
        <v>6685.4238399999986</v>
      </c>
      <c r="M29" s="283">
        <v>5661.3287299999993</v>
      </c>
      <c r="N29" s="283">
        <v>4531.1670899999999</v>
      </c>
      <c r="O29" s="283">
        <v>4768.1902300000011</v>
      </c>
      <c r="P29" s="284">
        <v>5513.9852999999985</v>
      </c>
      <c r="Q29" s="410">
        <v>5865.4919899999995</v>
      </c>
      <c r="R29" s="441">
        <v>7089.2284099999988</v>
      </c>
      <c r="S29" s="414">
        <v>8624.875970000001</v>
      </c>
    </row>
    <row r="30" spans="2:19" ht="24.95" customHeight="1" x14ac:dyDescent="0.2">
      <c r="B30" s="314" t="s">
        <v>124</v>
      </c>
      <c r="C30" s="299" t="s">
        <v>125</v>
      </c>
      <c r="D30" s="289">
        <v>15350.762569999981</v>
      </c>
      <c r="E30" s="289">
        <v>20657.023982333703</v>
      </c>
      <c r="F30" s="289">
        <v>18042.941820862499</v>
      </c>
      <c r="G30" s="289">
        <v>12644.340481589141</v>
      </c>
      <c r="H30" s="289">
        <v>13394.443060000005</v>
      </c>
      <c r="I30" s="289">
        <v>14678.149294927527</v>
      </c>
      <c r="J30" s="311">
        <v>36175.184729999994</v>
      </c>
      <c r="K30" s="312">
        <v>43541.436620000015</v>
      </c>
      <c r="L30" s="313">
        <v>45301.495490000023</v>
      </c>
      <c r="M30" s="283">
        <v>37922.845255000007</v>
      </c>
      <c r="N30" s="283">
        <v>42791.036879999992</v>
      </c>
      <c r="O30" s="283">
        <v>44407.520110000034</v>
      </c>
      <c r="P30" s="284">
        <v>46521.97946000001</v>
      </c>
      <c r="Q30" s="410">
        <v>36129.707080000015</v>
      </c>
      <c r="R30" s="441">
        <v>37271.98315</v>
      </c>
      <c r="S30" s="414">
        <v>34911.686260000002</v>
      </c>
    </row>
    <row r="31" spans="2:19" ht="24.95" customHeight="1" x14ac:dyDescent="0.2">
      <c r="B31" s="314" t="s">
        <v>126</v>
      </c>
      <c r="C31" s="299" t="s">
        <v>127</v>
      </c>
      <c r="D31" s="289">
        <v>30553.401519999963</v>
      </c>
      <c r="E31" s="289">
        <v>65144.560973777523</v>
      </c>
      <c r="F31" s="289">
        <v>54813.060261272025</v>
      </c>
      <c r="G31" s="289">
        <v>59910.94457572687</v>
      </c>
      <c r="H31" s="289">
        <v>51485.420870000024</v>
      </c>
      <c r="I31" s="289">
        <v>224376.1146308817</v>
      </c>
      <c r="J31" s="311">
        <v>51438.549060000019</v>
      </c>
      <c r="K31" s="312">
        <v>50493.824560000023</v>
      </c>
      <c r="L31" s="313">
        <v>86359.133460000026</v>
      </c>
      <c r="M31" s="283">
        <v>42609.799659999997</v>
      </c>
      <c r="N31" s="283">
        <v>37171.523770000014</v>
      </c>
      <c r="O31" s="283">
        <v>53253.838100000023</v>
      </c>
      <c r="P31" s="284">
        <v>148398.14731</v>
      </c>
      <c r="Q31" s="410">
        <v>49544.809840000002</v>
      </c>
      <c r="R31" s="441">
        <v>80822.552430000011</v>
      </c>
      <c r="S31" s="414">
        <v>94528.822759999995</v>
      </c>
    </row>
    <row r="32" spans="2:19" ht="24.95" customHeight="1" x14ac:dyDescent="0.2">
      <c r="B32" s="314" t="s">
        <v>128</v>
      </c>
      <c r="C32" s="299" t="s">
        <v>129</v>
      </c>
      <c r="D32" s="289">
        <v>745.07802000000004</v>
      </c>
      <c r="E32" s="289">
        <v>816.96516284151585</v>
      </c>
      <c r="F32" s="289">
        <v>966.96641433759942</v>
      </c>
      <c r="G32" s="289">
        <v>727.07299063650862</v>
      </c>
      <c r="H32" s="289">
        <v>631.8811300000001</v>
      </c>
      <c r="I32" s="289">
        <v>955.23594148058328</v>
      </c>
      <c r="J32" s="311">
        <v>9274.4352600000002</v>
      </c>
      <c r="K32" s="312">
        <v>9855.2359000000033</v>
      </c>
      <c r="L32" s="313">
        <v>13641.662520000007</v>
      </c>
      <c r="M32" s="283">
        <v>13993.865809999999</v>
      </c>
      <c r="N32" s="283">
        <v>14470.738910000009</v>
      </c>
      <c r="O32" s="283">
        <v>15163.573960000012</v>
      </c>
      <c r="P32" s="284">
        <v>14816.54513</v>
      </c>
      <c r="Q32" s="410">
        <v>13199.407429999999</v>
      </c>
      <c r="R32" s="441">
        <v>13744.634900000005</v>
      </c>
      <c r="S32" s="414">
        <v>13640.208070000001</v>
      </c>
    </row>
    <row r="33" spans="2:19" ht="24.95" customHeight="1" x14ac:dyDescent="0.2">
      <c r="B33" s="314" t="s">
        <v>130</v>
      </c>
      <c r="C33" s="299" t="s">
        <v>157</v>
      </c>
      <c r="D33" s="289">
        <v>20580.2225</v>
      </c>
      <c r="E33" s="289">
        <v>17781.287148769945</v>
      </c>
      <c r="F33" s="289">
        <v>16014.058151327539</v>
      </c>
      <c r="G33" s="289">
        <v>11402.044732079143</v>
      </c>
      <c r="H33" s="289">
        <v>8182.5265699999982</v>
      </c>
      <c r="I33" s="289">
        <v>5685.0256543010473</v>
      </c>
      <c r="J33" s="311">
        <v>42869.73184</v>
      </c>
      <c r="K33" s="312">
        <v>59916.234750000003</v>
      </c>
      <c r="L33" s="313">
        <v>64158.814399999988</v>
      </c>
      <c r="M33" s="283">
        <v>54037.195359999998</v>
      </c>
      <c r="N33" s="283">
        <v>67896.939480000001</v>
      </c>
      <c r="O33" s="283">
        <v>72988.018830000001</v>
      </c>
      <c r="P33" s="284">
        <v>170792.61842000001</v>
      </c>
      <c r="Q33" s="410">
        <v>49419.201050000003</v>
      </c>
      <c r="R33" s="441">
        <v>58359.850839999999</v>
      </c>
      <c r="S33" s="414">
        <v>89398.230199999976</v>
      </c>
    </row>
    <row r="34" spans="2:19" ht="24.95" customHeight="1" x14ac:dyDescent="0.2">
      <c r="B34" s="314" t="s">
        <v>132</v>
      </c>
      <c r="C34" s="299" t="s">
        <v>133</v>
      </c>
      <c r="D34" s="289">
        <v>4644.0963599999977</v>
      </c>
      <c r="E34" s="289">
        <v>5598.4073616458918</v>
      </c>
      <c r="F34" s="289">
        <v>1840.6996386322571</v>
      </c>
      <c r="G34" s="289">
        <v>1561.1427510003123</v>
      </c>
      <c r="H34" s="289">
        <v>2046.7640400000007</v>
      </c>
      <c r="I34" s="289">
        <v>1285.0428458739916</v>
      </c>
      <c r="J34" s="311">
        <v>28012.347280000002</v>
      </c>
      <c r="K34" s="312">
        <v>31674.629940000003</v>
      </c>
      <c r="L34" s="313">
        <v>35767.286730000007</v>
      </c>
      <c r="M34" s="283">
        <v>27410.195189999999</v>
      </c>
      <c r="N34" s="283">
        <v>38663.358960000005</v>
      </c>
      <c r="O34" s="283">
        <v>38141.860980000012</v>
      </c>
      <c r="P34" s="284">
        <v>32671.986250000002</v>
      </c>
      <c r="Q34" s="410">
        <v>24465.481690000004</v>
      </c>
      <c r="R34" s="441">
        <v>27806.925370000004</v>
      </c>
      <c r="S34" s="414">
        <v>40702.357260000004</v>
      </c>
    </row>
    <row r="35" spans="2:19" ht="24.95" customHeight="1" x14ac:dyDescent="0.2">
      <c r="B35" s="315" t="s">
        <v>158</v>
      </c>
      <c r="C35" s="316" t="s">
        <v>159</v>
      </c>
      <c r="D35" s="317">
        <v>3627.8536400000007</v>
      </c>
      <c r="E35" s="317">
        <v>2535.1191574689001</v>
      </c>
      <c r="F35" s="317">
        <v>3350.7639325447381</v>
      </c>
      <c r="G35" s="317">
        <v>3503.3132267917972</v>
      </c>
      <c r="H35" s="317">
        <v>6141.5790899999993</v>
      </c>
      <c r="I35" s="317">
        <v>2831.6335748345591</v>
      </c>
      <c r="J35" s="318">
        <v>0</v>
      </c>
      <c r="K35" s="318">
        <v>0</v>
      </c>
      <c r="L35" s="318">
        <v>0</v>
      </c>
      <c r="M35" s="318">
        <v>0</v>
      </c>
      <c r="N35" s="318">
        <v>0</v>
      </c>
      <c r="O35" s="318">
        <v>0</v>
      </c>
      <c r="P35" s="412">
        <v>0</v>
      </c>
      <c r="Q35" s="412">
        <v>0</v>
      </c>
      <c r="R35" s="442">
        <v>0</v>
      </c>
      <c r="S35" s="443">
        <v>0</v>
      </c>
    </row>
    <row r="36" spans="2:19" ht="20.100000000000001" customHeight="1" x14ac:dyDescent="0.2">
      <c r="B36" s="319"/>
      <c r="C36" s="369" t="s">
        <v>134</v>
      </c>
      <c r="D36" s="370">
        <f t="shared" ref="D36:I36" si="0">SUM(D15:D35)</f>
        <v>299898.12540000019</v>
      </c>
      <c r="E36" s="370">
        <f t="shared" si="0"/>
        <v>313372.54467504314</v>
      </c>
      <c r="F36" s="370">
        <f t="shared" si="0"/>
        <v>310671.52479834703</v>
      </c>
      <c r="G36" s="370">
        <f t="shared" si="0"/>
        <v>279798.38223126682</v>
      </c>
      <c r="H36" s="370">
        <f t="shared" si="0"/>
        <v>271126.01152000023</v>
      </c>
      <c r="I36" s="370">
        <f t="shared" si="0"/>
        <v>443457.5234131274</v>
      </c>
      <c r="J36" s="371">
        <f t="shared" ref="J36:R36" si="1">SUM(J15:J35)</f>
        <v>345580.45512999996</v>
      </c>
      <c r="K36" s="371">
        <f t="shared" si="1"/>
        <v>402014.16167000012</v>
      </c>
      <c r="L36" s="371">
        <f t="shared" si="1"/>
        <v>444572.73784000007</v>
      </c>
      <c r="M36" s="371">
        <f t="shared" si="1"/>
        <v>373303.6477250001</v>
      </c>
      <c r="N36" s="371">
        <f t="shared" si="1"/>
        <v>370926.23609000008</v>
      </c>
      <c r="O36" s="371">
        <f t="shared" si="1"/>
        <v>400934.36189000017</v>
      </c>
      <c r="P36" s="372">
        <f t="shared" si="1"/>
        <v>585891.48528000002</v>
      </c>
      <c r="Q36" s="371">
        <f t="shared" si="1"/>
        <v>312575.78527000005</v>
      </c>
      <c r="R36" s="371">
        <f t="shared" si="1"/>
        <v>358483.20251000003</v>
      </c>
      <c r="S36" s="371">
        <f t="shared" ref="S36" si="2">SUM(S15:S35)</f>
        <v>417434.5747</v>
      </c>
    </row>
    <row r="37" spans="2:19" x14ac:dyDescent="0.2">
      <c r="B37" s="97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</row>
    <row r="38" spans="2:19" x14ac:dyDescent="0.2">
      <c r="B38" s="105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9" ht="18.75" x14ac:dyDescent="0.3">
      <c r="B39" s="50" t="s">
        <v>241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4"/>
      <c r="M39" s="104"/>
      <c r="N39" s="104"/>
      <c r="O39" s="104"/>
      <c r="P39" s="104"/>
      <c r="Q39" s="104"/>
    </row>
    <row r="40" spans="2:19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4"/>
      <c r="M40" s="104"/>
      <c r="N40" s="104"/>
      <c r="O40" s="104"/>
      <c r="P40" s="104"/>
      <c r="Q40" s="104"/>
    </row>
    <row r="41" spans="2:19" ht="25.5" x14ac:dyDescent="0.2">
      <c r="B41" s="304" t="s">
        <v>155</v>
      </c>
      <c r="C41" s="305" t="s">
        <v>93</v>
      </c>
      <c r="D41" s="304" t="s">
        <v>156</v>
      </c>
      <c r="E41" s="305">
        <v>2000</v>
      </c>
      <c r="F41" s="305">
        <v>2001</v>
      </c>
      <c r="G41" s="305">
        <v>2002</v>
      </c>
      <c r="H41" s="305">
        <v>2003</v>
      </c>
      <c r="I41" s="305">
        <v>2004</v>
      </c>
      <c r="J41" s="305">
        <v>2006</v>
      </c>
      <c r="K41" s="305">
        <v>2007</v>
      </c>
      <c r="L41" s="305">
        <v>2008</v>
      </c>
      <c r="M41" s="305">
        <v>2009</v>
      </c>
      <c r="N41" s="305">
        <v>2010</v>
      </c>
      <c r="O41" s="307">
        <v>2011</v>
      </c>
      <c r="P41" s="307">
        <v>2012</v>
      </c>
      <c r="Q41" s="305">
        <v>2013</v>
      </c>
      <c r="R41" s="308">
        <v>2014</v>
      </c>
      <c r="S41" s="308">
        <v>2015</v>
      </c>
    </row>
    <row r="42" spans="2:19" ht="24.95" customHeight="1" x14ac:dyDescent="0.2">
      <c r="B42" s="276" t="s">
        <v>94</v>
      </c>
      <c r="C42" s="277" t="s">
        <v>95</v>
      </c>
      <c r="D42" s="278">
        <v>14.928139999999999</v>
      </c>
      <c r="E42" s="278">
        <v>1155.0099705010653</v>
      </c>
      <c r="F42" s="278">
        <v>74.705899730324745</v>
      </c>
      <c r="G42" s="278">
        <v>244.99610090255737</v>
      </c>
      <c r="H42" s="278">
        <v>969.11840000000007</v>
      </c>
      <c r="I42" s="278">
        <v>938.37530553340912</v>
      </c>
      <c r="J42" s="279">
        <v>2091.4492</v>
      </c>
      <c r="K42" s="280">
        <v>325.16399999999999</v>
      </c>
      <c r="L42" s="281">
        <v>429.98500000000001</v>
      </c>
      <c r="M42" s="282">
        <v>169.44040000000001</v>
      </c>
      <c r="N42" s="282">
        <v>765.19200000000001</v>
      </c>
      <c r="O42" s="283">
        <v>581.03</v>
      </c>
      <c r="P42" s="284">
        <v>1275.01739</v>
      </c>
      <c r="Q42" s="409">
        <v>2557.2015999999999</v>
      </c>
      <c r="R42" s="446">
        <v>3281.692</v>
      </c>
      <c r="S42" s="413">
        <v>3122.3657500000004</v>
      </c>
    </row>
    <row r="43" spans="2:19" ht="24.95" customHeight="1" x14ac:dyDescent="0.2">
      <c r="B43" s="285" t="s">
        <v>96</v>
      </c>
      <c r="C43" s="286" t="s">
        <v>97</v>
      </c>
      <c r="D43" s="287">
        <v>136.83323999999996</v>
      </c>
      <c r="E43" s="287">
        <v>2251.7092297223135</v>
      </c>
      <c r="F43" s="287">
        <v>59.762869267491624</v>
      </c>
      <c r="G43" s="287">
        <v>54.989299689186737</v>
      </c>
      <c r="H43" s="287">
        <v>140.54255000000003</v>
      </c>
      <c r="I43" s="288">
        <v>203.47324594797101</v>
      </c>
      <c r="J43" s="289">
        <v>5.3259999999999996</v>
      </c>
      <c r="K43" s="290">
        <v>12.8835</v>
      </c>
      <c r="L43" s="281">
        <v>6.202</v>
      </c>
      <c r="M43" s="283">
        <v>2.278</v>
      </c>
      <c r="N43" s="283">
        <v>1.5466500000000001</v>
      </c>
      <c r="O43" s="283">
        <v>9.3979999999999997</v>
      </c>
      <c r="P43" s="284">
        <v>6.7495900000000004</v>
      </c>
      <c r="Q43" s="410">
        <v>11.2448</v>
      </c>
      <c r="R43" s="444">
        <v>8.2535899999999991</v>
      </c>
      <c r="S43" s="414">
        <v>10.268459999999999</v>
      </c>
    </row>
    <row r="44" spans="2:19" ht="24.95" customHeight="1" x14ac:dyDescent="0.2">
      <c r="B44" s="285" t="s">
        <v>98</v>
      </c>
      <c r="C44" s="286" t="s">
        <v>99</v>
      </c>
      <c r="D44" s="287">
        <v>452.35632000000015</v>
      </c>
      <c r="E44" s="287">
        <v>351.09951947629452</v>
      </c>
      <c r="F44" s="287">
        <v>219.27849717438221</v>
      </c>
      <c r="G44" s="287">
        <v>227.28574278950691</v>
      </c>
      <c r="H44" s="287">
        <v>509.91503</v>
      </c>
      <c r="I44" s="288">
        <v>228.02770384401083</v>
      </c>
      <c r="J44" s="289">
        <v>28.758999999999997</v>
      </c>
      <c r="K44" s="290">
        <v>50.858000000000004</v>
      </c>
      <c r="L44" s="281">
        <v>25.620999999999999</v>
      </c>
      <c r="M44" s="283">
        <v>258.25799999999998</v>
      </c>
      <c r="N44" s="283">
        <v>15.6675</v>
      </c>
      <c r="O44" s="283">
        <v>14.337540000000001</v>
      </c>
      <c r="P44" s="284">
        <v>15.05308</v>
      </c>
      <c r="Q44" s="410">
        <v>25.955730000000003</v>
      </c>
      <c r="R44" s="444">
        <v>8.6150000000000002</v>
      </c>
      <c r="S44" s="414">
        <v>112.68600000000001</v>
      </c>
    </row>
    <row r="45" spans="2:19" ht="24.95" customHeight="1" x14ac:dyDescent="0.2">
      <c r="B45" s="285" t="s">
        <v>100</v>
      </c>
      <c r="C45" s="286" t="s">
        <v>101</v>
      </c>
      <c r="D45" s="287">
        <v>356.87496999999996</v>
      </c>
      <c r="E45" s="287">
        <v>136.73805010318756</v>
      </c>
      <c r="F45" s="287">
        <v>153.10327084735036</v>
      </c>
      <c r="G45" s="287">
        <v>112.76856137812138</v>
      </c>
      <c r="H45" s="287">
        <v>54.051500000000004</v>
      </c>
      <c r="I45" s="288">
        <v>34.095201220698073</v>
      </c>
      <c r="J45" s="289">
        <v>40</v>
      </c>
      <c r="K45" s="290">
        <v>1.0409999999999999</v>
      </c>
      <c r="L45" s="281">
        <v>4.2850000000000001</v>
      </c>
      <c r="M45" s="283">
        <v>0.125</v>
      </c>
      <c r="N45" s="283">
        <v>0.64</v>
      </c>
      <c r="O45" s="283">
        <v>2.84</v>
      </c>
      <c r="P45" s="284">
        <v>1.675</v>
      </c>
      <c r="Q45" s="410">
        <v>0.60000000000000009</v>
      </c>
      <c r="R45" s="444">
        <v>0.35499999999999998</v>
      </c>
      <c r="S45" s="414">
        <v>6.6501000000000001</v>
      </c>
    </row>
    <row r="46" spans="2:19" ht="24.95" customHeight="1" x14ac:dyDescent="0.2">
      <c r="B46" s="285" t="s">
        <v>102</v>
      </c>
      <c r="C46" s="291" t="s">
        <v>103</v>
      </c>
      <c r="D46" s="292">
        <v>19569.349860000006</v>
      </c>
      <c r="E46" s="287">
        <v>6027.0969795333222</v>
      </c>
      <c r="F46" s="287">
        <v>3328.8692305535078</v>
      </c>
      <c r="G46" s="287">
        <v>24041.393171092495</v>
      </c>
      <c r="H46" s="287">
        <v>3241.5109199999988</v>
      </c>
      <c r="I46" s="288">
        <v>1680.8606687262654</v>
      </c>
      <c r="J46" s="289">
        <v>1034.8525500000001</v>
      </c>
      <c r="K46" s="290">
        <v>209.465</v>
      </c>
      <c r="L46" s="281">
        <v>532.53</v>
      </c>
      <c r="M46" s="283">
        <v>507.56099999999998</v>
      </c>
      <c r="N46" s="283">
        <v>647.69399999999996</v>
      </c>
      <c r="O46" s="283">
        <v>459.8098</v>
      </c>
      <c r="P46" s="284">
        <v>220.99584999999999</v>
      </c>
      <c r="Q46" s="410">
        <v>1835.8360699999998</v>
      </c>
      <c r="R46" s="444">
        <v>1860.6320000000001</v>
      </c>
      <c r="S46" s="414">
        <v>196.13675000000001</v>
      </c>
    </row>
    <row r="47" spans="2:19" ht="24.95" customHeight="1" x14ac:dyDescent="0.2">
      <c r="B47" s="285" t="s">
        <v>104</v>
      </c>
      <c r="C47" s="291" t="s">
        <v>105</v>
      </c>
      <c r="D47" s="292">
        <v>49608.158949999975</v>
      </c>
      <c r="E47" s="293">
        <v>8212.4839632214571</v>
      </c>
      <c r="F47" s="293">
        <v>4329.07680962624</v>
      </c>
      <c r="G47" s="293">
        <v>4482.2151291806804</v>
      </c>
      <c r="H47" s="293">
        <v>2226.8098199999999</v>
      </c>
      <c r="I47" s="288">
        <v>1153.4080169134031</v>
      </c>
      <c r="J47" s="289">
        <v>989.90526000000011</v>
      </c>
      <c r="K47" s="290">
        <v>863.92913999999996</v>
      </c>
      <c r="L47" s="281">
        <v>1207.3805599999998</v>
      </c>
      <c r="M47" s="283">
        <v>1636.7665199999997</v>
      </c>
      <c r="N47" s="283">
        <v>874.26195999999993</v>
      </c>
      <c r="O47" s="283">
        <v>1010.6450200000002</v>
      </c>
      <c r="P47" s="284">
        <v>1136.1515399999998</v>
      </c>
      <c r="Q47" s="410">
        <v>1024.27955</v>
      </c>
      <c r="R47" s="444">
        <v>1114.49153</v>
      </c>
      <c r="S47" s="414">
        <v>1530.0628499999998</v>
      </c>
    </row>
    <row r="48" spans="2:19" ht="24.95" customHeight="1" x14ac:dyDescent="0.2">
      <c r="B48" s="285" t="s">
        <v>106</v>
      </c>
      <c r="C48" s="291" t="s">
        <v>107</v>
      </c>
      <c r="D48" s="294">
        <v>24602.454349999993</v>
      </c>
      <c r="E48" s="295">
        <v>22150.540250794747</v>
      </c>
      <c r="F48" s="295">
        <v>26385.675270007458</v>
      </c>
      <c r="G48" s="295">
        <v>18337.451073582979</v>
      </c>
      <c r="H48" s="295">
        <v>9734.4252499999966</v>
      </c>
      <c r="I48" s="288">
        <v>7317.2353946495205</v>
      </c>
      <c r="J48" s="289">
        <v>11199.210020000002</v>
      </c>
      <c r="K48" s="290">
        <v>12328.917409999998</v>
      </c>
      <c r="L48" s="281">
        <v>12230.951349999999</v>
      </c>
      <c r="M48" s="283">
        <v>10550.607429999996</v>
      </c>
      <c r="N48" s="283">
        <v>14343.169100000003</v>
      </c>
      <c r="O48" s="283">
        <v>11716.236239999998</v>
      </c>
      <c r="P48" s="284">
        <v>9718.6726200000012</v>
      </c>
      <c r="Q48" s="410">
        <v>6416.5122599999995</v>
      </c>
      <c r="R48" s="444">
        <v>7457.7913800000006</v>
      </c>
      <c r="S48" s="414">
        <v>6055.3944200000005</v>
      </c>
    </row>
    <row r="49" spans="2:19" ht="24.95" customHeight="1" x14ac:dyDescent="0.2">
      <c r="B49" s="285" t="s">
        <v>108</v>
      </c>
      <c r="C49" s="291" t="s">
        <v>109</v>
      </c>
      <c r="D49" s="296">
        <v>13928.285950000005</v>
      </c>
      <c r="E49" s="290">
        <v>10158.541993387771</v>
      </c>
      <c r="F49" s="290">
        <v>7719.7408525476312</v>
      </c>
      <c r="G49" s="290">
        <v>7125.9054572773457</v>
      </c>
      <c r="H49" s="290">
        <v>8835.6183800000035</v>
      </c>
      <c r="I49" s="297">
        <v>10963.557848884317</v>
      </c>
      <c r="J49" s="289">
        <v>7580.9309199999961</v>
      </c>
      <c r="K49" s="290">
        <v>8974.1766499999994</v>
      </c>
      <c r="L49" s="281">
        <v>8694.4376600000032</v>
      </c>
      <c r="M49" s="283">
        <v>7463.6205200000004</v>
      </c>
      <c r="N49" s="283">
        <v>7448.7628699999987</v>
      </c>
      <c r="O49" s="283">
        <v>4455.5115800000021</v>
      </c>
      <c r="P49" s="284">
        <v>3899.3587399999997</v>
      </c>
      <c r="Q49" s="410">
        <v>4024.7221099999997</v>
      </c>
      <c r="R49" s="444">
        <v>5244.4623300000003</v>
      </c>
      <c r="S49" s="414">
        <v>4860.8953499999998</v>
      </c>
    </row>
    <row r="50" spans="2:19" ht="24.95" customHeight="1" x14ac:dyDescent="0.2">
      <c r="B50" s="285" t="s">
        <v>110</v>
      </c>
      <c r="C50" s="286" t="s">
        <v>111</v>
      </c>
      <c r="D50" s="298">
        <v>874.62592000000029</v>
      </c>
      <c r="E50" s="298">
        <v>2989.5008267695084</v>
      </c>
      <c r="F50" s="298">
        <v>4154.1466248229844</v>
      </c>
      <c r="G50" s="298">
        <v>3676.5962448308055</v>
      </c>
      <c r="H50" s="298">
        <v>4715.0280199999952</v>
      </c>
      <c r="I50" s="297">
        <v>5539.8344274503179</v>
      </c>
      <c r="J50" s="289">
        <v>3312.8823999999991</v>
      </c>
      <c r="K50" s="290">
        <v>2930.0908500000005</v>
      </c>
      <c r="L50" s="281">
        <v>2663.4082999999996</v>
      </c>
      <c r="M50" s="283">
        <v>1937.0935199999985</v>
      </c>
      <c r="N50" s="283">
        <v>1743.9060999999997</v>
      </c>
      <c r="O50" s="283">
        <v>1477.2590899999996</v>
      </c>
      <c r="P50" s="284">
        <v>1558.16329</v>
      </c>
      <c r="Q50" s="410">
        <v>1243.0606700000003</v>
      </c>
      <c r="R50" s="444">
        <v>1259.4380699999999</v>
      </c>
      <c r="S50" s="414">
        <v>1204.0571199999997</v>
      </c>
    </row>
    <row r="51" spans="2:19" ht="24.95" customHeight="1" x14ac:dyDescent="0.2">
      <c r="B51" s="285" t="s">
        <v>112</v>
      </c>
      <c r="C51" s="286" t="s">
        <v>113</v>
      </c>
      <c r="D51" s="298">
        <v>8081.7457600000025</v>
      </c>
      <c r="E51" s="298">
        <v>13509.805633233598</v>
      </c>
      <c r="F51" s="298">
        <v>13160.071795115276</v>
      </c>
      <c r="G51" s="298">
        <v>10186.369458904373</v>
      </c>
      <c r="H51" s="298">
        <v>11329.438419999997</v>
      </c>
      <c r="I51" s="297">
        <v>2572.8772163520334</v>
      </c>
      <c r="J51" s="289">
        <v>13134.606</v>
      </c>
      <c r="K51" s="290">
        <v>17452.971000000001</v>
      </c>
      <c r="L51" s="281">
        <v>18458.537</v>
      </c>
      <c r="M51" s="283">
        <v>8484.9809999999998</v>
      </c>
      <c r="N51" s="283">
        <v>945.53200000000015</v>
      </c>
      <c r="O51" s="283">
        <v>1734.5333999999998</v>
      </c>
      <c r="P51" s="284">
        <v>792.71599999999989</v>
      </c>
      <c r="Q51" s="410">
        <v>10091.977999999999</v>
      </c>
      <c r="R51" s="444">
        <v>3455.0339999999997</v>
      </c>
      <c r="S51" s="414">
        <v>8297.1099999999988</v>
      </c>
    </row>
    <row r="52" spans="2:19" ht="24.95" customHeight="1" x14ac:dyDescent="0.2">
      <c r="B52" s="285" t="s">
        <v>114</v>
      </c>
      <c r="C52" s="286" t="s">
        <v>115</v>
      </c>
      <c r="D52" s="298">
        <v>6301.0752899999979</v>
      </c>
      <c r="E52" s="298">
        <v>3426.185207525501</v>
      </c>
      <c r="F52" s="298">
        <v>815.70565496012568</v>
      </c>
      <c r="G52" s="298">
        <v>518.40874844969949</v>
      </c>
      <c r="H52" s="298">
        <v>239.81147999999999</v>
      </c>
      <c r="I52" s="297">
        <v>261.89859829876514</v>
      </c>
      <c r="J52" s="289">
        <v>2452.8227399999996</v>
      </c>
      <c r="K52" s="290">
        <v>3202.1964600000006</v>
      </c>
      <c r="L52" s="281">
        <v>2485.6256000000003</v>
      </c>
      <c r="M52" s="283">
        <v>2422.1665399999997</v>
      </c>
      <c r="N52" s="283">
        <v>2865.3944300000003</v>
      </c>
      <c r="O52" s="283">
        <v>2364.3022599999995</v>
      </c>
      <c r="P52" s="284">
        <v>2949.8415</v>
      </c>
      <c r="Q52" s="410">
        <v>1771.7143900000008</v>
      </c>
      <c r="R52" s="444">
        <v>1876.5331600000002</v>
      </c>
      <c r="S52" s="414">
        <v>1872.3223500000004</v>
      </c>
    </row>
    <row r="53" spans="2:19" ht="24.95" customHeight="1" x14ac:dyDescent="0.2">
      <c r="B53" s="285" t="s">
        <v>116</v>
      </c>
      <c r="C53" s="286" t="s">
        <v>117</v>
      </c>
      <c r="D53" s="298">
        <v>8980.0890499999878</v>
      </c>
      <c r="E53" s="298">
        <v>6777.2662260383368</v>
      </c>
      <c r="F53" s="298">
        <v>5281.271455220136</v>
      </c>
      <c r="G53" s="298">
        <v>4977.2953489897773</v>
      </c>
      <c r="H53" s="298">
        <v>7677.8470499999976</v>
      </c>
      <c r="I53" s="297">
        <v>4993.5581994503736</v>
      </c>
      <c r="J53" s="289">
        <v>4032.6810000000005</v>
      </c>
      <c r="K53" s="290">
        <v>5018.5293999999994</v>
      </c>
      <c r="L53" s="281">
        <v>5527.1270000000013</v>
      </c>
      <c r="M53" s="283">
        <v>3845.1405200000004</v>
      </c>
      <c r="N53" s="283">
        <v>5174.6230000000014</v>
      </c>
      <c r="O53" s="283">
        <v>5404.2340000000013</v>
      </c>
      <c r="P53" s="284">
        <v>7437.6306299999997</v>
      </c>
      <c r="Q53" s="410">
        <v>9854.045869999989</v>
      </c>
      <c r="R53" s="444">
        <v>9890.5292500000014</v>
      </c>
      <c r="S53" s="414">
        <v>11017.798999999997</v>
      </c>
    </row>
    <row r="54" spans="2:19" ht="24.95" customHeight="1" x14ac:dyDescent="0.2">
      <c r="B54" s="285" t="s">
        <v>118</v>
      </c>
      <c r="C54" s="286" t="s">
        <v>119</v>
      </c>
      <c r="D54" s="298">
        <v>93434.749280000178</v>
      </c>
      <c r="E54" s="298">
        <v>112707.4355294875</v>
      </c>
      <c r="F54" s="298">
        <v>104172.06880093612</v>
      </c>
      <c r="G54" s="298">
        <v>121600.14511580711</v>
      </c>
      <c r="H54" s="298">
        <v>110590.86622000001</v>
      </c>
      <c r="I54" s="297">
        <v>120077.7009361073</v>
      </c>
      <c r="J54" s="289">
        <v>101977.93256999998</v>
      </c>
      <c r="K54" s="290">
        <v>147808.94201</v>
      </c>
      <c r="L54" s="281">
        <v>122100.28139999998</v>
      </c>
      <c r="M54" s="283">
        <v>129538.82687</v>
      </c>
      <c r="N54" s="283">
        <v>100394.41772000004</v>
      </c>
      <c r="O54" s="283">
        <v>100139.03443000003</v>
      </c>
      <c r="P54" s="284">
        <v>99585.407819999993</v>
      </c>
      <c r="Q54" s="410">
        <v>86834.279060000103</v>
      </c>
      <c r="R54" s="444">
        <v>80132.819530000008</v>
      </c>
      <c r="S54" s="414">
        <v>84309.985239999965</v>
      </c>
    </row>
    <row r="55" spans="2:19" ht="24.95" customHeight="1" x14ac:dyDescent="0.2">
      <c r="B55" s="285" t="s">
        <v>120</v>
      </c>
      <c r="C55" s="286" t="s">
        <v>121</v>
      </c>
      <c r="D55" s="298">
        <v>4277.939260000001</v>
      </c>
      <c r="E55" s="298">
        <v>2712.0880699149238</v>
      </c>
      <c r="F55" s="298">
        <v>4260.9981005843729</v>
      </c>
      <c r="G55" s="298">
        <v>5480.0102679969423</v>
      </c>
      <c r="H55" s="298">
        <v>4854.4575700000023</v>
      </c>
      <c r="I55" s="297">
        <v>6549.0492814555764</v>
      </c>
      <c r="J55" s="289">
        <v>1356.1005499999992</v>
      </c>
      <c r="K55" s="290">
        <v>2286.1372799999999</v>
      </c>
      <c r="L55" s="281">
        <v>2141.9701499999996</v>
      </c>
      <c r="M55" s="283">
        <v>2063.8062300000001</v>
      </c>
      <c r="N55" s="283">
        <v>2395.8777800000003</v>
      </c>
      <c r="O55" s="283">
        <v>5106.84573</v>
      </c>
      <c r="P55" s="284">
        <v>4964.8779900000009</v>
      </c>
      <c r="Q55" s="410">
        <v>3485.3291599999998</v>
      </c>
      <c r="R55" s="444">
        <v>3790.5337100000002</v>
      </c>
      <c r="S55" s="414">
        <v>4237.5240099999992</v>
      </c>
    </row>
    <row r="56" spans="2:19" ht="24.95" customHeight="1" x14ac:dyDescent="0.2">
      <c r="B56" s="285" t="s">
        <v>122</v>
      </c>
      <c r="C56" s="286" t="s">
        <v>123</v>
      </c>
      <c r="D56" s="298">
        <v>1234.3928299999995</v>
      </c>
      <c r="E56" s="298">
        <v>1764.4327258197591</v>
      </c>
      <c r="F56" s="298">
        <v>2463.2468889727606</v>
      </c>
      <c r="G56" s="298">
        <v>1628.1941950456239</v>
      </c>
      <c r="H56" s="298">
        <v>960.03824000000009</v>
      </c>
      <c r="I56" s="297">
        <v>2201.6223659436218</v>
      </c>
      <c r="J56" s="289">
        <v>4347.0997000000007</v>
      </c>
      <c r="K56" s="290">
        <v>5960.6058999999987</v>
      </c>
      <c r="L56" s="281">
        <v>5716.8055599999998</v>
      </c>
      <c r="M56" s="283">
        <v>4653.2771300000004</v>
      </c>
      <c r="N56" s="283">
        <v>3975.6426000000001</v>
      </c>
      <c r="O56" s="283">
        <v>3742.040309999999</v>
      </c>
      <c r="P56" s="284">
        <v>4013.7817500000001</v>
      </c>
      <c r="Q56" s="410">
        <v>4180.0232899999992</v>
      </c>
      <c r="R56" s="444">
        <v>5619.0315300000002</v>
      </c>
      <c r="S56" s="414">
        <v>8535.1994799999993</v>
      </c>
    </row>
    <row r="57" spans="2:19" ht="24.95" customHeight="1" x14ac:dyDescent="0.2">
      <c r="B57" s="285" t="s">
        <v>124</v>
      </c>
      <c r="C57" s="299" t="s">
        <v>125</v>
      </c>
      <c r="D57" s="298">
        <v>4675.1585300000024</v>
      </c>
      <c r="E57" s="298">
        <v>3876.423195278232</v>
      </c>
      <c r="F57" s="298">
        <v>5778.2621524636525</v>
      </c>
      <c r="G57" s="298">
        <v>4119.3931390406142</v>
      </c>
      <c r="H57" s="298">
        <v>3764.0265999999965</v>
      </c>
      <c r="I57" s="297">
        <v>4031.4322429647727</v>
      </c>
      <c r="J57" s="289">
        <v>21552.642910000002</v>
      </c>
      <c r="K57" s="290">
        <v>31060.222979999995</v>
      </c>
      <c r="L57" s="281">
        <v>35144.628069999984</v>
      </c>
      <c r="M57" s="283">
        <v>25935.460130000014</v>
      </c>
      <c r="N57" s="283">
        <v>28023.519350000002</v>
      </c>
      <c r="O57" s="283">
        <v>25843.001840000015</v>
      </c>
      <c r="P57" s="284">
        <v>23809.826320000011</v>
      </c>
      <c r="Q57" s="410">
        <v>24723.7336</v>
      </c>
      <c r="R57" s="444">
        <v>26089.94993000001</v>
      </c>
      <c r="S57" s="414">
        <v>25779.971979999991</v>
      </c>
    </row>
    <row r="58" spans="2:19" ht="24.95" customHeight="1" x14ac:dyDescent="0.2">
      <c r="B58" s="285" t="s">
        <v>126</v>
      </c>
      <c r="C58" s="286" t="s">
        <v>127</v>
      </c>
      <c r="D58" s="298">
        <v>32316.129259999994</v>
      </c>
      <c r="E58" s="298">
        <v>60109.132691154431</v>
      </c>
      <c r="F58" s="298">
        <v>77827.065640986577</v>
      </c>
      <c r="G58" s="298">
        <v>83934.436101576313</v>
      </c>
      <c r="H58" s="298">
        <v>81201.075710000019</v>
      </c>
      <c r="I58" s="297">
        <v>105569.46191501597</v>
      </c>
      <c r="J58" s="289">
        <v>105407.12398000002</v>
      </c>
      <c r="K58" s="290">
        <v>92612.915470000036</v>
      </c>
      <c r="L58" s="281">
        <v>102589.32306</v>
      </c>
      <c r="M58" s="283">
        <v>56241.810929999992</v>
      </c>
      <c r="N58" s="283">
        <v>55338.870410000003</v>
      </c>
      <c r="O58" s="283">
        <v>65962.041979999995</v>
      </c>
      <c r="P58" s="284">
        <v>169508.55906</v>
      </c>
      <c r="Q58" s="410">
        <v>58848.274279999998</v>
      </c>
      <c r="R58" s="444">
        <v>95572.846160000001</v>
      </c>
      <c r="S58" s="414">
        <v>113404.27050999997</v>
      </c>
    </row>
    <row r="59" spans="2:19" ht="24.95" customHeight="1" x14ac:dyDescent="0.2">
      <c r="B59" s="285" t="s">
        <v>128</v>
      </c>
      <c r="C59" s="286" t="s">
        <v>129</v>
      </c>
      <c r="D59" s="298">
        <v>822.18732999999918</v>
      </c>
      <c r="E59" s="298">
        <v>1041.5879620587875</v>
      </c>
      <c r="F59" s="298">
        <v>996.49687378815725</v>
      </c>
      <c r="G59" s="298">
        <v>1192.7758344475806</v>
      </c>
      <c r="H59" s="298">
        <v>932.31721000000016</v>
      </c>
      <c r="I59" s="297">
        <v>1818.9410457109334</v>
      </c>
      <c r="J59" s="289">
        <v>11835.1055</v>
      </c>
      <c r="K59" s="290">
        <v>11037.19436</v>
      </c>
      <c r="L59" s="281">
        <v>15144.064209999995</v>
      </c>
      <c r="M59" s="283">
        <v>17318.073539999998</v>
      </c>
      <c r="N59" s="283">
        <v>16572.992060000008</v>
      </c>
      <c r="O59" s="283">
        <v>19003.461050000002</v>
      </c>
      <c r="P59" s="284">
        <v>17603.422760000001</v>
      </c>
      <c r="Q59" s="410">
        <v>17055.070340000013</v>
      </c>
      <c r="R59" s="444">
        <v>16291.92765999999</v>
      </c>
      <c r="S59" s="414">
        <v>18434.084770000001</v>
      </c>
    </row>
    <row r="60" spans="2:19" ht="24.95" customHeight="1" x14ac:dyDescent="0.2">
      <c r="B60" s="285" t="s">
        <v>130</v>
      </c>
      <c r="C60" s="286" t="s">
        <v>157</v>
      </c>
      <c r="D60" s="298">
        <v>30699.44135999999</v>
      </c>
      <c r="E60" s="298">
        <v>33597.745760572376</v>
      </c>
      <c r="F60" s="298">
        <v>30463.461317124311</v>
      </c>
      <c r="G60" s="298">
        <v>24548.823223274201</v>
      </c>
      <c r="H60" s="298">
        <v>29217.16001</v>
      </c>
      <c r="I60" s="297">
        <v>39067.769890213385</v>
      </c>
      <c r="J60" s="289">
        <v>45925.168629999986</v>
      </c>
      <c r="K60" s="290">
        <v>60191.435219999985</v>
      </c>
      <c r="L60" s="281">
        <v>71545.76430000001</v>
      </c>
      <c r="M60" s="283">
        <v>65799.025330000004</v>
      </c>
      <c r="N60" s="283">
        <v>88224.530499999993</v>
      </c>
      <c r="O60" s="283">
        <v>100048.46063</v>
      </c>
      <c r="P60" s="284">
        <v>195924.86257000003</v>
      </c>
      <c r="Q60" s="410">
        <v>59415.543949999999</v>
      </c>
      <c r="R60" s="444">
        <v>76458.950200000007</v>
      </c>
      <c r="S60" s="414">
        <v>119348.376</v>
      </c>
    </row>
    <row r="61" spans="2:19" ht="24.95" customHeight="1" x14ac:dyDescent="0.2">
      <c r="B61" s="285" t="s">
        <v>132</v>
      </c>
      <c r="C61" s="286" t="s">
        <v>133</v>
      </c>
      <c r="D61" s="298">
        <v>4040.5873400000014</v>
      </c>
      <c r="E61" s="298">
        <v>3010.8322359042795</v>
      </c>
      <c r="F61" s="298">
        <v>944.62494263189728</v>
      </c>
      <c r="G61" s="298">
        <v>617.73895101308881</v>
      </c>
      <c r="H61" s="298">
        <v>448.80984999999976</v>
      </c>
      <c r="I61" s="297">
        <v>341.54328752866058</v>
      </c>
      <c r="J61" s="289">
        <v>14822.742479999997</v>
      </c>
      <c r="K61" s="290">
        <v>15015.838619999995</v>
      </c>
      <c r="L61" s="281">
        <v>15048.209719999999</v>
      </c>
      <c r="M61" s="283">
        <v>16482.600639999997</v>
      </c>
      <c r="N61" s="283">
        <v>15310.205440000005</v>
      </c>
      <c r="O61" s="283">
        <v>16115.560589999997</v>
      </c>
      <c r="P61" s="284">
        <v>16398.464489999998</v>
      </c>
      <c r="Q61" s="410">
        <v>13397.444139999998</v>
      </c>
      <c r="R61" s="444">
        <v>18113.649769999996</v>
      </c>
      <c r="S61" s="414">
        <v>21383.999730000003</v>
      </c>
    </row>
    <row r="62" spans="2:19" ht="24.95" customHeight="1" x14ac:dyDescent="0.2">
      <c r="B62" s="300" t="s">
        <v>158</v>
      </c>
      <c r="C62" s="301" t="s">
        <v>159</v>
      </c>
      <c r="D62" s="298">
        <v>957.89492000000007</v>
      </c>
      <c r="E62" s="298">
        <v>2747.3673168364912</v>
      </c>
      <c r="F62" s="298">
        <v>1365.1262592237254</v>
      </c>
      <c r="G62" s="298">
        <v>4332.7695612758398</v>
      </c>
      <c r="H62" s="298">
        <v>2382.3493800000001</v>
      </c>
      <c r="I62" s="297">
        <v>15.600000381469727</v>
      </c>
      <c r="J62" s="303">
        <v>0</v>
      </c>
      <c r="K62" s="303">
        <v>0</v>
      </c>
      <c r="L62" s="303">
        <v>0</v>
      </c>
      <c r="M62" s="303">
        <v>0</v>
      </c>
      <c r="N62" s="303">
        <v>0</v>
      </c>
      <c r="O62" s="303">
        <v>0</v>
      </c>
      <c r="P62" s="303">
        <v>0</v>
      </c>
      <c r="Q62" s="303">
        <v>0</v>
      </c>
      <c r="R62" s="445">
        <v>0</v>
      </c>
      <c r="S62" s="443">
        <v>0</v>
      </c>
    </row>
    <row r="63" spans="2:19" ht="20.100000000000001" customHeight="1" x14ac:dyDescent="0.2">
      <c r="B63" s="302"/>
      <c r="C63" s="373" t="s">
        <v>34</v>
      </c>
      <c r="D63" s="374">
        <f t="shared" ref="D63:I63" si="3">SUM(D42:D62)</f>
        <v>305365.25791000016</v>
      </c>
      <c r="E63" s="375">
        <f t="shared" si="3"/>
        <v>298713.02333733393</v>
      </c>
      <c r="F63" s="375">
        <f t="shared" si="3"/>
        <v>293952.75920658448</v>
      </c>
      <c r="G63" s="375">
        <f t="shared" si="3"/>
        <v>321439.96072654484</v>
      </c>
      <c r="H63" s="375">
        <f t="shared" si="3"/>
        <v>284025.21761000005</v>
      </c>
      <c r="I63" s="375">
        <f t="shared" si="3"/>
        <v>315560.32279259281</v>
      </c>
      <c r="J63" s="371">
        <f t="shared" ref="J63:S63" si="4">SUM(J42:J62)</f>
        <v>353127.34140999999</v>
      </c>
      <c r="K63" s="371">
        <f t="shared" si="4"/>
        <v>417343.51425000001</v>
      </c>
      <c r="L63" s="376">
        <f t="shared" si="4"/>
        <v>421697.13693999994</v>
      </c>
      <c r="M63" s="376">
        <f t="shared" si="4"/>
        <v>355310.91924999998</v>
      </c>
      <c r="N63" s="376">
        <f t="shared" si="4"/>
        <v>345062.44547000009</v>
      </c>
      <c r="O63" s="376">
        <f t="shared" si="4"/>
        <v>365190.58349000011</v>
      </c>
      <c r="P63" s="376">
        <f t="shared" si="4"/>
        <v>560821.22799000004</v>
      </c>
      <c r="Q63" s="376">
        <f t="shared" si="4"/>
        <v>306796.84887000005</v>
      </c>
      <c r="R63" s="376">
        <f t="shared" si="4"/>
        <v>357527.53580000001</v>
      </c>
      <c r="S63" s="447">
        <f t="shared" si="4"/>
        <v>433719.15986999992</v>
      </c>
    </row>
    <row r="64" spans="2:19" x14ac:dyDescent="0.2">
      <c r="B64" s="95"/>
      <c r="C64" s="106"/>
      <c r="D64" s="106"/>
      <c r="E64" s="106"/>
      <c r="F64" s="106"/>
      <c r="G64" s="106"/>
      <c r="H64" s="106"/>
      <c r="I64" s="106"/>
      <c r="J64" s="106"/>
      <c r="K64" s="106"/>
      <c r="L64" s="104"/>
      <c r="M64" s="104"/>
      <c r="N64" s="104"/>
      <c r="O64" s="104"/>
      <c r="P64" s="104"/>
      <c r="Q64" s="104"/>
    </row>
    <row r="66" spans="2:13" ht="18.75" x14ac:dyDescent="0.3">
      <c r="B66" s="50" t="s">
        <v>242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ht="38.25" x14ac:dyDescent="0.2">
      <c r="B68" s="321" t="s">
        <v>162</v>
      </c>
      <c r="C68" s="322" t="s">
        <v>140</v>
      </c>
      <c r="D68" s="322" t="s">
        <v>141</v>
      </c>
      <c r="E68" s="322" t="s">
        <v>142</v>
      </c>
      <c r="F68" s="322" t="s">
        <v>143</v>
      </c>
      <c r="G68" s="322" t="s">
        <v>145</v>
      </c>
      <c r="H68" s="322" t="s">
        <v>163</v>
      </c>
      <c r="I68" s="322" t="s">
        <v>149</v>
      </c>
      <c r="J68" s="322" t="s">
        <v>164</v>
      </c>
      <c r="K68" s="323" t="s">
        <v>34</v>
      </c>
      <c r="L68" s="104"/>
      <c r="M68" s="104"/>
    </row>
    <row r="69" spans="2:13" x14ac:dyDescent="0.2">
      <c r="B69" s="324" t="s">
        <v>156</v>
      </c>
      <c r="C69" s="325">
        <v>284.85814000000011</v>
      </c>
      <c r="D69" s="325">
        <v>178.0861899999999</v>
      </c>
      <c r="E69" s="325">
        <v>139349.14565000002</v>
      </c>
      <c r="F69" s="325">
        <v>608.524</v>
      </c>
      <c r="G69" s="325">
        <v>10329.593509999984</v>
      </c>
      <c r="H69" s="325">
        <v>35202.72647000006</v>
      </c>
      <c r="I69" s="325">
        <v>118006.70941999996</v>
      </c>
      <c r="J69" s="326">
        <v>411.61061000000007</v>
      </c>
      <c r="K69" s="327">
        <f t="shared" ref="K69:K74" si="5">SUM(C69:J69)</f>
        <v>304371.25399</v>
      </c>
      <c r="L69" s="104"/>
      <c r="M69" s="104"/>
    </row>
    <row r="70" spans="2:13" x14ac:dyDescent="0.2">
      <c r="B70" s="324">
        <v>2000</v>
      </c>
      <c r="C70" s="325">
        <v>1806.7297936913747</v>
      </c>
      <c r="D70" s="325">
        <v>94.484398640401196</v>
      </c>
      <c r="E70" s="325">
        <v>128977.10646083677</v>
      </c>
      <c r="F70" s="325">
        <v>0</v>
      </c>
      <c r="G70" s="325">
        <v>13831.599263581447</v>
      </c>
      <c r="H70" s="325">
        <v>34266.491253747023</v>
      </c>
      <c r="I70" s="325">
        <v>116938.78485060483</v>
      </c>
      <c r="J70" s="325">
        <v>0</v>
      </c>
      <c r="K70" s="327">
        <f t="shared" si="5"/>
        <v>295915.19602110184</v>
      </c>
      <c r="L70" s="104"/>
      <c r="M70" s="104"/>
    </row>
    <row r="71" spans="2:13" x14ac:dyDescent="0.2">
      <c r="B71" s="324">
        <v>2001</v>
      </c>
      <c r="C71" s="325">
        <v>3222.8155405852012</v>
      </c>
      <c r="D71" s="325">
        <v>644.33114308596123</v>
      </c>
      <c r="E71" s="325">
        <v>149144.81982826948</v>
      </c>
      <c r="F71" s="325">
        <v>0</v>
      </c>
      <c r="G71" s="325">
        <v>14199.988653291017</v>
      </c>
      <c r="H71" s="328">
        <v>29561.419063053396</v>
      </c>
      <c r="I71" s="328">
        <v>95803.647219317267</v>
      </c>
      <c r="J71" s="329">
        <v>0</v>
      </c>
      <c r="K71" s="327">
        <f t="shared" si="5"/>
        <v>292577.02144760231</v>
      </c>
      <c r="L71" s="104"/>
      <c r="M71" s="104"/>
    </row>
    <row r="72" spans="2:13" x14ac:dyDescent="0.2">
      <c r="B72" s="324">
        <v>2002</v>
      </c>
      <c r="C72" s="325">
        <v>1662.6649930709318</v>
      </c>
      <c r="D72" s="325">
        <v>102.60860987741034</v>
      </c>
      <c r="E72" s="325">
        <v>165283.89800892142</v>
      </c>
      <c r="F72" s="325">
        <v>0</v>
      </c>
      <c r="G72" s="325">
        <v>25589.711483956082</v>
      </c>
      <c r="H72" s="325">
        <v>34257.245970679593</v>
      </c>
      <c r="I72" s="325">
        <v>94523.644900869258</v>
      </c>
      <c r="J72" s="325">
        <v>0</v>
      </c>
      <c r="K72" s="330">
        <f t="shared" si="5"/>
        <v>321419.7739673747</v>
      </c>
      <c r="L72" s="104"/>
      <c r="M72" s="104"/>
    </row>
    <row r="73" spans="2:13" x14ac:dyDescent="0.2">
      <c r="B73" s="324">
        <v>2003</v>
      </c>
      <c r="C73" s="325">
        <v>1151.5616300000002</v>
      </c>
      <c r="D73" s="325">
        <v>154.4689600000001</v>
      </c>
      <c r="E73" s="325">
        <v>138142.55045999997</v>
      </c>
      <c r="F73" s="325">
        <v>2.15</v>
      </c>
      <c r="G73" s="325">
        <v>19593.243679999985</v>
      </c>
      <c r="H73" s="325">
        <v>38922.239040000022</v>
      </c>
      <c r="I73" s="325">
        <v>86059.00384000015</v>
      </c>
      <c r="J73" s="325">
        <v>0</v>
      </c>
      <c r="K73" s="330">
        <f t="shared" si="5"/>
        <v>284025.21761000011</v>
      </c>
      <c r="L73" s="104"/>
      <c r="M73" s="104"/>
    </row>
    <row r="74" spans="2:13" x14ac:dyDescent="0.2">
      <c r="B74" s="331">
        <v>2004</v>
      </c>
      <c r="C74" s="332">
        <v>1948.6472648005001</v>
      </c>
      <c r="D74" s="332">
        <v>531.78263241099194</v>
      </c>
      <c r="E74" s="332">
        <v>118783.67733142727</v>
      </c>
      <c r="F74" s="332">
        <v>34.124929638812318</v>
      </c>
      <c r="G74" s="332">
        <v>30055.302524330429</v>
      </c>
      <c r="H74" s="332">
        <v>42483.48673800414</v>
      </c>
      <c r="I74" s="332">
        <v>121723.30137198063</v>
      </c>
      <c r="J74" s="333">
        <v>0</v>
      </c>
      <c r="K74" s="334">
        <f t="shared" si="5"/>
        <v>315560.32279259281</v>
      </c>
      <c r="L74" s="104"/>
      <c r="M74" s="104"/>
    </row>
    <row r="75" spans="2:13" x14ac:dyDescent="0.2">
      <c r="B75" s="335"/>
      <c r="C75" s="336"/>
      <c r="D75" s="336"/>
      <c r="E75" s="336"/>
      <c r="F75" s="336"/>
      <c r="G75" s="336"/>
      <c r="H75" s="336"/>
      <c r="I75" s="336"/>
      <c r="J75" s="336"/>
      <c r="K75" s="336"/>
      <c r="L75" s="104"/>
      <c r="M75" s="104"/>
    </row>
    <row r="76" spans="2:13" x14ac:dyDescent="0.2">
      <c r="B76" s="337">
        <v>2006</v>
      </c>
      <c r="C76" s="338">
        <v>4934.6909999999998</v>
      </c>
      <c r="D76" s="339">
        <v>10440.319200000004</v>
      </c>
      <c r="E76" s="339">
        <v>136283.01045000006</v>
      </c>
      <c r="F76" s="339">
        <v>20.940070000000002</v>
      </c>
      <c r="G76" s="339">
        <v>59889.439009999958</v>
      </c>
      <c r="H76" s="339">
        <v>112156.22332000005</v>
      </c>
      <c r="I76" s="339">
        <v>29296.688359999978</v>
      </c>
      <c r="J76" s="340">
        <v>106.03</v>
      </c>
      <c r="K76" s="341">
        <f t="shared" ref="K76:K84" si="6">SUM(C76:J76)</f>
        <v>353127.34141000011</v>
      </c>
      <c r="L76" s="104"/>
      <c r="M76" s="104"/>
    </row>
    <row r="77" spans="2:13" x14ac:dyDescent="0.2">
      <c r="B77" s="342">
        <v>2007</v>
      </c>
      <c r="C77" s="343">
        <v>4617.3934999999992</v>
      </c>
      <c r="D77" s="344">
        <v>13212.796440000002</v>
      </c>
      <c r="E77" s="344">
        <v>133247.32100999999</v>
      </c>
      <c r="F77" s="344">
        <v>0</v>
      </c>
      <c r="G77" s="344">
        <v>84021.212810000128</v>
      </c>
      <c r="H77" s="344">
        <v>146595.40149000008</v>
      </c>
      <c r="I77" s="344">
        <v>35517.630999999972</v>
      </c>
      <c r="J77" s="345">
        <v>131.75799999999998</v>
      </c>
      <c r="K77" s="346">
        <f t="shared" si="6"/>
        <v>417343.51425000018</v>
      </c>
      <c r="L77" s="104"/>
      <c r="M77" s="104"/>
    </row>
    <row r="78" spans="2:13" x14ac:dyDescent="0.2">
      <c r="B78" s="342">
        <v>2008</v>
      </c>
      <c r="C78" s="347">
        <v>4701.559510000001</v>
      </c>
      <c r="D78" s="348">
        <v>14608.306269999999</v>
      </c>
      <c r="E78" s="348">
        <v>155842.20439999993</v>
      </c>
      <c r="F78" s="348">
        <v>0</v>
      </c>
      <c r="G78" s="348">
        <v>72626.65922999999</v>
      </c>
      <c r="H78" s="349">
        <v>141360.16357000009</v>
      </c>
      <c r="I78" s="348">
        <v>32398.695459999988</v>
      </c>
      <c r="J78" s="350">
        <v>159.54849999999999</v>
      </c>
      <c r="K78" s="346">
        <f t="shared" si="6"/>
        <v>421697.13693999994</v>
      </c>
      <c r="L78" s="104"/>
      <c r="M78" s="104"/>
    </row>
    <row r="79" spans="2:13" x14ac:dyDescent="0.2">
      <c r="B79" s="324">
        <v>2009</v>
      </c>
      <c r="C79" s="348">
        <v>4016.3114999999993</v>
      </c>
      <c r="D79" s="348">
        <v>14305.607279999995</v>
      </c>
      <c r="E79" s="348">
        <v>96909.083619999976</v>
      </c>
      <c r="F79" s="348">
        <v>0</v>
      </c>
      <c r="G79" s="348">
        <v>88149.099639999986</v>
      </c>
      <c r="H79" s="349">
        <v>126982.75243000002</v>
      </c>
      <c r="I79" s="348">
        <v>24947.763579999999</v>
      </c>
      <c r="J79" s="348">
        <v>0.30119999999999997</v>
      </c>
      <c r="K79" s="351">
        <f t="shared" si="6"/>
        <v>355310.91925000004</v>
      </c>
      <c r="L79" s="104"/>
      <c r="M79" s="104"/>
    </row>
    <row r="80" spans="2:13" x14ac:dyDescent="0.2">
      <c r="B80" s="342">
        <v>2010</v>
      </c>
      <c r="C80" s="347">
        <v>3577.81142</v>
      </c>
      <c r="D80" s="348">
        <v>11263.266440000012</v>
      </c>
      <c r="E80" s="348">
        <v>104280.17994999996</v>
      </c>
      <c r="F80" s="348">
        <v>0</v>
      </c>
      <c r="G80" s="348">
        <v>59231.742140000038</v>
      </c>
      <c r="H80" s="348">
        <v>130094.98010000006</v>
      </c>
      <c r="I80" s="344">
        <v>22444.30142</v>
      </c>
      <c r="J80" s="352">
        <v>14170.164000000001</v>
      </c>
      <c r="K80" s="351">
        <f t="shared" si="6"/>
        <v>345062.44547000004</v>
      </c>
      <c r="L80" s="104"/>
      <c r="M80" s="104"/>
    </row>
    <row r="81" spans="2:13" x14ac:dyDescent="0.2">
      <c r="B81" s="342">
        <v>2011</v>
      </c>
      <c r="C81" s="353">
        <v>4373.8941599999998</v>
      </c>
      <c r="D81" s="352">
        <v>11715.27131</v>
      </c>
      <c r="E81" s="352">
        <v>112601.04604999998</v>
      </c>
      <c r="F81" s="352">
        <v>0</v>
      </c>
      <c r="G81" s="352">
        <v>70738.74950000002</v>
      </c>
      <c r="H81" s="352">
        <v>129994.06684999996</v>
      </c>
      <c r="I81" s="352">
        <v>20731.549739999999</v>
      </c>
      <c r="J81" s="354">
        <v>15036.005880000001</v>
      </c>
      <c r="K81" s="346">
        <f t="shared" si="6"/>
        <v>365190.58348999993</v>
      </c>
      <c r="L81" s="104"/>
      <c r="M81" s="104"/>
    </row>
    <row r="82" spans="2:13" x14ac:dyDescent="0.2">
      <c r="B82" s="342">
        <v>2012</v>
      </c>
      <c r="C82" s="353">
        <v>4471.4494999999997</v>
      </c>
      <c r="D82" s="352">
        <v>12425.49315</v>
      </c>
      <c r="E82" s="352">
        <v>316536.81675</v>
      </c>
      <c r="F82" s="352">
        <v>0</v>
      </c>
      <c r="G82" s="352">
        <v>80242.28691000001</v>
      </c>
      <c r="H82" s="352">
        <v>77435.642600000108</v>
      </c>
      <c r="I82" s="352">
        <v>51212.073189999996</v>
      </c>
      <c r="J82" s="354">
        <v>18497.465889999999</v>
      </c>
      <c r="K82" s="346">
        <f t="shared" si="6"/>
        <v>560821.22799000016</v>
      </c>
      <c r="L82" s="104"/>
      <c r="M82" s="104"/>
    </row>
    <row r="83" spans="2:13" x14ac:dyDescent="0.2">
      <c r="B83" s="342">
        <v>2013</v>
      </c>
      <c r="C83" s="353">
        <v>239.36429999999999</v>
      </c>
      <c r="D83" s="352">
        <v>11121.037260000001</v>
      </c>
      <c r="E83" s="352">
        <v>93535.832829999999</v>
      </c>
      <c r="F83" s="352">
        <v>0</v>
      </c>
      <c r="G83" s="352">
        <v>80925.271349999995</v>
      </c>
      <c r="H83" s="352">
        <v>60140.521969999994</v>
      </c>
      <c r="I83" s="352">
        <v>42686.070459999995</v>
      </c>
      <c r="J83" s="352">
        <v>18148.750699999997</v>
      </c>
      <c r="K83" s="351">
        <f t="shared" si="6"/>
        <v>306796.84886999999</v>
      </c>
      <c r="L83" s="104"/>
      <c r="M83" s="104"/>
    </row>
    <row r="84" spans="2:13" x14ac:dyDescent="0.2">
      <c r="B84" s="324">
        <v>2014</v>
      </c>
      <c r="C84" s="448">
        <v>9</v>
      </c>
      <c r="D84" s="449">
        <v>10947.903869999989</v>
      </c>
      <c r="E84" s="449">
        <v>114984.70532000001</v>
      </c>
      <c r="F84" s="449">
        <v>0</v>
      </c>
      <c r="G84" s="449">
        <v>67177.593810000006</v>
      </c>
      <c r="H84" s="449">
        <v>74001.660449999996</v>
      </c>
      <c r="I84" s="449">
        <v>64632.174350000001</v>
      </c>
      <c r="J84" s="450">
        <v>25774.498000000003</v>
      </c>
      <c r="K84" s="351">
        <f t="shared" si="6"/>
        <v>357527.53580000001</v>
      </c>
      <c r="L84" s="104"/>
      <c r="M84" s="104"/>
    </row>
    <row r="85" spans="2:13" x14ac:dyDescent="0.2">
      <c r="B85" s="454">
        <v>2015</v>
      </c>
      <c r="C85" s="455">
        <v>68</v>
      </c>
      <c r="D85" s="456">
        <v>11251</v>
      </c>
      <c r="E85" s="456">
        <v>155214</v>
      </c>
      <c r="F85" s="456">
        <v>0</v>
      </c>
      <c r="G85" s="456">
        <v>66651</v>
      </c>
      <c r="H85" s="456">
        <v>97508</v>
      </c>
      <c r="I85" s="456">
        <v>72047</v>
      </c>
      <c r="J85" s="456">
        <v>30980.253000000001</v>
      </c>
      <c r="K85" s="457">
        <f>SUM(C85:J85)</f>
        <v>433719.25300000003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C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.85546875" style="14" customWidth="1"/>
    <col min="4" max="7" width="16" style="14" customWidth="1"/>
    <col min="8" max="8" width="15.42578125" style="14" customWidth="1"/>
    <col min="9" max="9" width="17" style="14" customWidth="1"/>
    <col min="10" max="10" width="15.7109375" style="14" customWidth="1"/>
    <col min="11" max="11" width="15" style="14" customWidth="1"/>
    <col min="12" max="12" width="11.42578125" style="14" customWidth="1"/>
    <col min="13" max="13" width="9.140625" style="14"/>
    <col min="14" max="14" width="14.42578125" style="14" customWidth="1"/>
    <col min="15" max="15" width="12.5703125" style="14" customWidth="1"/>
    <col min="16" max="19" width="12" style="14" customWidth="1"/>
    <col min="20" max="20" width="14.28515625" style="14" customWidth="1"/>
    <col min="21" max="21" width="12" style="14" customWidth="1"/>
    <col min="22" max="16384" width="9.140625" style="14"/>
  </cols>
  <sheetData>
    <row r="1" spans="1:107" x14ac:dyDescent="0.2">
      <c r="A1" s="125"/>
    </row>
    <row r="2" spans="1:107" ht="18.75" x14ac:dyDescent="0.3">
      <c r="B2" s="50" t="s">
        <v>245</v>
      </c>
      <c r="D2" s="17"/>
      <c r="E2" s="17"/>
      <c r="F2" s="17"/>
      <c r="G2" s="17"/>
    </row>
    <row r="3" spans="1:107" ht="18.75" x14ac:dyDescent="0.3">
      <c r="B3" s="51" t="s">
        <v>17</v>
      </c>
    </row>
    <row r="4" spans="1:107" ht="15.75" x14ac:dyDescent="0.25">
      <c r="B4" s="33"/>
    </row>
    <row r="5" spans="1:107" ht="12.75" customHeight="1" x14ac:dyDescent="0.2">
      <c r="B5" s="460" t="s">
        <v>23</v>
      </c>
      <c r="C5" s="466" t="s">
        <v>13</v>
      </c>
      <c r="D5" s="467"/>
      <c r="E5" s="467"/>
      <c r="F5" s="467"/>
      <c r="G5" s="467"/>
      <c r="H5" s="467"/>
      <c r="I5" s="468"/>
      <c r="J5" s="464" t="s">
        <v>173</v>
      </c>
    </row>
    <row r="6" spans="1:107" s="54" customFormat="1" ht="37.5" customHeight="1" x14ac:dyDescent="0.2">
      <c r="A6" s="52"/>
      <c r="B6" s="461"/>
      <c r="C6" s="27" t="s">
        <v>166</v>
      </c>
      <c r="D6" s="27" t="s">
        <v>167</v>
      </c>
      <c r="E6" s="27" t="s">
        <v>168</v>
      </c>
      <c r="F6" s="27" t="s">
        <v>169</v>
      </c>
      <c r="G6" s="27" t="s">
        <v>170</v>
      </c>
      <c r="H6" s="27" t="s">
        <v>172</v>
      </c>
      <c r="I6" s="27" t="s">
        <v>171</v>
      </c>
      <c r="J6" s="46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53"/>
    </row>
    <row r="7" spans="1:107" ht="24.95" customHeight="1" x14ac:dyDescent="0.2">
      <c r="B7" s="55" t="s">
        <v>25</v>
      </c>
      <c r="C7" s="120">
        <v>0</v>
      </c>
      <c r="D7" s="120">
        <v>0</v>
      </c>
      <c r="E7" s="120">
        <v>0</v>
      </c>
      <c r="F7" s="87">
        <v>73.402570999999995</v>
      </c>
      <c r="G7" s="120">
        <v>0</v>
      </c>
      <c r="H7" s="120">
        <v>0</v>
      </c>
      <c r="I7" s="87">
        <v>5.2504400000000011</v>
      </c>
      <c r="J7" s="122">
        <f>SUM(C7:I7)</f>
        <v>78.653010999999992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24.95" customHeight="1" x14ac:dyDescent="0.2">
      <c r="B8" s="56" t="s">
        <v>26</v>
      </c>
      <c r="C8" s="121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3">
        <f>SUM(C8:I8)</f>
        <v>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24.95" customHeight="1" x14ac:dyDescent="0.2">
      <c r="B9" s="39" t="s">
        <v>27</v>
      </c>
      <c r="C9" s="121">
        <v>0</v>
      </c>
      <c r="D9" s="87">
        <v>74.540980000000005</v>
      </c>
      <c r="E9" s="425">
        <v>0</v>
      </c>
      <c r="F9" s="458">
        <v>68.646905999999959</v>
      </c>
      <c r="G9" s="458">
        <v>322.63707900000003</v>
      </c>
      <c r="H9" s="425">
        <v>0</v>
      </c>
      <c r="I9" s="87">
        <v>130.35052000000002</v>
      </c>
      <c r="J9" s="123">
        <f t="shared" ref="J9:J12" si="0">SUM(C9:I9)</f>
        <v>596.17548499999998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24.95" customHeight="1" x14ac:dyDescent="0.2">
      <c r="B10" s="39" t="s">
        <v>28</v>
      </c>
      <c r="C10" s="87">
        <v>274.53553199999982</v>
      </c>
      <c r="D10" s="87">
        <v>444.43656500000003</v>
      </c>
      <c r="E10" s="87">
        <v>196.31305899999998</v>
      </c>
      <c r="F10" s="87">
        <v>418.28536000000003</v>
      </c>
      <c r="G10" s="87">
        <v>114.65891099999999</v>
      </c>
      <c r="H10" s="87">
        <v>168.13211999999999</v>
      </c>
      <c r="I10" s="87">
        <v>455.533321</v>
      </c>
      <c r="J10" s="123">
        <f t="shared" si="0"/>
        <v>2071.8948679999999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107" ht="24.95" customHeight="1" x14ac:dyDescent="0.2">
      <c r="B11" s="42" t="s">
        <v>29</v>
      </c>
      <c r="C11" s="121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3">
        <f t="shared" si="0"/>
        <v>0</v>
      </c>
    </row>
    <row r="12" spans="1:107" ht="24.95" customHeight="1" x14ac:dyDescent="0.2">
      <c r="B12" s="43" t="s">
        <v>14</v>
      </c>
      <c r="C12" s="87">
        <v>62.197789999999998</v>
      </c>
      <c r="D12" s="87">
        <v>271.11630200000002</v>
      </c>
      <c r="E12" s="87">
        <v>75.075000000000003</v>
      </c>
      <c r="F12" s="120">
        <v>0</v>
      </c>
      <c r="G12" s="87">
        <v>26.58588</v>
      </c>
      <c r="H12" s="120">
        <v>0</v>
      </c>
      <c r="I12" s="87">
        <v>279.68375400000002</v>
      </c>
      <c r="J12" s="124">
        <f t="shared" si="0"/>
        <v>714.658726</v>
      </c>
    </row>
    <row r="13" spans="1:107" ht="21.75" customHeight="1" x14ac:dyDescent="0.2">
      <c r="B13" s="44" t="s">
        <v>34</v>
      </c>
      <c r="C13" s="57">
        <f t="shared" ref="C13:J13" si="1">SUM(C7:C12)</f>
        <v>336.73332199999982</v>
      </c>
      <c r="D13" s="45">
        <f t="shared" si="1"/>
        <v>790.0938470000001</v>
      </c>
      <c r="E13" s="45">
        <f t="shared" si="1"/>
        <v>271.388059</v>
      </c>
      <c r="F13" s="45">
        <f t="shared" si="1"/>
        <v>560.33483699999999</v>
      </c>
      <c r="G13" s="45">
        <f t="shared" si="1"/>
        <v>463.88186999999999</v>
      </c>
      <c r="H13" s="45">
        <f t="shared" si="1"/>
        <v>168.13211999999999</v>
      </c>
      <c r="I13" s="45">
        <f t="shared" si="1"/>
        <v>870.81803500000001</v>
      </c>
      <c r="J13" s="86">
        <f t="shared" si="1"/>
        <v>3461.3820900000001</v>
      </c>
    </row>
    <row r="14" spans="1:107" ht="17.25" customHeight="1" x14ac:dyDescent="0.2"/>
    <row r="15" spans="1:107" ht="17.25" customHeight="1" x14ac:dyDescent="0.2">
      <c r="B15" s="96" t="s">
        <v>32</v>
      </c>
      <c r="C15" s="415"/>
      <c r="D15" s="415"/>
      <c r="E15" s="415"/>
      <c r="F15" s="415"/>
      <c r="G15" s="415"/>
      <c r="H15" s="415"/>
      <c r="I15" s="415"/>
      <c r="J15" s="415"/>
      <c r="K15" s="13"/>
    </row>
    <row r="16" spans="1:107" ht="15" customHeight="1" x14ac:dyDescent="0.2">
      <c r="B16" s="13" t="s">
        <v>39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2" ht="15" customHeight="1" x14ac:dyDescent="0.2">
      <c r="B17" s="14" t="s">
        <v>30</v>
      </c>
    </row>
    <row r="18" spans="2:12" ht="15" customHeight="1" x14ac:dyDescent="0.2">
      <c r="B18" s="462" t="s">
        <v>40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3"/>
    </row>
    <row r="19" spans="2:12" ht="15" customHeight="1" x14ac:dyDescent="0.2">
      <c r="B19" s="58"/>
      <c r="C19" s="58"/>
      <c r="D19" s="58"/>
      <c r="E19" s="119"/>
      <c r="F19" s="119"/>
      <c r="G19" s="119"/>
      <c r="H19" s="58"/>
      <c r="I19" s="75"/>
      <c r="J19" s="58"/>
      <c r="K19" s="58"/>
      <c r="L19" s="15"/>
    </row>
    <row r="20" spans="2:12" ht="15" customHeight="1" x14ac:dyDescent="0.2">
      <c r="B20" s="58"/>
      <c r="C20" s="58"/>
      <c r="D20" s="58"/>
      <c r="E20" s="119"/>
      <c r="F20" s="119"/>
      <c r="G20" s="119"/>
      <c r="H20" s="58"/>
      <c r="I20" s="75"/>
      <c r="J20" s="58"/>
      <c r="K20" s="58"/>
      <c r="L20" s="15"/>
    </row>
  </sheetData>
  <mergeCells count="4">
    <mergeCell ref="B5:B6"/>
    <mergeCell ref="B18:L18"/>
    <mergeCell ref="J5:J6"/>
    <mergeCell ref="C5:I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62"/>
  <sheetViews>
    <sheetView showGridLines="0" workbookViewId="0"/>
  </sheetViews>
  <sheetFormatPr defaultRowHeight="12.75" x14ac:dyDescent="0.2"/>
  <cols>
    <col min="1" max="1" width="6" style="14" customWidth="1"/>
    <col min="2" max="2" width="15.140625" style="14" customWidth="1"/>
    <col min="3" max="3" width="19" style="14" customWidth="1"/>
    <col min="4" max="4" width="17.5703125" style="14" customWidth="1"/>
    <col min="5" max="5" width="14.28515625" style="14" customWidth="1"/>
    <col min="6" max="6" width="15.85546875" style="14" customWidth="1"/>
    <col min="7" max="7" width="9.140625" style="14"/>
    <col min="8" max="8" width="14.85546875" style="14" customWidth="1"/>
    <col min="9" max="9" width="16.28515625" style="14" customWidth="1"/>
    <col min="10" max="10" width="14.7109375" style="14" customWidth="1"/>
    <col min="11" max="11" width="14" style="14" customWidth="1"/>
    <col min="12" max="16384" width="9.140625" style="14"/>
  </cols>
  <sheetData>
    <row r="1" spans="1:13" x14ac:dyDescent="0.2">
      <c r="A1" s="125"/>
    </row>
    <row r="2" spans="1:13" ht="18.75" x14ac:dyDescent="0.2">
      <c r="B2" s="110" t="s">
        <v>246</v>
      </c>
      <c r="C2" s="107"/>
      <c r="D2" s="108"/>
      <c r="E2" s="107"/>
      <c r="F2" s="107"/>
      <c r="G2" s="107"/>
      <c r="H2" s="107"/>
      <c r="I2" s="107"/>
      <c r="J2" s="107"/>
      <c r="K2" s="107"/>
    </row>
    <row r="3" spans="1:13" ht="18.75" x14ac:dyDescent="0.3">
      <c r="B3" s="51" t="s">
        <v>17</v>
      </c>
      <c r="C3" s="107"/>
      <c r="D3" s="108"/>
      <c r="E3" s="107"/>
      <c r="F3" s="107"/>
      <c r="G3" s="107"/>
      <c r="H3" s="107"/>
      <c r="I3" s="107"/>
      <c r="J3" s="107"/>
      <c r="K3" s="107"/>
    </row>
    <row r="4" spans="1:13" x14ac:dyDescent="0.2">
      <c r="D4" s="109"/>
    </row>
    <row r="5" spans="1:13" x14ac:dyDescent="0.2">
      <c r="B5" s="134"/>
      <c r="C5" s="135"/>
      <c r="D5" s="483" t="s">
        <v>85</v>
      </c>
      <c r="E5" s="483"/>
      <c r="F5" s="483"/>
      <c r="G5" s="483"/>
      <c r="H5" s="483"/>
      <c r="I5" s="483"/>
      <c r="J5" s="483"/>
      <c r="K5" s="483"/>
      <c r="L5" s="131"/>
      <c r="M5" s="137"/>
    </row>
    <row r="6" spans="1:13" ht="25.5" x14ac:dyDescent="0.2">
      <c r="B6" s="139" t="s">
        <v>162</v>
      </c>
      <c r="C6" s="140" t="s">
        <v>12</v>
      </c>
      <c r="D6" s="141" t="s">
        <v>174</v>
      </c>
      <c r="E6" s="27" t="s">
        <v>175</v>
      </c>
      <c r="F6" s="27" t="s">
        <v>166</v>
      </c>
      <c r="G6" s="27" t="s">
        <v>167</v>
      </c>
      <c r="H6" s="27" t="s">
        <v>168</v>
      </c>
      <c r="I6" s="27" t="s">
        <v>169</v>
      </c>
      <c r="J6" s="27" t="s">
        <v>170</v>
      </c>
      <c r="K6" s="142" t="s">
        <v>171</v>
      </c>
      <c r="L6" s="132" t="s">
        <v>173</v>
      </c>
      <c r="M6" s="137"/>
    </row>
    <row r="7" spans="1:13" x14ac:dyDescent="0.2">
      <c r="B7" s="469" t="s">
        <v>176</v>
      </c>
      <c r="C7" s="472" t="s">
        <v>177</v>
      </c>
      <c r="D7" s="143" t="s">
        <v>178</v>
      </c>
      <c r="E7" s="144">
        <v>169</v>
      </c>
      <c r="F7" s="144">
        <v>6</v>
      </c>
      <c r="G7" s="144">
        <v>404</v>
      </c>
      <c r="H7" s="144">
        <v>9</v>
      </c>
      <c r="I7" s="144">
        <v>144</v>
      </c>
      <c r="J7" s="144">
        <v>51</v>
      </c>
      <c r="K7" s="144">
        <v>93</v>
      </c>
      <c r="L7" s="145">
        <f>SUM(E7:K7)</f>
        <v>876</v>
      </c>
      <c r="M7" s="137"/>
    </row>
    <row r="8" spans="1:13" x14ac:dyDescent="0.2">
      <c r="B8" s="470"/>
      <c r="C8" s="473"/>
      <c r="D8" s="146" t="s">
        <v>179</v>
      </c>
      <c r="E8" s="144">
        <v>376</v>
      </c>
      <c r="F8" s="144">
        <v>361</v>
      </c>
      <c r="G8" s="144">
        <v>597</v>
      </c>
      <c r="H8" s="144">
        <v>150</v>
      </c>
      <c r="I8" s="144">
        <v>176</v>
      </c>
      <c r="J8" s="144">
        <v>367</v>
      </c>
      <c r="K8" s="144">
        <v>562</v>
      </c>
      <c r="L8" s="147">
        <f t="shared" ref="L8:L55" si="0">SUM(E8:K8)</f>
        <v>2589</v>
      </c>
      <c r="M8" s="137"/>
    </row>
    <row r="9" spans="1:13" x14ac:dyDescent="0.2">
      <c r="B9" s="470"/>
      <c r="C9" s="484"/>
      <c r="D9" s="148" t="s">
        <v>180</v>
      </c>
      <c r="E9" s="144">
        <v>4</v>
      </c>
      <c r="F9" s="144">
        <v>3</v>
      </c>
      <c r="G9" s="144">
        <v>9</v>
      </c>
      <c r="H9" s="144"/>
      <c r="I9" s="144">
        <v>54</v>
      </c>
      <c r="J9" s="144">
        <v>23</v>
      </c>
      <c r="K9" s="144">
        <v>46</v>
      </c>
      <c r="L9" s="147">
        <f t="shared" si="0"/>
        <v>139</v>
      </c>
      <c r="M9" s="137"/>
    </row>
    <row r="10" spans="1:13" x14ac:dyDescent="0.2">
      <c r="B10" s="470"/>
      <c r="C10" s="149" t="s">
        <v>181</v>
      </c>
      <c r="D10" s="150"/>
      <c r="E10" s="151">
        <f t="shared" ref="E10:L10" si="1">SUBTOTAL(9,E7:E9)</f>
        <v>549</v>
      </c>
      <c r="F10" s="151">
        <f t="shared" si="1"/>
        <v>370</v>
      </c>
      <c r="G10" s="151">
        <f t="shared" si="1"/>
        <v>1010</v>
      </c>
      <c r="H10" s="151">
        <f t="shared" si="1"/>
        <v>159</v>
      </c>
      <c r="I10" s="151">
        <f t="shared" si="1"/>
        <v>374</v>
      </c>
      <c r="J10" s="151">
        <f t="shared" si="1"/>
        <v>441</v>
      </c>
      <c r="K10" s="151">
        <f t="shared" si="1"/>
        <v>701</v>
      </c>
      <c r="L10" s="152">
        <f t="shared" si="1"/>
        <v>3604</v>
      </c>
      <c r="M10" s="137"/>
    </row>
    <row r="11" spans="1:13" x14ac:dyDescent="0.2">
      <c r="B11" s="470"/>
      <c r="C11" s="478" t="s">
        <v>182</v>
      </c>
      <c r="D11" s="153" t="s">
        <v>178</v>
      </c>
      <c r="E11" s="154">
        <v>169</v>
      </c>
      <c r="F11" s="155">
        <v>133</v>
      </c>
      <c r="G11" s="155">
        <v>287</v>
      </c>
      <c r="H11" s="155">
        <v>102</v>
      </c>
      <c r="I11" s="155">
        <v>57</v>
      </c>
      <c r="J11" s="155">
        <v>102</v>
      </c>
      <c r="K11" s="155">
        <v>85</v>
      </c>
      <c r="L11" s="147">
        <f t="shared" si="0"/>
        <v>935</v>
      </c>
      <c r="M11" s="137"/>
    </row>
    <row r="12" spans="1:13" x14ac:dyDescent="0.2">
      <c r="B12" s="470"/>
      <c r="C12" s="474"/>
      <c r="D12" s="153" t="s">
        <v>179</v>
      </c>
      <c r="E12" s="154">
        <v>0</v>
      </c>
      <c r="F12" s="155">
        <v>0</v>
      </c>
      <c r="G12" s="155">
        <v>399</v>
      </c>
      <c r="H12" s="155">
        <v>325</v>
      </c>
      <c r="I12" s="155">
        <v>235</v>
      </c>
      <c r="J12" s="155">
        <v>115</v>
      </c>
      <c r="K12" s="155">
        <v>294</v>
      </c>
      <c r="L12" s="147">
        <f t="shared" si="0"/>
        <v>1368</v>
      </c>
      <c r="M12" s="137"/>
    </row>
    <row r="13" spans="1:13" x14ac:dyDescent="0.2">
      <c r="B13" s="470"/>
      <c r="C13" s="479"/>
      <c r="D13" s="153" t="s">
        <v>180</v>
      </c>
      <c r="E13" s="154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3</v>
      </c>
      <c r="K13" s="155">
        <v>1</v>
      </c>
      <c r="L13" s="147">
        <f t="shared" si="0"/>
        <v>4</v>
      </c>
      <c r="M13" s="137"/>
    </row>
    <row r="14" spans="1:13" x14ac:dyDescent="0.2">
      <c r="B14" s="470"/>
      <c r="C14" s="156" t="s">
        <v>183</v>
      </c>
      <c r="D14" s="150"/>
      <c r="E14" s="151">
        <f t="shared" ref="E14:L14" si="2">SUBTOTAL(9,E11:E13)</f>
        <v>169</v>
      </c>
      <c r="F14" s="151">
        <f t="shared" si="2"/>
        <v>133</v>
      </c>
      <c r="G14" s="151">
        <f t="shared" si="2"/>
        <v>686</v>
      </c>
      <c r="H14" s="151">
        <f t="shared" si="2"/>
        <v>427</v>
      </c>
      <c r="I14" s="151">
        <f t="shared" si="2"/>
        <v>292</v>
      </c>
      <c r="J14" s="151">
        <f t="shared" si="2"/>
        <v>220</v>
      </c>
      <c r="K14" s="151">
        <f t="shared" si="2"/>
        <v>380</v>
      </c>
      <c r="L14" s="152">
        <f t="shared" si="2"/>
        <v>2307</v>
      </c>
      <c r="M14" s="137"/>
    </row>
    <row r="15" spans="1:13" x14ac:dyDescent="0.2">
      <c r="B15" s="470"/>
      <c r="C15" s="480" t="s">
        <v>184</v>
      </c>
      <c r="D15" s="153" t="s">
        <v>178</v>
      </c>
      <c r="E15" s="154">
        <v>23</v>
      </c>
      <c r="F15" s="155">
        <v>0</v>
      </c>
      <c r="G15" s="155">
        <v>209</v>
      </c>
      <c r="H15" s="155">
        <v>182</v>
      </c>
      <c r="I15" s="155">
        <v>0</v>
      </c>
      <c r="J15" s="155">
        <v>30</v>
      </c>
      <c r="K15" s="155">
        <v>15</v>
      </c>
      <c r="L15" s="147">
        <f t="shared" si="0"/>
        <v>459</v>
      </c>
      <c r="M15" s="137"/>
    </row>
    <row r="16" spans="1:13" x14ac:dyDescent="0.2">
      <c r="B16" s="470"/>
      <c r="C16" s="481"/>
      <c r="D16" s="153" t="s">
        <v>179</v>
      </c>
      <c r="E16" s="154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47">
        <f t="shared" si="0"/>
        <v>0</v>
      </c>
      <c r="M16" s="137"/>
    </row>
    <row r="17" spans="2:13" x14ac:dyDescent="0.2">
      <c r="B17" s="470"/>
      <c r="C17" s="482"/>
      <c r="D17" s="153" t="s">
        <v>180</v>
      </c>
      <c r="E17" s="154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1</v>
      </c>
      <c r="K17" s="155"/>
      <c r="L17" s="147">
        <f t="shared" si="0"/>
        <v>1</v>
      </c>
      <c r="M17" s="137"/>
    </row>
    <row r="18" spans="2:13" x14ac:dyDescent="0.2">
      <c r="B18" s="470"/>
      <c r="C18" s="157" t="s">
        <v>185</v>
      </c>
      <c r="D18" s="150"/>
      <c r="E18" s="151">
        <f t="shared" ref="E18:L18" si="3">SUBTOTAL(9,E15:E17)</f>
        <v>23</v>
      </c>
      <c r="F18" s="151">
        <f t="shared" si="3"/>
        <v>0</v>
      </c>
      <c r="G18" s="151">
        <f t="shared" si="3"/>
        <v>209</v>
      </c>
      <c r="H18" s="151">
        <f t="shared" si="3"/>
        <v>182</v>
      </c>
      <c r="I18" s="151">
        <f t="shared" si="3"/>
        <v>0</v>
      </c>
      <c r="J18" s="151">
        <f t="shared" si="3"/>
        <v>31</v>
      </c>
      <c r="K18" s="151">
        <f t="shared" si="3"/>
        <v>15</v>
      </c>
      <c r="L18" s="152">
        <f t="shared" si="3"/>
        <v>460</v>
      </c>
      <c r="M18" s="137"/>
    </row>
    <row r="19" spans="2:13" x14ac:dyDescent="0.2">
      <c r="B19" s="470"/>
      <c r="C19" s="478" t="s">
        <v>186</v>
      </c>
      <c r="D19" s="153" t="s">
        <v>178</v>
      </c>
      <c r="E19" s="154">
        <v>20</v>
      </c>
      <c r="F19" s="155">
        <v>91</v>
      </c>
      <c r="G19" s="155">
        <v>9</v>
      </c>
      <c r="H19" s="155">
        <v>0</v>
      </c>
      <c r="I19" s="155">
        <v>9</v>
      </c>
      <c r="J19" s="155">
        <v>1</v>
      </c>
      <c r="K19" s="155">
        <v>0</v>
      </c>
      <c r="L19" s="147">
        <f t="shared" si="0"/>
        <v>130</v>
      </c>
      <c r="M19" s="137"/>
    </row>
    <row r="20" spans="2:13" x14ac:dyDescent="0.2">
      <c r="B20" s="470"/>
      <c r="C20" s="474"/>
      <c r="D20" s="153" t="s">
        <v>179</v>
      </c>
      <c r="E20" s="154">
        <v>89</v>
      </c>
      <c r="F20" s="155">
        <v>1</v>
      </c>
      <c r="G20" s="155">
        <v>0</v>
      </c>
      <c r="H20" s="155">
        <v>0</v>
      </c>
      <c r="I20" s="155">
        <v>0</v>
      </c>
      <c r="J20" s="155">
        <v>6</v>
      </c>
      <c r="K20" s="155">
        <v>0</v>
      </c>
      <c r="L20" s="147">
        <f t="shared" si="0"/>
        <v>96</v>
      </c>
      <c r="M20" s="137"/>
    </row>
    <row r="21" spans="2:13" x14ac:dyDescent="0.2">
      <c r="B21" s="470"/>
      <c r="C21" s="479"/>
      <c r="D21" s="153" t="s">
        <v>180</v>
      </c>
      <c r="E21" s="154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47">
        <f t="shared" si="0"/>
        <v>0</v>
      </c>
      <c r="M21" s="137"/>
    </row>
    <row r="22" spans="2:13" x14ac:dyDescent="0.2">
      <c r="B22" s="471"/>
      <c r="C22" s="158" t="s">
        <v>187</v>
      </c>
      <c r="D22" s="150"/>
      <c r="E22" s="159">
        <f t="shared" ref="E22:L22" si="4">SUBTOTAL(9,E19:E21)</f>
        <v>109</v>
      </c>
      <c r="F22" s="159">
        <f t="shared" si="4"/>
        <v>92</v>
      </c>
      <c r="G22" s="159">
        <f t="shared" si="4"/>
        <v>9</v>
      </c>
      <c r="H22" s="159">
        <f t="shared" si="4"/>
        <v>0</v>
      </c>
      <c r="I22" s="159">
        <f t="shared" si="4"/>
        <v>9</v>
      </c>
      <c r="J22" s="159">
        <f t="shared" si="4"/>
        <v>7</v>
      </c>
      <c r="K22" s="159">
        <f t="shared" si="4"/>
        <v>0</v>
      </c>
      <c r="L22" s="145">
        <f t="shared" si="4"/>
        <v>226</v>
      </c>
      <c r="M22" s="137"/>
    </row>
    <row r="23" spans="2:13" x14ac:dyDescent="0.2">
      <c r="B23" s="160" t="s">
        <v>188</v>
      </c>
      <c r="C23" s="161"/>
      <c r="D23" s="162"/>
      <c r="E23" s="45">
        <f t="shared" ref="E23:L23" si="5">SUBTOTAL(9,E7:E21)</f>
        <v>850</v>
      </c>
      <c r="F23" s="45">
        <f t="shared" si="5"/>
        <v>595</v>
      </c>
      <c r="G23" s="45">
        <f t="shared" si="5"/>
        <v>1914</v>
      </c>
      <c r="H23" s="45">
        <f t="shared" si="5"/>
        <v>768</v>
      </c>
      <c r="I23" s="45">
        <f t="shared" si="5"/>
        <v>675</v>
      </c>
      <c r="J23" s="45">
        <f t="shared" si="5"/>
        <v>699</v>
      </c>
      <c r="K23" s="45">
        <f t="shared" si="5"/>
        <v>1096</v>
      </c>
      <c r="L23" s="60">
        <f t="shared" si="5"/>
        <v>6597</v>
      </c>
      <c r="M23" s="137"/>
    </row>
    <row r="24" spans="2:13" x14ac:dyDescent="0.2">
      <c r="B24" s="469" t="s">
        <v>189</v>
      </c>
      <c r="C24" s="472" t="s">
        <v>177</v>
      </c>
      <c r="D24" s="153" t="s">
        <v>178</v>
      </c>
      <c r="E24" s="154">
        <v>86.188000000000002</v>
      </c>
      <c r="F24" s="155">
        <v>28.62</v>
      </c>
      <c r="G24" s="155">
        <v>250.345</v>
      </c>
      <c r="H24" s="155">
        <v>0</v>
      </c>
      <c r="I24" s="155">
        <v>14.428000000000001</v>
      </c>
      <c r="J24" s="155">
        <v>36.036000000000001</v>
      </c>
      <c r="K24" s="155">
        <v>73.528000000000006</v>
      </c>
      <c r="L24" s="147">
        <f t="shared" si="0"/>
        <v>489.14500000000004</v>
      </c>
      <c r="M24" s="137"/>
    </row>
    <row r="25" spans="2:13" x14ac:dyDescent="0.2">
      <c r="B25" s="470"/>
      <c r="C25" s="473"/>
      <c r="D25" s="153" t="s">
        <v>179</v>
      </c>
      <c r="E25" s="154">
        <v>179.12100000000001</v>
      </c>
      <c r="F25" s="155">
        <v>367</v>
      </c>
      <c r="G25" s="155">
        <v>636.42700000000002</v>
      </c>
      <c r="H25" s="155">
        <v>0</v>
      </c>
      <c r="I25" s="155">
        <v>31.507000000000001</v>
      </c>
      <c r="J25" s="155">
        <v>330.322</v>
      </c>
      <c r="K25" s="155">
        <v>476.53699999999998</v>
      </c>
      <c r="L25" s="147">
        <f t="shared" si="0"/>
        <v>2020.914</v>
      </c>
      <c r="M25" s="137"/>
    </row>
    <row r="26" spans="2:13" x14ac:dyDescent="0.2">
      <c r="B26" s="470"/>
      <c r="C26" s="473"/>
      <c r="D26" s="153" t="s">
        <v>180</v>
      </c>
      <c r="E26" s="154">
        <v>2.6579999999999999</v>
      </c>
      <c r="F26" s="155">
        <v>5.5</v>
      </c>
      <c r="G26" s="155">
        <v>6.7</v>
      </c>
      <c r="H26" s="155">
        <v>0</v>
      </c>
      <c r="I26" s="155">
        <v>39.630000000000003</v>
      </c>
      <c r="J26" s="155">
        <v>26.603000000000002</v>
      </c>
      <c r="K26" s="155">
        <v>64.858999999999995</v>
      </c>
      <c r="L26" s="147">
        <f t="shared" si="0"/>
        <v>145.94999999999999</v>
      </c>
      <c r="M26" s="137"/>
    </row>
    <row r="27" spans="2:13" x14ac:dyDescent="0.2">
      <c r="B27" s="470"/>
      <c r="C27" s="163" t="s">
        <v>181</v>
      </c>
      <c r="D27" s="150"/>
      <c r="E27" s="151">
        <f t="shared" ref="E27:L27" si="6">SUBTOTAL(9,E24:E26)</f>
        <v>267.96700000000004</v>
      </c>
      <c r="F27" s="151">
        <f t="shared" si="6"/>
        <v>401.12</v>
      </c>
      <c r="G27" s="151">
        <f t="shared" si="6"/>
        <v>893.47200000000009</v>
      </c>
      <c r="H27" s="151">
        <f t="shared" si="6"/>
        <v>0</v>
      </c>
      <c r="I27" s="151">
        <f t="shared" si="6"/>
        <v>85.564999999999998</v>
      </c>
      <c r="J27" s="151">
        <f t="shared" si="6"/>
        <v>392.96100000000001</v>
      </c>
      <c r="K27" s="151">
        <f t="shared" si="6"/>
        <v>614.92399999999998</v>
      </c>
      <c r="L27" s="152">
        <f t="shared" si="6"/>
        <v>2656.009</v>
      </c>
      <c r="M27" s="137"/>
    </row>
    <row r="28" spans="2:13" x14ac:dyDescent="0.2">
      <c r="B28" s="470"/>
      <c r="C28" s="478" t="s">
        <v>182</v>
      </c>
      <c r="D28" s="153" t="s">
        <v>178</v>
      </c>
      <c r="E28" s="154">
        <v>39.462000000000003</v>
      </c>
      <c r="F28" s="155">
        <v>163.24</v>
      </c>
      <c r="G28" s="155">
        <v>60.417999999999999</v>
      </c>
      <c r="H28" s="155">
        <v>112.271</v>
      </c>
      <c r="I28" s="155">
        <v>321.70100000000002</v>
      </c>
      <c r="J28" s="155">
        <v>98.432000000000002</v>
      </c>
      <c r="K28" s="155">
        <v>392.1</v>
      </c>
      <c r="L28" s="147">
        <f t="shared" si="0"/>
        <v>1187.6240000000003</v>
      </c>
      <c r="M28" s="137"/>
    </row>
    <row r="29" spans="2:13" x14ac:dyDescent="0.2">
      <c r="B29" s="470"/>
      <c r="C29" s="474"/>
      <c r="D29" s="153" t="s">
        <v>179</v>
      </c>
      <c r="E29" s="154">
        <v>0.46600000000000003</v>
      </c>
      <c r="F29" s="155">
        <v>0.48499999999999999</v>
      </c>
      <c r="G29" s="155">
        <v>221.63200000000001</v>
      </c>
      <c r="H29" s="155">
        <v>483.82900000000001</v>
      </c>
      <c r="I29" s="155">
        <v>575.27800000000002</v>
      </c>
      <c r="J29" s="155">
        <v>135.523</v>
      </c>
      <c r="K29" s="155">
        <v>299.70299999999997</v>
      </c>
      <c r="L29" s="147">
        <f t="shared" si="0"/>
        <v>1716.9159999999999</v>
      </c>
      <c r="M29" s="137"/>
    </row>
    <row r="30" spans="2:13" x14ac:dyDescent="0.2">
      <c r="B30" s="470"/>
      <c r="C30" s="479"/>
      <c r="D30" s="153" t="s">
        <v>180</v>
      </c>
      <c r="E30" s="154">
        <v>0</v>
      </c>
      <c r="F30" s="155">
        <v>0</v>
      </c>
      <c r="G30" s="155">
        <v>0.20699999999999999</v>
      </c>
      <c r="H30" s="155">
        <v>2E-3</v>
      </c>
      <c r="I30" s="155">
        <v>3.2320000000000002</v>
      </c>
      <c r="J30" s="155">
        <v>2.5310000000000001</v>
      </c>
      <c r="K30" s="155">
        <v>11.871</v>
      </c>
      <c r="L30" s="147">
        <f t="shared" si="0"/>
        <v>17.843</v>
      </c>
      <c r="M30" s="137"/>
    </row>
    <row r="31" spans="2:13" x14ac:dyDescent="0.2">
      <c r="B31" s="470"/>
      <c r="C31" s="156" t="s">
        <v>183</v>
      </c>
      <c r="D31" s="150"/>
      <c r="E31" s="151">
        <f t="shared" ref="E31:L31" si="7">SUBTOTAL(9,E28:E30)</f>
        <v>39.928000000000004</v>
      </c>
      <c r="F31" s="151">
        <f t="shared" si="7"/>
        <v>163.72500000000002</v>
      </c>
      <c r="G31" s="151">
        <f t="shared" si="7"/>
        <v>282.25700000000001</v>
      </c>
      <c r="H31" s="151">
        <f t="shared" si="7"/>
        <v>596.10199999999998</v>
      </c>
      <c r="I31" s="151">
        <f t="shared" si="7"/>
        <v>900.21100000000001</v>
      </c>
      <c r="J31" s="151">
        <f t="shared" si="7"/>
        <v>236.48599999999999</v>
      </c>
      <c r="K31" s="151">
        <f t="shared" si="7"/>
        <v>703.67399999999998</v>
      </c>
      <c r="L31" s="152">
        <f t="shared" si="7"/>
        <v>2922.3829999999998</v>
      </c>
      <c r="M31" s="137"/>
    </row>
    <row r="32" spans="2:13" x14ac:dyDescent="0.2">
      <c r="B32" s="470"/>
      <c r="C32" s="480" t="s">
        <v>184</v>
      </c>
      <c r="D32" s="153" t="s">
        <v>178</v>
      </c>
      <c r="E32" s="154">
        <v>189.43600000000001</v>
      </c>
      <c r="F32" s="155">
        <v>0.42</v>
      </c>
      <c r="G32" s="155">
        <v>401.221</v>
      </c>
      <c r="H32" s="155">
        <v>200.61699999999999</v>
      </c>
      <c r="I32" s="155">
        <v>0</v>
      </c>
      <c r="J32" s="155">
        <v>30.381</v>
      </c>
      <c r="K32" s="155">
        <v>41.027000000000001</v>
      </c>
      <c r="L32" s="147">
        <f t="shared" si="0"/>
        <v>863.10199999999998</v>
      </c>
      <c r="M32" s="137"/>
    </row>
    <row r="33" spans="2:13" x14ac:dyDescent="0.2">
      <c r="B33" s="470"/>
      <c r="C33" s="481"/>
      <c r="D33" s="153" t="s">
        <v>179</v>
      </c>
      <c r="E33" s="154">
        <v>0</v>
      </c>
      <c r="F33" s="155">
        <v>0.88</v>
      </c>
      <c r="G33" s="155">
        <v>76.094999999999999</v>
      </c>
      <c r="H33" s="155">
        <v>3.3000000000000002E-2</v>
      </c>
      <c r="I33" s="155">
        <v>0</v>
      </c>
      <c r="J33" s="155">
        <v>0</v>
      </c>
      <c r="K33" s="155">
        <v>0</v>
      </c>
      <c r="L33" s="147">
        <f t="shared" si="0"/>
        <v>77.007999999999996</v>
      </c>
      <c r="M33" s="137"/>
    </row>
    <row r="34" spans="2:13" x14ac:dyDescent="0.2">
      <c r="B34" s="470"/>
      <c r="C34" s="482"/>
      <c r="D34" s="153" t="s">
        <v>180</v>
      </c>
      <c r="E34" s="154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47">
        <f t="shared" si="0"/>
        <v>0</v>
      </c>
      <c r="M34" s="137"/>
    </row>
    <row r="35" spans="2:13" x14ac:dyDescent="0.2">
      <c r="B35" s="470"/>
      <c r="C35" s="157" t="s">
        <v>185</v>
      </c>
      <c r="D35" s="150"/>
      <c r="E35" s="151">
        <f t="shared" ref="E35:L35" si="8">SUBTOTAL(9,E32:E34)</f>
        <v>189.43600000000001</v>
      </c>
      <c r="F35" s="151">
        <f t="shared" si="8"/>
        <v>1.3</v>
      </c>
      <c r="G35" s="151">
        <f t="shared" si="8"/>
        <v>477.31600000000003</v>
      </c>
      <c r="H35" s="151">
        <f t="shared" si="8"/>
        <v>200.64999999999998</v>
      </c>
      <c r="I35" s="151">
        <f t="shared" si="8"/>
        <v>0</v>
      </c>
      <c r="J35" s="151">
        <f t="shared" si="8"/>
        <v>30.381</v>
      </c>
      <c r="K35" s="151">
        <f t="shared" si="8"/>
        <v>41.027000000000001</v>
      </c>
      <c r="L35" s="152">
        <f t="shared" si="8"/>
        <v>940.11</v>
      </c>
      <c r="M35" s="137"/>
    </row>
    <row r="36" spans="2:13" x14ac:dyDescent="0.2">
      <c r="B36" s="470"/>
      <c r="C36" s="478" t="s">
        <v>186</v>
      </c>
      <c r="D36" s="153" t="s">
        <v>178</v>
      </c>
      <c r="E36" s="154">
        <v>6.548</v>
      </c>
      <c r="F36" s="155">
        <v>0</v>
      </c>
      <c r="G36" s="155">
        <v>0</v>
      </c>
      <c r="H36" s="155">
        <v>0</v>
      </c>
      <c r="I36" s="155">
        <v>0</v>
      </c>
      <c r="J36" s="155">
        <v>0.57999999999999996</v>
      </c>
      <c r="K36" s="155">
        <v>0</v>
      </c>
      <c r="L36" s="147">
        <f t="shared" si="0"/>
        <v>7.1280000000000001</v>
      </c>
      <c r="M36" s="137"/>
    </row>
    <row r="37" spans="2:13" x14ac:dyDescent="0.2">
      <c r="B37" s="470"/>
      <c r="C37" s="474"/>
      <c r="D37" s="153" t="s">
        <v>179</v>
      </c>
      <c r="E37" s="154">
        <v>76.12</v>
      </c>
      <c r="F37" s="155">
        <v>0</v>
      </c>
      <c r="G37" s="155">
        <v>0</v>
      </c>
      <c r="H37" s="155">
        <v>0</v>
      </c>
      <c r="I37" s="155">
        <v>7.3760000000000003</v>
      </c>
      <c r="J37" s="155">
        <v>1.4730000000000001</v>
      </c>
      <c r="K37" s="155">
        <v>0</v>
      </c>
      <c r="L37" s="147">
        <f t="shared" si="0"/>
        <v>84.969000000000008</v>
      </c>
      <c r="M37" s="137"/>
    </row>
    <row r="38" spans="2:13" x14ac:dyDescent="0.2">
      <c r="B38" s="470"/>
      <c r="C38" s="479"/>
      <c r="D38" s="153" t="s">
        <v>180</v>
      </c>
      <c r="E38" s="154">
        <v>7.9409999999999998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47">
        <f t="shared" si="0"/>
        <v>7.9409999999999998</v>
      </c>
      <c r="M38" s="137"/>
    </row>
    <row r="39" spans="2:13" x14ac:dyDescent="0.2">
      <c r="B39" s="470"/>
      <c r="C39" s="158" t="s">
        <v>187</v>
      </c>
      <c r="D39" s="150"/>
      <c r="E39" s="159">
        <f t="shared" ref="E39:L39" si="9">SUBTOTAL(9,E36:E38)</f>
        <v>90.609000000000009</v>
      </c>
      <c r="F39" s="159">
        <f t="shared" si="9"/>
        <v>0</v>
      </c>
      <c r="G39" s="159">
        <f t="shared" si="9"/>
        <v>0</v>
      </c>
      <c r="H39" s="159">
        <f t="shared" si="9"/>
        <v>0</v>
      </c>
      <c r="I39" s="159">
        <f t="shared" si="9"/>
        <v>7.3760000000000003</v>
      </c>
      <c r="J39" s="159">
        <f t="shared" si="9"/>
        <v>2.0529999999999999</v>
      </c>
      <c r="K39" s="159">
        <f t="shared" si="9"/>
        <v>0</v>
      </c>
      <c r="L39" s="145">
        <f t="shared" si="9"/>
        <v>100.03800000000001</v>
      </c>
      <c r="M39" s="137"/>
    </row>
    <row r="40" spans="2:13" x14ac:dyDescent="0.2">
      <c r="B40" s="126" t="s">
        <v>190</v>
      </c>
      <c r="C40" s="161"/>
      <c r="D40" s="162"/>
      <c r="E40" s="45">
        <f>SUBTOTAL(9,E24:E38)</f>
        <v>587.94000000000005</v>
      </c>
      <c r="F40" s="45">
        <f t="shared" ref="F40:L40" si="10">SUBTOTAL(9,F24:F38)</f>
        <v>566.14499999999998</v>
      </c>
      <c r="G40" s="45">
        <f t="shared" si="10"/>
        <v>1653.0450000000003</v>
      </c>
      <c r="H40" s="45">
        <f t="shared" si="10"/>
        <v>796.75199999999995</v>
      </c>
      <c r="I40" s="45">
        <f t="shared" si="10"/>
        <v>993.15200000000004</v>
      </c>
      <c r="J40" s="45">
        <f t="shared" si="10"/>
        <v>661.88099999999997</v>
      </c>
      <c r="K40" s="45">
        <f t="shared" si="10"/>
        <v>1359.625</v>
      </c>
      <c r="L40" s="60">
        <f t="shared" si="10"/>
        <v>6618.5399999999991</v>
      </c>
      <c r="M40" s="137"/>
    </row>
    <row r="41" spans="2:13" x14ac:dyDescent="0.2">
      <c r="B41" s="469" t="s">
        <v>191</v>
      </c>
      <c r="C41" s="473" t="s">
        <v>180</v>
      </c>
      <c r="D41" s="153" t="s">
        <v>178</v>
      </c>
      <c r="E41" s="154">
        <v>0</v>
      </c>
      <c r="F41" s="155">
        <v>14.685780276894569</v>
      </c>
      <c r="G41" s="155">
        <v>0</v>
      </c>
      <c r="H41" s="155">
        <v>0</v>
      </c>
      <c r="I41" s="155">
        <v>0</v>
      </c>
      <c r="J41" s="155">
        <v>0.222</v>
      </c>
      <c r="K41" s="155">
        <v>57.191117493629456</v>
      </c>
      <c r="L41" s="147">
        <f t="shared" si="0"/>
        <v>72.098897770524019</v>
      </c>
      <c r="M41" s="137"/>
    </row>
    <row r="42" spans="2:13" x14ac:dyDescent="0.2">
      <c r="B42" s="470"/>
      <c r="C42" s="473"/>
      <c r="D42" s="153" t="s">
        <v>179</v>
      </c>
      <c r="E42" s="154">
        <v>0</v>
      </c>
      <c r="F42" s="155">
        <v>0.18494000276923181</v>
      </c>
      <c r="G42" s="155">
        <v>0</v>
      </c>
      <c r="H42" s="155">
        <v>0</v>
      </c>
      <c r="I42" s="155">
        <v>0</v>
      </c>
      <c r="J42" s="155">
        <v>0</v>
      </c>
      <c r="K42" s="155">
        <v>236.66601283597947</v>
      </c>
      <c r="L42" s="147">
        <f t="shared" si="0"/>
        <v>236.8509528387487</v>
      </c>
      <c r="M42" s="137"/>
    </row>
    <row r="43" spans="2:13" x14ac:dyDescent="0.2">
      <c r="B43" s="470"/>
      <c r="C43" s="473"/>
      <c r="D43" s="153" t="s">
        <v>180</v>
      </c>
      <c r="E43" s="154">
        <v>0</v>
      </c>
      <c r="F43" s="155">
        <v>1.2503300039172172</v>
      </c>
      <c r="G43" s="155">
        <v>0</v>
      </c>
      <c r="H43" s="155">
        <v>0</v>
      </c>
      <c r="I43" s="155">
        <v>0</v>
      </c>
      <c r="J43" s="155">
        <v>3.0970500163324179</v>
      </c>
      <c r="K43" s="155">
        <v>71.591539812251924</v>
      </c>
      <c r="L43" s="147">
        <f t="shared" si="0"/>
        <v>75.938919832501554</v>
      </c>
      <c r="M43" s="137"/>
    </row>
    <row r="44" spans="2:13" x14ac:dyDescent="0.2">
      <c r="B44" s="470"/>
      <c r="C44" s="163" t="s">
        <v>192</v>
      </c>
      <c r="D44" s="150"/>
      <c r="E44" s="151">
        <f t="shared" ref="E44:L44" si="11">SUBTOTAL(9,E41:E43)</f>
        <v>0</v>
      </c>
      <c r="F44" s="151">
        <f t="shared" si="11"/>
        <v>16.121050283581017</v>
      </c>
      <c r="G44" s="151">
        <f t="shared" si="11"/>
        <v>0</v>
      </c>
      <c r="H44" s="151">
        <f t="shared" si="11"/>
        <v>0</v>
      </c>
      <c r="I44" s="151">
        <f t="shared" si="11"/>
        <v>0</v>
      </c>
      <c r="J44" s="151">
        <f t="shared" si="11"/>
        <v>3.3190500163324179</v>
      </c>
      <c r="K44" s="151">
        <f t="shared" si="11"/>
        <v>365.44867014186087</v>
      </c>
      <c r="L44" s="152">
        <f t="shared" si="11"/>
        <v>384.88877044177428</v>
      </c>
      <c r="M44" s="137"/>
    </row>
    <row r="45" spans="2:13" x14ac:dyDescent="0.2">
      <c r="B45" s="470"/>
      <c r="C45" s="474" t="s">
        <v>182</v>
      </c>
      <c r="D45" s="153" t="s">
        <v>178</v>
      </c>
      <c r="E45" s="154">
        <v>84.714998892784124</v>
      </c>
      <c r="F45" s="155">
        <v>46.508530232548715</v>
      </c>
      <c r="G45" s="155">
        <v>218.56683667242527</v>
      </c>
      <c r="H45" s="155">
        <v>79.136880080044264</v>
      </c>
      <c r="I45" s="155">
        <v>73.728598181843751</v>
      </c>
      <c r="J45" s="155">
        <v>152.55913062429428</v>
      </c>
      <c r="K45" s="155">
        <v>212.22986153924464</v>
      </c>
      <c r="L45" s="147">
        <f t="shared" si="0"/>
        <v>867.44483622318512</v>
      </c>
      <c r="M45" s="137"/>
    </row>
    <row r="46" spans="2:13" x14ac:dyDescent="0.2">
      <c r="B46" s="470"/>
      <c r="C46" s="474"/>
      <c r="D46" s="153" t="s">
        <v>179</v>
      </c>
      <c r="E46" s="154">
        <v>145.7174401634112</v>
      </c>
      <c r="F46" s="155">
        <v>372.64810718721151</v>
      </c>
      <c r="G46" s="155">
        <v>855.70445347168766</v>
      </c>
      <c r="H46" s="155">
        <v>457.35091138296576</v>
      </c>
      <c r="I46" s="155">
        <v>296.49559193662179</v>
      </c>
      <c r="J46" s="155">
        <v>234.06572134518623</v>
      </c>
      <c r="K46" s="155">
        <v>682.34372294898333</v>
      </c>
      <c r="L46" s="147">
        <f t="shared" si="0"/>
        <v>3044.3259484360674</v>
      </c>
      <c r="M46" s="137"/>
    </row>
    <row r="47" spans="2:13" x14ac:dyDescent="0.2">
      <c r="B47" s="470"/>
      <c r="C47" s="474"/>
      <c r="D47" s="153" t="s">
        <v>180</v>
      </c>
      <c r="E47" s="154">
        <v>0.28960998535156252</v>
      </c>
      <c r="F47" s="155">
        <v>0.61464001476764674</v>
      </c>
      <c r="G47" s="155">
        <v>5.0178399849534037</v>
      </c>
      <c r="H47" s="155">
        <v>0</v>
      </c>
      <c r="I47" s="155">
        <v>44.364439933311196</v>
      </c>
      <c r="J47" s="155">
        <v>7.5417999937534335</v>
      </c>
      <c r="K47" s="155">
        <v>69.735679794669153</v>
      </c>
      <c r="L47" s="147">
        <f t="shared" si="0"/>
        <v>127.56400970680639</v>
      </c>
      <c r="M47" s="137"/>
    </row>
    <row r="48" spans="2:13" x14ac:dyDescent="0.2">
      <c r="B48" s="470"/>
      <c r="C48" s="156" t="s">
        <v>183</v>
      </c>
      <c r="D48" s="150"/>
      <c r="E48" s="151">
        <f t="shared" ref="E48:L48" si="12">SUBTOTAL(9,E45:E47)</f>
        <v>230.72204904154691</v>
      </c>
      <c r="F48" s="151">
        <f t="shared" si="12"/>
        <v>419.77127743452786</v>
      </c>
      <c r="G48" s="151">
        <f t="shared" si="12"/>
        <v>1079.2891301290663</v>
      </c>
      <c r="H48" s="151">
        <f t="shared" si="12"/>
        <v>536.48779146301001</v>
      </c>
      <c r="I48" s="151">
        <f t="shared" si="12"/>
        <v>414.58863005177676</v>
      </c>
      <c r="J48" s="151">
        <f t="shared" si="12"/>
        <v>394.16665196323396</v>
      </c>
      <c r="K48" s="151">
        <f t="shared" si="12"/>
        <v>964.30926428289717</v>
      </c>
      <c r="L48" s="152">
        <f t="shared" si="12"/>
        <v>4039.3347943660588</v>
      </c>
      <c r="M48" s="137"/>
    </row>
    <row r="49" spans="2:13" x14ac:dyDescent="0.2">
      <c r="B49" s="470"/>
      <c r="C49" s="481" t="s">
        <v>184</v>
      </c>
      <c r="D49" s="153" t="s">
        <v>178</v>
      </c>
      <c r="E49" s="154">
        <v>371.33199999999999</v>
      </c>
      <c r="F49" s="155">
        <v>-4.9189099807739254</v>
      </c>
      <c r="G49" s="155">
        <v>232.78094926071199</v>
      </c>
      <c r="H49" s="155">
        <v>122.16380157470699</v>
      </c>
      <c r="I49" s="155">
        <v>0</v>
      </c>
      <c r="J49" s="155">
        <v>19.431000000000001</v>
      </c>
      <c r="K49" s="155">
        <v>70.099999999999994</v>
      </c>
      <c r="L49" s="147">
        <f t="shared" si="0"/>
        <v>810.88884085464508</v>
      </c>
      <c r="M49" s="137"/>
    </row>
    <row r="50" spans="2:13" x14ac:dyDescent="0.2">
      <c r="B50" s="470"/>
      <c r="C50" s="481"/>
      <c r="D50" s="153" t="s">
        <v>179</v>
      </c>
      <c r="E50" s="154">
        <v>0</v>
      </c>
      <c r="F50" s="155">
        <v>1.1634400196075401</v>
      </c>
      <c r="G50" s="155">
        <v>24.224</v>
      </c>
      <c r="H50" s="155">
        <v>0</v>
      </c>
      <c r="I50" s="155">
        <v>0</v>
      </c>
      <c r="J50" s="155">
        <v>0</v>
      </c>
      <c r="K50" s="155">
        <v>0</v>
      </c>
      <c r="L50" s="147">
        <f t="shared" si="0"/>
        <v>25.387440019607538</v>
      </c>
      <c r="M50" s="137"/>
    </row>
    <row r="51" spans="2:13" x14ac:dyDescent="0.2">
      <c r="B51" s="470"/>
      <c r="C51" s="481"/>
      <c r="D51" s="153" t="s">
        <v>180</v>
      </c>
      <c r="E51" s="154">
        <v>26.542999999999999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47">
        <f t="shared" si="0"/>
        <v>26.542999999999999</v>
      </c>
      <c r="M51" s="137"/>
    </row>
    <row r="52" spans="2:13" x14ac:dyDescent="0.2">
      <c r="B52" s="470"/>
      <c r="C52" s="157" t="s">
        <v>185</v>
      </c>
      <c r="D52" s="150"/>
      <c r="E52" s="151">
        <f t="shared" ref="E52:L52" si="13">SUBTOTAL(9,E49:E51)</f>
        <v>397.875</v>
      </c>
      <c r="F52" s="151">
        <f t="shared" si="13"/>
        <v>-3.7554699611663853</v>
      </c>
      <c r="G52" s="151">
        <f t="shared" si="13"/>
        <v>257.00494926071201</v>
      </c>
      <c r="H52" s="151">
        <f t="shared" si="13"/>
        <v>122.16380157470699</v>
      </c>
      <c r="I52" s="151">
        <f t="shared" si="13"/>
        <v>0</v>
      </c>
      <c r="J52" s="151">
        <f t="shared" si="13"/>
        <v>19.431000000000001</v>
      </c>
      <c r="K52" s="151">
        <f t="shared" si="13"/>
        <v>70.099999999999994</v>
      </c>
      <c r="L52" s="152">
        <f t="shared" si="13"/>
        <v>862.81928087425263</v>
      </c>
      <c r="M52" s="137"/>
    </row>
    <row r="53" spans="2:13" x14ac:dyDescent="0.2">
      <c r="B53" s="470"/>
      <c r="C53" s="474" t="s">
        <v>186</v>
      </c>
      <c r="D53" s="153" t="s">
        <v>178</v>
      </c>
      <c r="E53" s="154">
        <v>33.749000000000002</v>
      </c>
      <c r="F53" s="155">
        <v>0</v>
      </c>
      <c r="G53" s="155">
        <v>0</v>
      </c>
      <c r="H53" s="155">
        <v>0</v>
      </c>
      <c r="I53" s="155">
        <v>0</v>
      </c>
      <c r="J53" s="155">
        <v>0.64500000000000002</v>
      </c>
      <c r="K53" s="155">
        <v>0</v>
      </c>
      <c r="L53" s="147">
        <f t="shared" si="0"/>
        <v>34.394000000000005</v>
      </c>
      <c r="M53" s="137"/>
    </row>
    <row r="54" spans="2:13" x14ac:dyDescent="0.2">
      <c r="B54" s="470"/>
      <c r="C54" s="474"/>
      <c r="D54" s="153" t="s">
        <v>179</v>
      </c>
      <c r="E54" s="154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47">
        <f t="shared" si="0"/>
        <v>0</v>
      </c>
      <c r="M54" s="137"/>
    </row>
    <row r="55" spans="2:13" x14ac:dyDescent="0.2">
      <c r="B55" s="470"/>
      <c r="C55" s="479"/>
      <c r="D55" s="164" t="s">
        <v>180</v>
      </c>
      <c r="E55" s="165">
        <v>10.452</v>
      </c>
      <c r="F55" s="166">
        <v>0</v>
      </c>
      <c r="G55" s="166">
        <v>0</v>
      </c>
      <c r="H55" s="166">
        <v>0</v>
      </c>
      <c r="I55" s="166">
        <v>5.2380098876953127</v>
      </c>
      <c r="J55" s="166">
        <v>0.53553999328613278</v>
      </c>
      <c r="K55" s="166">
        <v>0</v>
      </c>
      <c r="L55" s="167">
        <f t="shared" si="0"/>
        <v>16.225549880981447</v>
      </c>
      <c r="M55" s="137"/>
    </row>
    <row r="56" spans="2:13" x14ac:dyDescent="0.2">
      <c r="B56" s="470"/>
      <c r="C56" s="156" t="s">
        <v>187</v>
      </c>
      <c r="D56" s="150"/>
      <c r="E56" s="155">
        <f t="shared" ref="E56:L56" si="14">SUBTOTAL(9,E53:E55)</f>
        <v>44.201000000000001</v>
      </c>
      <c r="F56" s="155">
        <f t="shared" si="14"/>
        <v>0</v>
      </c>
      <c r="G56" s="155">
        <f t="shared" si="14"/>
        <v>0</v>
      </c>
      <c r="H56" s="155">
        <f t="shared" si="14"/>
        <v>0</v>
      </c>
      <c r="I56" s="155">
        <f t="shared" si="14"/>
        <v>5.2380098876953127</v>
      </c>
      <c r="J56" s="155">
        <f t="shared" si="14"/>
        <v>1.1805399932861329</v>
      </c>
      <c r="K56" s="155">
        <f t="shared" si="14"/>
        <v>0</v>
      </c>
      <c r="L56" s="147">
        <f t="shared" si="14"/>
        <v>50.619549880981452</v>
      </c>
      <c r="M56" s="137"/>
    </row>
    <row r="57" spans="2:13" x14ac:dyDescent="0.2">
      <c r="B57" s="126" t="s">
        <v>193</v>
      </c>
      <c r="C57" s="161"/>
      <c r="D57" s="168"/>
      <c r="E57" s="45">
        <f t="shared" ref="E57:L57" si="15">SUBTOTAL(9,E41:E55)</f>
        <v>672.79804904154696</v>
      </c>
      <c r="F57" s="45">
        <f t="shared" si="15"/>
        <v>432.1368577569425</v>
      </c>
      <c r="G57" s="45">
        <f t="shared" si="15"/>
        <v>1336.2940793897783</v>
      </c>
      <c r="H57" s="45">
        <f t="shared" si="15"/>
        <v>658.65159303771702</v>
      </c>
      <c r="I57" s="45">
        <f t="shared" si="15"/>
        <v>419.8266399394721</v>
      </c>
      <c r="J57" s="45">
        <f t="shared" si="15"/>
        <v>418.09724197285249</v>
      </c>
      <c r="K57" s="45">
        <f t="shared" si="15"/>
        <v>1399.8579344247578</v>
      </c>
      <c r="L57" s="60">
        <f t="shared" si="15"/>
        <v>5337.6623955630675</v>
      </c>
      <c r="M57" s="137"/>
    </row>
    <row r="58" spans="2:13" x14ac:dyDescent="0.2">
      <c r="B58" s="469">
        <v>2005</v>
      </c>
      <c r="C58" s="472" t="s">
        <v>180</v>
      </c>
      <c r="D58" s="143" t="s">
        <v>178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70">
        <v>2.7897799224853501</v>
      </c>
      <c r="L58" s="147">
        <f>SUM(E58:K58)</f>
        <v>2.7897799224853501</v>
      </c>
      <c r="M58" s="137"/>
    </row>
    <row r="59" spans="2:13" x14ac:dyDescent="0.2">
      <c r="B59" s="470"/>
      <c r="C59" s="473"/>
      <c r="D59" s="146" t="s">
        <v>179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47">
        <f>SUM(E59:K59)</f>
        <v>0</v>
      </c>
      <c r="M59" s="137"/>
    </row>
    <row r="60" spans="2:13" x14ac:dyDescent="0.2">
      <c r="B60" s="470"/>
      <c r="C60" s="473"/>
      <c r="D60" s="148" t="s">
        <v>180</v>
      </c>
      <c r="E60" s="169">
        <v>0</v>
      </c>
      <c r="F60" s="169">
        <v>0</v>
      </c>
      <c r="G60" s="169">
        <v>0</v>
      </c>
      <c r="H60" s="169">
        <v>0</v>
      </c>
      <c r="I60" s="169">
        <v>42.263429153516803</v>
      </c>
      <c r="J60" s="169">
        <v>3.9766349809169701</v>
      </c>
      <c r="K60" s="169">
        <v>33.8542300758957</v>
      </c>
      <c r="L60" s="147">
        <f>SUM(E60:K60)</f>
        <v>80.09429421032948</v>
      </c>
      <c r="M60" s="137"/>
    </row>
    <row r="61" spans="2:13" x14ac:dyDescent="0.2">
      <c r="B61" s="470"/>
      <c r="C61" s="163" t="s">
        <v>192</v>
      </c>
      <c r="D61" s="150"/>
      <c r="E61" s="151">
        <f t="shared" ref="E61:L61" si="16">SUBTOTAL(9,E58:E60)</f>
        <v>0</v>
      </c>
      <c r="F61" s="151">
        <f t="shared" si="16"/>
        <v>0</v>
      </c>
      <c r="G61" s="151">
        <f t="shared" si="16"/>
        <v>0</v>
      </c>
      <c r="H61" s="151">
        <f t="shared" si="16"/>
        <v>0</v>
      </c>
      <c r="I61" s="151">
        <f t="shared" si="16"/>
        <v>42.263429153516803</v>
      </c>
      <c r="J61" s="151">
        <f t="shared" si="16"/>
        <v>3.9766349809169701</v>
      </c>
      <c r="K61" s="151">
        <f t="shared" si="16"/>
        <v>36.644009998381051</v>
      </c>
      <c r="L61" s="152">
        <f t="shared" si="16"/>
        <v>82.884074132814831</v>
      </c>
      <c r="M61" s="137"/>
    </row>
    <row r="62" spans="2:13" x14ac:dyDescent="0.2">
      <c r="B62" s="470"/>
      <c r="C62" s="474" t="s">
        <v>182</v>
      </c>
      <c r="D62" s="143" t="s">
        <v>178</v>
      </c>
      <c r="E62" s="169">
        <v>135.15054709243799</v>
      </c>
      <c r="F62" s="169">
        <v>89.524829754233394</v>
      </c>
      <c r="G62" s="169">
        <v>232.73179936690599</v>
      </c>
      <c r="H62" s="169">
        <v>98.192485245645003</v>
      </c>
      <c r="I62" s="169">
        <v>221.926467513338</v>
      </c>
      <c r="J62" s="169">
        <v>162.51317794895201</v>
      </c>
      <c r="K62" s="169">
        <v>178.55142899942399</v>
      </c>
      <c r="L62" s="145">
        <f>SUM(E62:K62)</f>
        <v>1118.5907359209364</v>
      </c>
      <c r="M62" s="137"/>
    </row>
    <row r="63" spans="2:13" x14ac:dyDescent="0.2">
      <c r="B63" s="470"/>
      <c r="C63" s="474"/>
      <c r="D63" s="146" t="s">
        <v>179</v>
      </c>
      <c r="E63" s="169">
        <v>228.42792575584201</v>
      </c>
      <c r="F63" s="169">
        <v>344.05197639760399</v>
      </c>
      <c r="G63" s="169">
        <v>781.66061283719898</v>
      </c>
      <c r="H63" s="169">
        <v>420.97269864389301</v>
      </c>
      <c r="I63" s="169">
        <v>495.62654994723601</v>
      </c>
      <c r="J63" s="169">
        <v>320.57741263806798</v>
      </c>
      <c r="K63" s="169">
        <v>966.56466095668804</v>
      </c>
      <c r="L63" s="147">
        <f>SUM(E63:K63)</f>
        <v>3557.8818371765296</v>
      </c>
      <c r="M63" s="137"/>
    </row>
    <row r="64" spans="2:13" x14ac:dyDescent="0.2">
      <c r="B64" s="470"/>
      <c r="C64" s="474"/>
      <c r="D64" s="148" t="s">
        <v>180</v>
      </c>
      <c r="E64" s="169">
        <v>0</v>
      </c>
      <c r="F64" s="169">
        <v>4.8934099988937296</v>
      </c>
      <c r="G64" s="169">
        <v>10.252130058377899</v>
      </c>
      <c r="H64" s="169">
        <v>4.6570001125335603E-2</v>
      </c>
      <c r="I64" s="169">
        <v>1.0830900038257201</v>
      </c>
      <c r="J64" s="169">
        <v>12.642949944257699</v>
      </c>
      <c r="K64" s="169">
        <v>55.489379545781702</v>
      </c>
      <c r="L64" s="167">
        <f>SUM(E64:K64)</f>
        <v>84.407529552262076</v>
      </c>
      <c r="M64" s="137"/>
    </row>
    <row r="65" spans="2:13" x14ac:dyDescent="0.2">
      <c r="B65" s="470"/>
      <c r="C65" s="156" t="s">
        <v>183</v>
      </c>
      <c r="D65" s="150"/>
      <c r="E65" s="151">
        <f t="shared" ref="E65:L65" si="17">SUBTOTAL(9,E62:E64)</f>
        <v>363.57847284828</v>
      </c>
      <c r="F65" s="151">
        <f t="shared" si="17"/>
        <v>438.47021615073112</v>
      </c>
      <c r="G65" s="151">
        <f t="shared" si="17"/>
        <v>1024.6445422624829</v>
      </c>
      <c r="H65" s="151">
        <f t="shared" si="17"/>
        <v>519.21175389066332</v>
      </c>
      <c r="I65" s="151">
        <f t="shared" si="17"/>
        <v>718.63610746439974</v>
      </c>
      <c r="J65" s="151">
        <f t="shared" si="17"/>
        <v>495.73354053127764</v>
      </c>
      <c r="K65" s="151">
        <f t="shared" si="17"/>
        <v>1200.6054695018938</v>
      </c>
      <c r="L65" s="152">
        <f t="shared" si="17"/>
        <v>4760.8801026497276</v>
      </c>
      <c r="M65" s="137"/>
    </row>
    <row r="66" spans="2:13" x14ac:dyDescent="0.2">
      <c r="B66" s="470"/>
      <c r="C66" s="475" t="s">
        <v>184</v>
      </c>
      <c r="D66" s="143" t="s">
        <v>178</v>
      </c>
      <c r="E66" s="169">
        <v>386.08024999999998</v>
      </c>
      <c r="F66" s="169">
        <v>1.0449999999999999</v>
      </c>
      <c r="G66" s="169">
        <v>219.00159765625</v>
      </c>
      <c r="H66" s="169">
        <v>173.87949114990201</v>
      </c>
      <c r="I66" s="169">
        <v>0</v>
      </c>
      <c r="J66" s="169">
        <v>72.647499999999994</v>
      </c>
      <c r="K66" s="169">
        <v>65.875</v>
      </c>
      <c r="L66" s="147">
        <f>SUM(E66:K66)</f>
        <v>918.52883880615207</v>
      </c>
      <c r="M66" s="137"/>
    </row>
    <row r="67" spans="2:13" x14ac:dyDescent="0.2">
      <c r="B67" s="470"/>
      <c r="C67" s="475"/>
      <c r="D67" s="146" t="s">
        <v>179</v>
      </c>
      <c r="E67" s="169">
        <v>0</v>
      </c>
      <c r="F67" s="169">
        <v>0</v>
      </c>
      <c r="G67" s="169">
        <v>9.1773300781249993</v>
      </c>
      <c r="H67" s="169">
        <v>0</v>
      </c>
      <c r="I67" s="169">
        <v>0</v>
      </c>
      <c r="J67" s="169">
        <v>0</v>
      </c>
      <c r="K67" s="169">
        <v>0</v>
      </c>
      <c r="L67" s="147">
        <f>SUM(E67:K67)</f>
        <v>9.1773300781249993</v>
      </c>
      <c r="M67" s="137"/>
    </row>
    <row r="68" spans="2:13" x14ac:dyDescent="0.2">
      <c r="B68" s="470"/>
      <c r="C68" s="475"/>
      <c r="D68" s="148" t="s">
        <v>180</v>
      </c>
      <c r="E68" s="169">
        <v>6.6357499999999998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47">
        <f>SUM(E68:K68)</f>
        <v>6.6357499999999998</v>
      </c>
      <c r="M68" s="137"/>
    </row>
    <row r="69" spans="2:13" x14ac:dyDescent="0.2">
      <c r="B69" s="470"/>
      <c r="C69" s="157" t="s">
        <v>185</v>
      </c>
      <c r="D69" s="150"/>
      <c r="E69" s="151">
        <f t="shared" ref="E69:L69" si="18">SUBTOTAL(9,E66:E68)</f>
        <v>392.71599999999995</v>
      </c>
      <c r="F69" s="151">
        <f t="shared" si="18"/>
        <v>1.0449999999999999</v>
      </c>
      <c r="G69" s="151">
        <f t="shared" si="18"/>
        <v>228.17892773437501</v>
      </c>
      <c r="H69" s="151">
        <f t="shared" si="18"/>
        <v>173.87949114990201</v>
      </c>
      <c r="I69" s="151">
        <f t="shared" si="18"/>
        <v>0</v>
      </c>
      <c r="J69" s="151">
        <f t="shared" si="18"/>
        <v>72.647499999999994</v>
      </c>
      <c r="K69" s="151">
        <f t="shared" si="18"/>
        <v>65.875</v>
      </c>
      <c r="L69" s="152">
        <f t="shared" si="18"/>
        <v>934.34191888427711</v>
      </c>
      <c r="M69" s="137"/>
    </row>
    <row r="70" spans="2:13" x14ac:dyDescent="0.2">
      <c r="B70" s="470"/>
      <c r="C70" s="476" t="s">
        <v>186</v>
      </c>
      <c r="D70" s="143" t="s">
        <v>178</v>
      </c>
      <c r="E70" s="169">
        <v>25.620999999999999</v>
      </c>
      <c r="F70" s="169">
        <v>3.3217599897384602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47">
        <f>SUM(E70:K70)</f>
        <v>28.942759989738459</v>
      </c>
      <c r="M70" s="137"/>
    </row>
    <row r="71" spans="2:13" x14ac:dyDescent="0.2">
      <c r="B71" s="470"/>
      <c r="C71" s="476"/>
      <c r="D71" s="146" t="s">
        <v>179</v>
      </c>
      <c r="E71" s="169">
        <v>7.0315000000000003</v>
      </c>
      <c r="F71" s="169">
        <v>1.4662799930572501</v>
      </c>
      <c r="G71" s="169">
        <v>0</v>
      </c>
      <c r="H71" s="169">
        <v>0</v>
      </c>
      <c r="I71" s="169">
        <v>4.72084002685546</v>
      </c>
      <c r="J71" s="169">
        <v>0</v>
      </c>
      <c r="K71" s="169">
        <v>0.80043001556396398</v>
      </c>
      <c r="L71" s="147">
        <f>SUM(E71:K71)</f>
        <v>14.019050035476674</v>
      </c>
      <c r="M71" s="137"/>
    </row>
    <row r="72" spans="2:13" x14ac:dyDescent="0.2">
      <c r="B72" s="470"/>
      <c r="C72" s="477"/>
      <c r="D72" s="148" t="s">
        <v>180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7">
        <f>SUM(E72:K72)</f>
        <v>0</v>
      </c>
      <c r="M72" s="137"/>
    </row>
    <row r="73" spans="2:13" x14ac:dyDescent="0.2">
      <c r="B73" s="471"/>
      <c r="C73" s="171" t="s">
        <v>187</v>
      </c>
      <c r="D73" s="150"/>
      <c r="E73" s="151">
        <f t="shared" ref="E73:L73" si="19">SUBTOTAL(9,E70:E72)</f>
        <v>32.652499999999996</v>
      </c>
      <c r="F73" s="151">
        <f t="shared" si="19"/>
        <v>4.7880399827957101</v>
      </c>
      <c r="G73" s="151">
        <f t="shared" si="19"/>
        <v>0</v>
      </c>
      <c r="H73" s="151">
        <f t="shared" si="19"/>
        <v>0</v>
      </c>
      <c r="I73" s="151">
        <f t="shared" si="19"/>
        <v>4.72084002685546</v>
      </c>
      <c r="J73" s="151">
        <f t="shared" si="19"/>
        <v>0</v>
      </c>
      <c r="K73" s="151">
        <f t="shared" si="19"/>
        <v>0.80043001556396398</v>
      </c>
      <c r="L73" s="152">
        <f t="shared" si="19"/>
        <v>42.961810025215129</v>
      </c>
      <c r="M73" s="137"/>
    </row>
    <row r="74" spans="2:13" x14ac:dyDescent="0.2">
      <c r="B74" s="126" t="s">
        <v>194</v>
      </c>
      <c r="C74" s="172"/>
      <c r="D74" s="168"/>
      <c r="E74" s="45">
        <f t="shared" ref="E74:L74" si="20">SUBTOTAL(9,E58:E72)</f>
        <v>788.94697284827998</v>
      </c>
      <c r="F74" s="45">
        <f t="shared" si="20"/>
        <v>444.30325613352682</v>
      </c>
      <c r="G74" s="45">
        <f t="shared" si="20"/>
        <v>1252.8234699968577</v>
      </c>
      <c r="H74" s="45">
        <f t="shared" si="20"/>
        <v>693.09124504056535</v>
      </c>
      <c r="I74" s="45">
        <f t="shared" si="20"/>
        <v>765.62037664477214</v>
      </c>
      <c r="J74" s="45">
        <f t="shared" si="20"/>
        <v>572.35767551219465</v>
      </c>
      <c r="K74" s="45">
        <f t="shared" si="20"/>
        <v>1303.9249095158389</v>
      </c>
      <c r="L74" s="65">
        <f t="shared" si="20"/>
        <v>5821.0679056920344</v>
      </c>
      <c r="M74" s="137"/>
    </row>
    <row r="75" spans="2:13" x14ac:dyDescent="0.2">
      <c r="B75" s="469">
        <v>2006</v>
      </c>
      <c r="C75" s="472" t="s">
        <v>180</v>
      </c>
      <c r="D75" s="143" t="s">
        <v>178</v>
      </c>
      <c r="E75" s="173"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0</v>
      </c>
      <c r="K75" s="173">
        <v>2.1268800201415998</v>
      </c>
      <c r="L75" s="147">
        <f>SUM(E75:K75)</f>
        <v>2.1268800201415998</v>
      </c>
      <c r="M75" s="137"/>
    </row>
    <row r="76" spans="2:13" x14ac:dyDescent="0.2">
      <c r="B76" s="470"/>
      <c r="C76" s="473"/>
      <c r="D76" s="146" t="s">
        <v>179</v>
      </c>
      <c r="E76" s="173"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0</v>
      </c>
      <c r="K76" s="174">
        <v>3.8180000782012898E-2</v>
      </c>
      <c r="L76" s="147">
        <f>SUM(E76:K76)</f>
        <v>3.8180000782012898E-2</v>
      </c>
      <c r="M76" s="137"/>
    </row>
    <row r="77" spans="2:13" x14ac:dyDescent="0.2">
      <c r="B77" s="470"/>
      <c r="C77" s="473"/>
      <c r="D77" s="148" t="s">
        <v>180</v>
      </c>
      <c r="E77" s="173">
        <v>0</v>
      </c>
      <c r="F77" s="173">
        <v>0</v>
      </c>
      <c r="G77" s="173">
        <v>0</v>
      </c>
      <c r="H77" s="173">
        <v>0</v>
      </c>
      <c r="I77" s="173">
        <v>0</v>
      </c>
      <c r="J77" s="173">
        <v>1.6122299913167899</v>
      </c>
      <c r="K77" s="173">
        <v>7.8643700020909302</v>
      </c>
      <c r="L77" s="147">
        <f>SUM(E77:K77)</f>
        <v>9.4765999934077207</v>
      </c>
      <c r="M77" s="137"/>
    </row>
    <row r="78" spans="2:13" x14ac:dyDescent="0.2">
      <c r="B78" s="470"/>
      <c r="C78" s="163" t="s">
        <v>192</v>
      </c>
      <c r="D78" s="150"/>
      <c r="E78" s="151">
        <f t="shared" ref="E78:L78" si="21">SUBTOTAL(9,E75:E77)</f>
        <v>0</v>
      </c>
      <c r="F78" s="151">
        <f t="shared" si="21"/>
        <v>0</v>
      </c>
      <c r="G78" s="151">
        <f t="shared" si="21"/>
        <v>0</v>
      </c>
      <c r="H78" s="151">
        <f t="shared" si="21"/>
        <v>0</v>
      </c>
      <c r="I78" s="151">
        <f t="shared" si="21"/>
        <v>0</v>
      </c>
      <c r="J78" s="151">
        <f t="shared" si="21"/>
        <v>1.6122299913167899</v>
      </c>
      <c r="K78" s="151">
        <f t="shared" si="21"/>
        <v>10.029430023014543</v>
      </c>
      <c r="L78" s="152">
        <f t="shared" si="21"/>
        <v>11.641660014331332</v>
      </c>
      <c r="M78" s="137"/>
    </row>
    <row r="79" spans="2:13" x14ac:dyDescent="0.2">
      <c r="B79" s="470"/>
      <c r="C79" s="474" t="s">
        <v>182</v>
      </c>
      <c r="D79" s="143" t="s">
        <v>178</v>
      </c>
      <c r="E79" s="175">
        <v>174.20837588009201</v>
      </c>
      <c r="F79" s="176">
        <v>61.587700263969602</v>
      </c>
      <c r="G79" s="176">
        <v>341.85778683298798</v>
      </c>
      <c r="H79" s="176">
        <v>73.5398906592131</v>
      </c>
      <c r="I79" s="176">
        <v>284.65057184483101</v>
      </c>
      <c r="J79" s="176">
        <v>246.36551883798799</v>
      </c>
      <c r="K79" s="177">
        <v>210.218269173354</v>
      </c>
      <c r="L79" s="145">
        <f>SUM(E79:K79)</f>
        <v>1392.4281134924356</v>
      </c>
      <c r="M79" s="137"/>
    </row>
    <row r="80" spans="2:13" x14ac:dyDescent="0.2">
      <c r="B80" s="470"/>
      <c r="C80" s="474"/>
      <c r="D80" s="146" t="s">
        <v>179</v>
      </c>
      <c r="E80" s="178">
        <v>229.25657477510001</v>
      </c>
      <c r="F80" s="144">
        <v>377.32452517456602</v>
      </c>
      <c r="G80" s="144">
        <v>718.61759560484404</v>
      </c>
      <c r="H80" s="144">
        <v>431.85254016134098</v>
      </c>
      <c r="I80" s="144">
        <v>619.52610687467802</v>
      </c>
      <c r="J80" s="144">
        <v>264.430420626044</v>
      </c>
      <c r="K80" s="179">
        <v>698.213579251081</v>
      </c>
      <c r="L80" s="147">
        <f>SUM(E80:K80)</f>
        <v>3339.2213424676538</v>
      </c>
      <c r="M80" s="137"/>
    </row>
    <row r="81" spans="2:13" x14ac:dyDescent="0.2">
      <c r="B81" s="470"/>
      <c r="C81" s="474"/>
      <c r="D81" s="148" t="s">
        <v>180</v>
      </c>
      <c r="E81" s="180">
        <v>7.1119199814796401</v>
      </c>
      <c r="F81" s="181">
        <v>1.0121800124645199</v>
      </c>
      <c r="G81" s="181">
        <v>2.6346199916303101</v>
      </c>
      <c r="H81" s="181">
        <v>0</v>
      </c>
      <c r="I81" s="182">
        <v>0.29997000206261798</v>
      </c>
      <c r="J81" s="181">
        <v>3.1190300276279399</v>
      </c>
      <c r="K81" s="183">
        <v>62.064020300738498</v>
      </c>
      <c r="L81" s="167">
        <f>SUM(E81:K81)</f>
        <v>76.241740316003529</v>
      </c>
      <c r="M81" s="137"/>
    </row>
    <row r="82" spans="2:13" x14ac:dyDescent="0.2">
      <c r="B82" s="470"/>
      <c r="C82" s="156" t="s">
        <v>183</v>
      </c>
      <c r="D82" s="150"/>
      <c r="E82" s="151">
        <f t="shared" ref="E82:L82" si="22">SUBTOTAL(9,E79:E81)</f>
        <v>410.57687063667163</v>
      </c>
      <c r="F82" s="151">
        <f t="shared" si="22"/>
        <v>439.92440545100015</v>
      </c>
      <c r="G82" s="151">
        <f t="shared" si="22"/>
        <v>1063.1100024294624</v>
      </c>
      <c r="H82" s="151">
        <f t="shared" si="22"/>
        <v>505.39243082055407</v>
      </c>
      <c r="I82" s="151">
        <f t="shared" si="22"/>
        <v>904.47664872157168</v>
      </c>
      <c r="J82" s="151">
        <f t="shared" si="22"/>
        <v>513.91496949165992</v>
      </c>
      <c r="K82" s="151">
        <f t="shared" si="22"/>
        <v>970.49586872517352</v>
      </c>
      <c r="L82" s="152">
        <f t="shared" si="22"/>
        <v>4807.8911962760931</v>
      </c>
      <c r="M82" s="137"/>
    </row>
    <row r="83" spans="2:13" x14ac:dyDescent="0.2">
      <c r="B83" s="470"/>
      <c r="C83" s="475" t="s">
        <v>184</v>
      </c>
      <c r="D83" s="143" t="s">
        <v>178</v>
      </c>
      <c r="E83" s="175">
        <v>120.77200000000001</v>
      </c>
      <c r="F83" s="176">
        <v>0</v>
      </c>
      <c r="G83" s="176">
        <v>248.50365063476599</v>
      </c>
      <c r="H83" s="176">
        <v>133.52896020507799</v>
      </c>
      <c r="I83" s="176">
        <v>0</v>
      </c>
      <c r="J83" s="176">
        <v>95.876999999999995</v>
      </c>
      <c r="K83" s="177">
        <v>95.9</v>
      </c>
      <c r="L83" s="147">
        <f>SUM(E83:K83)</f>
        <v>694.58161083984396</v>
      </c>
      <c r="M83" s="137"/>
    </row>
    <row r="84" spans="2:13" x14ac:dyDescent="0.2">
      <c r="B84" s="470"/>
      <c r="C84" s="475"/>
      <c r="D84" s="146" t="s">
        <v>179</v>
      </c>
      <c r="E84" s="178">
        <v>0</v>
      </c>
      <c r="F84" s="144">
        <v>0</v>
      </c>
      <c r="G84" s="144">
        <v>0</v>
      </c>
      <c r="H84" s="144">
        <v>0</v>
      </c>
      <c r="I84" s="144">
        <v>0</v>
      </c>
      <c r="J84" s="144">
        <v>0</v>
      </c>
      <c r="K84" s="179">
        <v>0</v>
      </c>
      <c r="L84" s="147">
        <f>SUM(E84:K84)</f>
        <v>0</v>
      </c>
      <c r="M84" s="137"/>
    </row>
    <row r="85" spans="2:13" x14ac:dyDescent="0.2">
      <c r="B85" s="470"/>
      <c r="C85" s="475"/>
      <c r="D85" s="148" t="s">
        <v>180</v>
      </c>
      <c r="E85" s="180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3">
        <v>0</v>
      </c>
      <c r="L85" s="147">
        <f>SUM(E85:K85)</f>
        <v>0</v>
      </c>
      <c r="M85" s="137"/>
    </row>
    <row r="86" spans="2:13" x14ac:dyDescent="0.2">
      <c r="B86" s="470"/>
      <c r="C86" s="157" t="s">
        <v>185</v>
      </c>
      <c r="D86" s="150"/>
      <c r="E86" s="151">
        <f t="shared" ref="E86:L86" si="23">SUBTOTAL(9,E83:E85)</f>
        <v>120.77200000000001</v>
      </c>
      <c r="F86" s="151">
        <f t="shared" si="23"/>
        <v>0</v>
      </c>
      <c r="G86" s="151">
        <f t="shared" si="23"/>
        <v>248.50365063476599</v>
      </c>
      <c r="H86" s="151">
        <f t="shared" si="23"/>
        <v>133.52896020507799</v>
      </c>
      <c r="I86" s="151">
        <f t="shared" si="23"/>
        <v>0</v>
      </c>
      <c r="J86" s="151">
        <f t="shared" si="23"/>
        <v>95.876999999999995</v>
      </c>
      <c r="K86" s="151">
        <f t="shared" si="23"/>
        <v>95.9</v>
      </c>
      <c r="L86" s="152">
        <f t="shared" si="23"/>
        <v>694.58161083984396</v>
      </c>
      <c r="M86" s="137"/>
    </row>
    <row r="87" spans="2:13" x14ac:dyDescent="0.2">
      <c r="B87" s="470"/>
      <c r="C87" s="476" t="s">
        <v>186</v>
      </c>
      <c r="D87" s="143" t="s">
        <v>178</v>
      </c>
      <c r="E87" s="144">
        <v>364.03399999999999</v>
      </c>
      <c r="F87" s="144">
        <v>3.8185699930190999</v>
      </c>
      <c r="G87" s="144">
        <v>0</v>
      </c>
      <c r="H87" s="144">
        <v>0</v>
      </c>
      <c r="I87" s="144">
        <v>0</v>
      </c>
      <c r="J87" s="144">
        <v>0</v>
      </c>
      <c r="K87" s="144">
        <v>0</v>
      </c>
      <c r="L87" s="147">
        <f>SUM(E87:K87)</f>
        <v>367.85256999301907</v>
      </c>
      <c r="M87" s="137"/>
    </row>
    <row r="88" spans="2:13" x14ac:dyDescent="0.2">
      <c r="B88" s="470"/>
      <c r="C88" s="476"/>
      <c r="D88" s="146" t="s">
        <v>179</v>
      </c>
      <c r="E88" s="144">
        <v>1.2589999999999999</v>
      </c>
      <c r="F88" s="144">
        <v>0</v>
      </c>
      <c r="G88" s="144">
        <v>0</v>
      </c>
      <c r="H88" s="144">
        <v>0</v>
      </c>
      <c r="I88" s="144">
        <v>3.0778999938964802</v>
      </c>
      <c r="J88" s="144">
        <v>0</v>
      </c>
      <c r="K88" s="184">
        <v>0.68620001220703097</v>
      </c>
      <c r="L88" s="147">
        <f>SUM(E88:K88)</f>
        <v>5.0231000061035118</v>
      </c>
      <c r="M88" s="137"/>
    </row>
    <row r="89" spans="2:13" x14ac:dyDescent="0.2">
      <c r="B89" s="470"/>
      <c r="C89" s="477"/>
      <c r="D89" s="148" t="s">
        <v>180</v>
      </c>
      <c r="E89" s="144">
        <v>0</v>
      </c>
      <c r="F89" s="144">
        <v>0</v>
      </c>
      <c r="G89" s="144">
        <v>0</v>
      </c>
      <c r="H89" s="144">
        <v>0</v>
      </c>
      <c r="I89" s="144">
        <v>0</v>
      </c>
      <c r="J89" s="144">
        <v>0</v>
      </c>
      <c r="K89" s="144">
        <v>0</v>
      </c>
      <c r="L89" s="167">
        <f>SUM(E89:K89)</f>
        <v>0</v>
      </c>
      <c r="M89" s="137"/>
    </row>
    <row r="90" spans="2:13" x14ac:dyDescent="0.2">
      <c r="B90" s="471"/>
      <c r="C90" s="171" t="s">
        <v>187</v>
      </c>
      <c r="D90" s="150"/>
      <c r="E90" s="151">
        <f t="shared" ref="E90:L90" si="24">SUBTOTAL(9,E87:E89)</f>
        <v>365.29300000000001</v>
      </c>
      <c r="F90" s="151">
        <f t="shared" si="24"/>
        <v>3.8185699930190999</v>
      </c>
      <c r="G90" s="151">
        <f t="shared" si="24"/>
        <v>0</v>
      </c>
      <c r="H90" s="151">
        <f t="shared" si="24"/>
        <v>0</v>
      </c>
      <c r="I90" s="151">
        <f t="shared" si="24"/>
        <v>3.0778999938964802</v>
      </c>
      <c r="J90" s="151">
        <f t="shared" si="24"/>
        <v>0</v>
      </c>
      <c r="K90" s="151">
        <f t="shared" si="24"/>
        <v>0.68620001220703097</v>
      </c>
      <c r="L90" s="152">
        <f t="shared" si="24"/>
        <v>372.87566999912258</v>
      </c>
      <c r="M90" s="137"/>
    </row>
    <row r="91" spans="2:13" x14ac:dyDescent="0.2">
      <c r="B91" s="126" t="s">
        <v>195</v>
      </c>
      <c r="C91" s="172"/>
      <c r="D91" s="168"/>
      <c r="E91" s="45">
        <f t="shared" ref="E91:L91" si="25">SUBTOTAL(9,E75:E89)</f>
        <v>896.64187063667168</v>
      </c>
      <c r="F91" s="45">
        <f t="shared" si="25"/>
        <v>443.74297544401924</v>
      </c>
      <c r="G91" s="45">
        <f t="shared" si="25"/>
        <v>1311.6136530642284</v>
      </c>
      <c r="H91" s="45">
        <f t="shared" si="25"/>
        <v>638.92139102563203</v>
      </c>
      <c r="I91" s="45">
        <f t="shared" si="25"/>
        <v>907.55454871546817</v>
      </c>
      <c r="J91" s="45">
        <f t="shared" si="25"/>
        <v>611.40419948297665</v>
      </c>
      <c r="K91" s="45">
        <f t="shared" si="25"/>
        <v>1077.1114987603953</v>
      </c>
      <c r="L91" s="65">
        <f t="shared" si="25"/>
        <v>5886.9901371293909</v>
      </c>
      <c r="M91" s="137"/>
    </row>
    <row r="92" spans="2:13" x14ac:dyDescent="0.2">
      <c r="B92" s="469">
        <v>2007</v>
      </c>
      <c r="C92" s="472" t="s">
        <v>180</v>
      </c>
      <c r="D92" s="143" t="s">
        <v>178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1.499640007019043</v>
      </c>
      <c r="L92" s="147">
        <f t="shared" ref="L92:L106" si="26">SUM(E92:K92)</f>
        <v>1.499640007019043</v>
      </c>
      <c r="M92" s="137"/>
    </row>
    <row r="93" spans="2:13" x14ac:dyDescent="0.2">
      <c r="B93" s="470"/>
      <c r="C93" s="473"/>
      <c r="D93" s="146" t="s">
        <v>179</v>
      </c>
      <c r="E93" s="138">
        <v>0</v>
      </c>
      <c r="F93" s="138">
        <v>0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47">
        <f t="shared" si="26"/>
        <v>0</v>
      </c>
      <c r="M93" s="137"/>
    </row>
    <row r="94" spans="2:13" x14ac:dyDescent="0.2">
      <c r="B94" s="470"/>
      <c r="C94" s="473"/>
      <c r="D94" s="148" t="s">
        <v>180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12.909950317442418</v>
      </c>
      <c r="L94" s="147">
        <f t="shared" si="26"/>
        <v>12.909950317442418</v>
      </c>
      <c r="M94" s="137"/>
    </row>
    <row r="95" spans="2:13" x14ac:dyDescent="0.2">
      <c r="B95" s="470"/>
      <c r="C95" s="163" t="s">
        <v>192</v>
      </c>
      <c r="D95" s="185"/>
      <c r="E95" s="151">
        <f>SUM(E92:E94)</f>
        <v>0</v>
      </c>
      <c r="F95" s="151">
        <f t="shared" ref="F95:L95" si="27">SUM(F92:F94)</f>
        <v>0</v>
      </c>
      <c r="G95" s="151">
        <f t="shared" si="27"/>
        <v>0</v>
      </c>
      <c r="H95" s="151">
        <f t="shared" si="27"/>
        <v>0</v>
      </c>
      <c r="I95" s="151">
        <f t="shared" si="27"/>
        <v>0</v>
      </c>
      <c r="J95" s="151">
        <f t="shared" si="27"/>
        <v>0</v>
      </c>
      <c r="K95" s="151">
        <f t="shared" si="27"/>
        <v>14.40959032446146</v>
      </c>
      <c r="L95" s="152">
        <f t="shared" si="27"/>
        <v>14.40959032446146</v>
      </c>
      <c r="M95" s="137"/>
    </row>
    <row r="96" spans="2:13" x14ac:dyDescent="0.2">
      <c r="B96" s="470"/>
      <c r="C96" s="474" t="s">
        <v>182</v>
      </c>
      <c r="D96" s="143" t="s">
        <v>178</v>
      </c>
      <c r="E96" s="186">
        <v>93.027650085330009</v>
      </c>
      <c r="F96" s="186">
        <v>225.19966871131956</v>
      </c>
      <c r="G96" s="186">
        <v>267.4951708356142</v>
      </c>
      <c r="H96" s="186">
        <v>382.45758867767455</v>
      </c>
      <c r="I96" s="186">
        <v>245.69496218587457</v>
      </c>
      <c r="J96" s="186">
        <v>83.621289257705214</v>
      </c>
      <c r="K96" s="186">
        <v>325.83198177918791</v>
      </c>
      <c r="L96" s="147">
        <f t="shared" si="26"/>
        <v>1623.3283115327063</v>
      </c>
      <c r="M96" s="137"/>
    </row>
    <row r="97" spans="2:13" x14ac:dyDescent="0.2">
      <c r="B97" s="470"/>
      <c r="C97" s="474"/>
      <c r="D97" s="146" t="s">
        <v>179</v>
      </c>
      <c r="E97" s="186">
        <v>119.4696598495841</v>
      </c>
      <c r="F97" s="186">
        <v>360.18297093944994</v>
      </c>
      <c r="G97" s="186">
        <v>719.19149494779674</v>
      </c>
      <c r="H97" s="186">
        <v>491.77815183132884</v>
      </c>
      <c r="I97" s="186">
        <v>599.88966060201449</v>
      </c>
      <c r="J97" s="186">
        <v>290.73975141452996</v>
      </c>
      <c r="K97" s="186">
        <v>502.56491150800139</v>
      </c>
      <c r="L97" s="147">
        <f t="shared" si="26"/>
        <v>3083.8166010927057</v>
      </c>
      <c r="M97" s="137"/>
    </row>
    <row r="98" spans="2:13" x14ac:dyDescent="0.2">
      <c r="B98" s="470"/>
      <c r="C98" s="474"/>
      <c r="D98" s="148" t="s">
        <v>180</v>
      </c>
      <c r="E98" s="186">
        <v>5.1471900143623355</v>
      </c>
      <c r="F98" s="186">
        <v>1.1786400082111359</v>
      </c>
      <c r="G98" s="186">
        <v>2.7989000054597857</v>
      </c>
      <c r="H98" s="186">
        <v>6.4305798956304789</v>
      </c>
      <c r="I98" s="186">
        <v>0.2247099993415177</v>
      </c>
      <c r="J98" s="186">
        <v>3.7572800216674804</v>
      </c>
      <c r="K98" s="186">
        <v>43.037784545630217</v>
      </c>
      <c r="L98" s="147">
        <f t="shared" si="26"/>
        <v>62.575084490302949</v>
      </c>
      <c r="M98" s="137"/>
    </row>
    <row r="99" spans="2:13" x14ac:dyDescent="0.2">
      <c r="B99" s="470"/>
      <c r="C99" s="156" t="s">
        <v>183</v>
      </c>
      <c r="D99" s="185"/>
      <c r="E99" s="151">
        <f>SUM(E96:E98)</f>
        <v>217.64449994927645</v>
      </c>
      <c r="F99" s="151">
        <f t="shared" ref="F99:L99" si="28">SUM(F96:F98)</f>
        <v>586.56127965898065</v>
      </c>
      <c r="G99" s="151">
        <f t="shared" si="28"/>
        <v>989.48556578887076</v>
      </c>
      <c r="H99" s="151">
        <f t="shared" si="28"/>
        <v>880.66632040463378</v>
      </c>
      <c r="I99" s="151">
        <f t="shared" si="28"/>
        <v>845.80933278723057</v>
      </c>
      <c r="J99" s="151">
        <f t="shared" si="28"/>
        <v>378.11832069390266</v>
      </c>
      <c r="K99" s="151">
        <f t="shared" si="28"/>
        <v>871.43467783281949</v>
      </c>
      <c r="L99" s="152">
        <f t="shared" si="28"/>
        <v>4769.7199971157152</v>
      </c>
      <c r="M99" s="137"/>
    </row>
    <row r="100" spans="2:13" x14ac:dyDescent="0.2">
      <c r="B100" s="470"/>
      <c r="C100" s="475" t="s">
        <v>184</v>
      </c>
      <c r="D100" s="143" t="s">
        <v>178</v>
      </c>
      <c r="E100" s="186">
        <v>0.57219299757480624</v>
      </c>
      <c r="F100" s="186">
        <v>0</v>
      </c>
      <c r="G100" s="186">
        <v>347.786</v>
      </c>
      <c r="H100" s="186">
        <v>8.0874399414062506</v>
      </c>
      <c r="I100" s="186">
        <v>40.013805480957032</v>
      </c>
      <c r="J100" s="186">
        <v>76.424392000675198</v>
      </c>
      <c r="K100" s="186">
        <v>30.99011996650696</v>
      </c>
      <c r="L100" s="147">
        <f t="shared" si="26"/>
        <v>503.87395038712026</v>
      </c>
      <c r="M100" s="137"/>
    </row>
    <row r="101" spans="2:13" x14ac:dyDescent="0.2">
      <c r="B101" s="470"/>
      <c r="C101" s="475"/>
      <c r="D101" s="146" t="s">
        <v>179</v>
      </c>
      <c r="E101" s="186">
        <v>0</v>
      </c>
      <c r="F101" s="186">
        <v>0</v>
      </c>
      <c r="G101" s="186">
        <v>2.1120000000000001</v>
      </c>
      <c r="H101" s="186">
        <v>0</v>
      </c>
      <c r="I101" s="186">
        <v>0</v>
      </c>
      <c r="J101" s="186">
        <v>0</v>
      </c>
      <c r="K101" s="186">
        <v>0</v>
      </c>
      <c r="L101" s="147">
        <f t="shared" si="26"/>
        <v>2.1120000000000001</v>
      </c>
      <c r="M101" s="137"/>
    </row>
    <row r="102" spans="2:13" x14ac:dyDescent="0.2">
      <c r="B102" s="470"/>
      <c r="C102" s="475"/>
      <c r="D102" s="148" t="s">
        <v>180</v>
      </c>
      <c r="E102" s="186">
        <v>0</v>
      </c>
      <c r="F102" s="186">
        <v>0</v>
      </c>
      <c r="G102" s="186">
        <v>0</v>
      </c>
      <c r="H102" s="186">
        <v>0</v>
      </c>
      <c r="I102" s="186">
        <v>0</v>
      </c>
      <c r="J102" s="186">
        <v>0</v>
      </c>
      <c r="K102" s="186">
        <v>0</v>
      </c>
      <c r="L102" s="147">
        <f t="shared" si="26"/>
        <v>0</v>
      </c>
      <c r="M102" s="137"/>
    </row>
    <row r="103" spans="2:13" x14ac:dyDescent="0.2">
      <c r="B103" s="470"/>
      <c r="C103" s="157" t="s">
        <v>185</v>
      </c>
      <c r="D103" s="185"/>
      <c r="E103" s="151">
        <f>SUM(E100:E102)</f>
        <v>0.57219299757480624</v>
      </c>
      <c r="F103" s="151">
        <f t="shared" ref="F103:L103" si="29">SUM(F100:F102)</f>
        <v>0</v>
      </c>
      <c r="G103" s="151">
        <f t="shared" si="29"/>
        <v>349.89800000000002</v>
      </c>
      <c r="H103" s="151">
        <f t="shared" si="29"/>
        <v>8.0874399414062506</v>
      </c>
      <c r="I103" s="151">
        <f t="shared" si="29"/>
        <v>40.013805480957032</v>
      </c>
      <c r="J103" s="151">
        <f t="shared" si="29"/>
        <v>76.424392000675198</v>
      </c>
      <c r="K103" s="151">
        <f t="shared" si="29"/>
        <v>30.99011996650696</v>
      </c>
      <c r="L103" s="152">
        <f t="shared" si="29"/>
        <v>505.98595038712028</v>
      </c>
      <c r="M103" s="137"/>
    </row>
    <row r="104" spans="2:13" x14ac:dyDescent="0.2">
      <c r="B104" s="470"/>
      <c r="C104" s="476" t="s">
        <v>186</v>
      </c>
      <c r="D104" s="143" t="s">
        <v>178</v>
      </c>
      <c r="E104" s="186">
        <v>0</v>
      </c>
      <c r="F104" s="186">
        <v>4.1254999999999997</v>
      </c>
      <c r="G104" s="186">
        <v>0</v>
      </c>
      <c r="H104" s="186">
        <v>0</v>
      </c>
      <c r="I104" s="186">
        <v>0</v>
      </c>
      <c r="J104" s="186">
        <v>0</v>
      </c>
      <c r="K104" s="186">
        <v>0</v>
      </c>
      <c r="L104" s="147">
        <f t="shared" si="26"/>
        <v>4.1254999999999997</v>
      </c>
      <c r="M104" s="137"/>
    </row>
    <row r="105" spans="2:13" x14ac:dyDescent="0.2">
      <c r="B105" s="470"/>
      <c r="C105" s="476"/>
      <c r="D105" s="146" t="s">
        <v>179</v>
      </c>
      <c r="E105" s="186">
        <v>0</v>
      </c>
      <c r="F105" s="186">
        <v>0</v>
      </c>
      <c r="G105" s="186">
        <v>0</v>
      </c>
      <c r="H105" s="186">
        <v>0</v>
      </c>
      <c r="I105" s="186">
        <v>2.8687000122070314</v>
      </c>
      <c r="J105" s="186">
        <v>0</v>
      </c>
      <c r="K105" s="186">
        <v>0</v>
      </c>
      <c r="L105" s="147">
        <f t="shared" si="26"/>
        <v>2.8687000122070314</v>
      </c>
      <c r="M105" s="137"/>
    </row>
    <row r="106" spans="2:13" x14ac:dyDescent="0.2">
      <c r="B106" s="470"/>
      <c r="C106" s="477"/>
      <c r="D106" s="148" t="s">
        <v>180</v>
      </c>
      <c r="E106" s="186">
        <v>0</v>
      </c>
      <c r="F106" s="186">
        <v>0</v>
      </c>
      <c r="G106" s="186">
        <v>0</v>
      </c>
      <c r="H106" s="186">
        <v>0</v>
      </c>
      <c r="I106" s="186">
        <v>0</v>
      </c>
      <c r="J106" s="186">
        <v>0</v>
      </c>
      <c r="K106" s="186">
        <v>0</v>
      </c>
      <c r="L106" s="147">
        <f t="shared" si="26"/>
        <v>0</v>
      </c>
      <c r="M106" s="137"/>
    </row>
    <row r="107" spans="2:13" x14ac:dyDescent="0.2">
      <c r="B107" s="471"/>
      <c r="C107" s="171" t="s">
        <v>187</v>
      </c>
      <c r="D107" s="185"/>
      <c r="E107" s="151">
        <f>SUM(E104:E106)</f>
        <v>0</v>
      </c>
      <c r="F107" s="151">
        <f t="shared" ref="F107:L107" si="30">SUM(F104:F106)</f>
        <v>4.1254999999999997</v>
      </c>
      <c r="G107" s="151">
        <f t="shared" si="30"/>
        <v>0</v>
      </c>
      <c r="H107" s="151">
        <f t="shared" si="30"/>
        <v>0</v>
      </c>
      <c r="I107" s="151">
        <f t="shared" si="30"/>
        <v>2.8687000122070314</v>
      </c>
      <c r="J107" s="151">
        <f t="shared" si="30"/>
        <v>0</v>
      </c>
      <c r="K107" s="151">
        <f t="shared" si="30"/>
        <v>0</v>
      </c>
      <c r="L107" s="152">
        <f t="shared" si="30"/>
        <v>6.9942000122070311</v>
      </c>
      <c r="M107" s="137"/>
    </row>
    <row r="108" spans="2:13" x14ac:dyDescent="0.2">
      <c r="B108" s="126" t="s">
        <v>196</v>
      </c>
      <c r="C108" s="172"/>
      <c r="D108" s="168"/>
      <c r="E108" s="45">
        <f>+E107+E103+E99+E95</f>
        <v>218.21669294685125</v>
      </c>
      <c r="F108" s="45">
        <f t="shared" ref="F108:L108" si="31">+F107+F103+F99+F95</f>
        <v>590.68677965898064</v>
      </c>
      <c r="G108" s="45">
        <f t="shared" si="31"/>
        <v>1339.3835657888708</v>
      </c>
      <c r="H108" s="45">
        <f t="shared" si="31"/>
        <v>888.75376034604005</v>
      </c>
      <c r="I108" s="45">
        <f t="shared" si="31"/>
        <v>888.69183828039468</v>
      </c>
      <c r="J108" s="45">
        <f>+J107+J103+J99+J95</f>
        <v>454.54271269457786</v>
      </c>
      <c r="K108" s="45">
        <f t="shared" si="31"/>
        <v>916.8343881237879</v>
      </c>
      <c r="L108" s="60">
        <f t="shared" si="31"/>
        <v>5297.1097378395043</v>
      </c>
      <c r="M108" s="137"/>
    </row>
    <row r="109" spans="2:13" x14ac:dyDescent="0.2">
      <c r="B109" s="469">
        <v>2008</v>
      </c>
      <c r="C109" s="472" t="s">
        <v>180</v>
      </c>
      <c r="D109" s="143" t="s">
        <v>178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1.78</v>
      </c>
      <c r="K109" s="138">
        <v>3.2931599845886232</v>
      </c>
      <c r="L109" s="147">
        <f>SUM(E109:K109)</f>
        <v>5.0731599845886235</v>
      </c>
      <c r="M109" s="137"/>
    </row>
    <row r="110" spans="2:13" x14ac:dyDescent="0.2">
      <c r="B110" s="470"/>
      <c r="C110" s="473"/>
      <c r="D110" s="146" t="s">
        <v>179</v>
      </c>
      <c r="E110" s="138">
        <v>0</v>
      </c>
      <c r="F110" s="138">
        <v>0</v>
      </c>
      <c r="G110" s="138">
        <v>0</v>
      </c>
      <c r="H110" s="138">
        <v>0</v>
      </c>
      <c r="I110" s="138">
        <v>12.29020004004985</v>
      </c>
      <c r="J110" s="138">
        <v>0</v>
      </c>
      <c r="K110" s="138">
        <v>0</v>
      </c>
      <c r="L110" s="147">
        <f>SUM(E110:K110)</f>
        <v>12.29020004004985</v>
      </c>
      <c r="M110" s="137"/>
    </row>
    <row r="111" spans="2:13" x14ac:dyDescent="0.2">
      <c r="B111" s="470"/>
      <c r="C111" s="473"/>
      <c r="D111" s="148" t="s">
        <v>180</v>
      </c>
      <c r="E111" s="138">
        <v>0</v>
      </c>
      <c r="F111" s="138">
        <v>0</v>
      </c>
      <c r="G111" s="138">
        <v>0</v>
      </c>
      <c r="H111" s="138">
        <v>0</v>
      </c>
      <c r="I111" s="138">
        <v>7.8940000355243678E-2</v>
      </c>
      <c r="J111" s="138">
        <v>0.23632000285387039</v>
      </c>
      <c r="K111" s="138">
        <v>61.616669772386551</v>
      </c>
      <c r="L111" s="147">
        <f>SUM(E111:K111)</f>
        <v>61.931929775595663</v>
      </c>
      <c r="M111" s="137"/>
    </row>
    <row r="112" spans="2:13" x14ac:dyDescent="0.2">
      <c r="B112" s="470"/>
      <c r="C112" s="163" t="s">
        <v>192</v>
      </c>
      <c r="D112" s="185"/>
      <c r="E112" s="151">
        <f t="shared" ref="E112:L112" si="32">SUM(E109:E111)</f>
        <v>0</v>
      </c>
      <c r="F112" s="151">
        <f t="shared" si="32"/>
        <v>0</v>
      </c>
      <c r="G112" s="151">
        <f t="shared" si="32"/>
        <v>0</v>
      </c>
      <c r="H112" s="151">
        <f t="shared" si="32"/>
        <v>0</v>
      </c>
      <c r="I112" s="151">
        <f t="shared" si="32"/>
        <v>12.369140040405094</v>
      </c>
      <c r="J112" s="151">
        <f t="shared" si="32"/>
        <v>2.0163200028538704</v>
      </c>
      <c r="K112" s="151">
        <f t="shared" si="32"/>
        <v>64.909829756975171</v>
      </c>
      <c r="L112" s="152">
        <f t="shared" si="32"/>
        <v>79.295289800234144</v>
      </c>
      <c r="M112" s="137"/>
    </row>
    <row r="113" spans="2:13" x14ac:dyDescent="0.2">
      <c r="B113" s="470"/>
      <c r="C113" s="474" t="s">
        <v>182</v>
      </c>
      <c r="D113" s="143" t="s">
        <v>178</v>
      </c>
      <c r="E113" s="186">
        <v>87.430280442811565</v>
      </c>
      <c r="F113" s="186">
        <v>91.385289856825025</v>
      </c>
      <c r="G113" s="186">
        <v>326.65070013529061</v>
      </c>
      <c r="H113" s="186">
        <v>38.178460158467296</v>
      </c>
      <c r="I113" s="186">
        <v>180.25157034566996</v>
      </c>
      <c r="J113" s="186">
        <v>52.467130889989434</v>
      </c>
      <c r="K113" s="186">
        <v>195.57800930587197</v>
      </c>
      <c r="L113" s="147">
        <f>SUM(E113:K113)</f>
        <v>971.94144113492587</v>
      </c>
      <c r="M113" s="137"/>
    </row>
    <row r="114" spans="2:13" x14ac:dyDescent="0.2">
      <c r="B114" s="470"/>
      <c r="C114" s="474"/>
      <c r="D114" s="146" t="s">
        <v>179</v>
      </c>
      <c r="E114" s="186">
        <v>169.3022770560747</v>
      </c>
      <c r="F114" s="186">
        <v>395.08471015397458</v>
      </c>
      <c r="G114" s="186">
        <v>613.45672851964082</v>
      </c>
      <c r="H114" s="186">
        <v>383.01315280635652</v>
      </c>
      <c r="I114" s="186">
        <v>595.72943257159739</v>
      </c>
      <c r="J114" s="186">
        <v>164.57026913120225</v>
      </c>
      <c r="K114" s="186">
        <v>515.8706386934183</v>
      </c>
      <c r="L114" s="147">
        <f>SUM(E114:K114)</f>
        <v>2837.0272089322643</v>
      </c>
      <c r="M114" s="137"/>
    </row>
    <row r="115" spans="2:13" x14ac:dyDescent="0.2">
      <c r="B115" s="470"/>
      <c r="C115" s="474"/>
      <c r="D115" s="148" t="s">
        <v>180</v>
      </c>
      <c r="E115" s="186">
        <v>6.1771299411058429</v>
      </c>
      <c r="F115" s="186">
        <v>1.135340000152588</v>
      </c>
      <c r="G115" s="186">
        <v>3.2195599892139435</v>
      </c>
      <c r="H115" s="186">
        <v>0</v>
      </c>
      <c r="I115" s="186">
        <v>0</v>
      </c>
      <c r="J115" s="186">
        <v>1.8128599877357483</v>
      </c>
      <c r="K115" s="186">
        <v>29.178135953068733</v>
      </c>
      <c r="L115" s="147">
        <f>SUM(E115:K115)</f>
        <v>41.523025871276857</v>
      </c>
      <c r="M115" s="137"/>
    </row>
    <row r="116" spans="2:13" x14ac:dyDescent="0.2">
      <c r="B116" s="470"/>
      <c r="C116" s="156" t="s">
        <v>183</v>
      </c>
      <c r="D116" s="185"/>
      <c r="E116" s="151">
        <f t="shared" ref="E116:L116" si="33">SUM(E113:E115)</f>
        <v>262.90968743999207</v>
      </c>
      <c r="F116" s="151">
        <f t="shared" si="33"/>
        <v>487.6053400109522</v>
      </c>
      <c r="G116" s="151">
        <f t="shared" si="33"/>
        <v>943.32698864414544</v>
      </c>
      <c r="H116" s="151">
        <f t="shared" si="33"/>
        <v>421.19161296482383</v>
      </c>
      <c r="I116" s="151">
        <f t="shared" si="33"/>
        <v>775.98100291726735</v>
      </c>
      <c r="J116" s="151">
        <f t="shared" si="33"/>
        <v>218.85026000892742</v>
      </c>
      <c r="K116" s="151">
        <f t="shared" si="33"/>
        <v>740.62678395235901</v>
      </c>
      <c r="L116" s="152">
        <f t="shared" si="33"/>
        <v>3850.4916759384669</v>
      </c>
      <c r="M116" s="137"/>
    </row>
    <row r="117" spans="2:13" x14ac:dyDescent="0.2">
      <c r="B117" s="470"/>
      <c r="C117" s="475" t="s">
        <v>184</v>
      </c>
      <c r="D117" s="143" t="s">
        <v>178</v>
      </c>
      <c r="E117" s="186"/>
      <c r="F117" s="186">
        <v>2.351</v>
      </c>
      <c r="G117" s="186">
        <v>275.66039990234378</v>
      </c>
      <c r="H117" s="186">
        <v>158.4815520019531</v>
      </c>
      <c r="I117" s="186">
        <v>27.07</v>
      </c>
      <c r="J117" s="186">
        <v>62.756999999999998</v>
      </c>
      <c r="K117" s="186">
        <v>23.858859559059141</v>
      </c>
      <c r="L117" s="147">
        <f>SUM(E117:K117)</f>
        <v>550.17881146335606</v>
      </c>
      <c r="M117" s="137"/>
    </row>
    <row r="118" spans="2:13" x14ac:dyDescent="0.2">
      <c r="B118" s="470"/>
      <c r="C118" s="475"/>
      <c r="D118" s="146" t="s">
        <v>179</v>
      </c>
      <c r="E118" s="186">
        <v>0</v>
      </c>
      <c r="F118" s="186">
        <v>0</v>
      </c>
      <c r="G118" s="186">
        <v>0</v>
      </c>
      <c r="H118" s="186">
        <v>0</v>
      </c>
      <c r="I118" s="186">
        <v>0</v>
      </c>
      <c r="J118" s="186">
        <v>0</v>
      </c>
      <c r="K118" s="186">
        <v>0</v>
      </c>
      <c r="L118" s="147">
        <f>SUM(E118:K118)</f>
        <v>0</v>
      </c>
      <c r="M118" s="137"/>
    </row>
    <row r="119" spans="2:13" x14ac:dyDescent="0.2">
      <c r="B119" s="470"/>
      <c r="C119" s="475"/>
      <c r="D119" s="148" t="s">
        <v>180</v>
      </c>
      <c r="E119" s="186">
        <v>0</v>
      </c>
      <c r="F119" s="186">
        <v>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147">
        <f>SUM(E119:K119)</f>
        <v>0</v>
      </c>
      <c r="M119" s="137"/>
    </row>
    <row r="120" spans="2:13" x14ac:dyDescent="0.2">
      <c r="B120" s="470"/>
      <c r="C120" s="157" t="s">
        <v>185</v>
      </c>
      <c r="D120" s="185"/>
      <c r="E120" s="151">
        <f t="shared" ref="E120:L120" si="34">SUM(E117:E119)</f>
        <v>0</v>
      </c>
      <c r="F120" s="151">
        <f t="shared" si="34"/>
        <v>2.351</v>
      </c>
      <c r="G120" s="151">
        <f t="shared" si="34"/>
        <v>275.66039990234378</v>
      </c>
      <c r="H120" s="151">
        <f t="shared" si="34"/>
        <v>158.4815520019531</v>
      </c>
      <c r="I120" s="151">
        <f t="shared" si="34"/>
        <v>27.07</v>
      </c>
      <c r="J120" s="151">
        <f t="shared" si="34"/>
        <v>62.756999999999998</v>
      </c>
      <c r="K120" s="151">
        <f t="shared" si="34"/>
        <v>23.858859559059141</v>
      </c>
      <c r="L120" s="152">
        <f t="shared" si="34"/>
        <v>550.17881146335606</v>
      </c>
      <c r="M120" s="137"/>
    </row>
    <row r="121" spans="2:13" x14ac:dyDescent="0.2">
      <c r="B121" s="470"/>
      <c r="C121" s="476" t="s">
        <v>186</v>
      </c>
      <c r="D121" s="143" t="s">
        <v>178</v>
      </c>
      <c r="E121" s="186">
        <v>0</v>
      </c>
      <c r="F121" s="186">
        <v>0</v>
      </c>
      <c r="G121" s="186">
        <v>0</v>
      </c>
      <c r="H121" s="186">
        <v>0</v>
      </c>
      <c r="I121" s="186">
        <v>0</v>
      </c>
      <c r="J121" s="186">
        <v>0</v>
      </c>
      <c r="K121" s="186">
        <v>0</v>
      </c>
      <c r="L121" s="147">
        <f>SUM(E121:K121)</f>
        <v>0</v>
      </c>
      <c r="M121" s="137"/>
    </row>
    <row r="122" spans="2:13" x14ac:dyDescent="0.2">
      <c r="B122" s="470"/>
      <c r="C122" s="476"/>
      <c r="D122" s="146" t="s">
        <v>179</v>
      </c>
      <c r="E122" s="186">
        <v>0</v>
      </c>
      <c r="F122" s="186">
        <v>0</v>
      </c>
      <c r="G122" s="186">
        <v>0</v>
      </c>
      <c r="H122" s="186">
        <v>0</v>
      </c>
      <c r="I122" s="186">
        <v>0</v>
      </c>
      <c r="J122" s="186">
        <v>0</v>
      </c>
      <c r="K122" s="186">
        <v>0</v>
      </c>
      <c r="L122" s="147">
        <f>SUM(E122:K122)</f>
        <v>0</v>
      </c>
      <c r="M122" s="137"/>
    </row>
    <row r="123" spans="2:13" x14ac:dyDescent="0.2">
      <c r="B123" s="470"/>
      <c r="C123" s="477"/>
      <c r="D123" s="148" t="s">
        <v>180</v>
      </c>
      <c r="E123" s="186">
        <v>0</v>
      </c>
      <c r="F123" s="186">
        <v>0</v>
      </c>
      <c r="G123" s="186">
        <v>0</v>
      </c>
      <c r="H123" s="186">
        <v>0</v>
      </c>
      <c r="I123" s="186">
        <v>0</v>
      </c>
      <c r="J123" s="186">
        <v>0</v>
      </c>
      <c r="K123" s="186">
        <v>0</v>
      </c>
      <c r="L123" s="147">
        <f>SUM(E123:K123)</f>
        <v>0</v>
      </c>
      <c r="M123" s="137"/>
    </row>
    <row r="124" spans="2:13" x14ac:dyDescent="0.2">
      <c r="B124" s="471"/>
      <c r="C124" s="171" t="s">
        <v>187</v>
      </c>
      <c r="D124" s="185"/>
      <c r="E124" s="151">
        <f t="shared" ref="E124:L124" si="35">SUM(E121:E123)</f>
        <v>0</v>
      </c>
      <c r="F124" s="151">
        <f t="shared" si="35"/>
        <v>0</v>
      </c>
      <c r="G124" s="151">
        <f t="shared" si="35"/>
        <v>0</v>
      </c>
      <c r="H124" s="151">
        <f t="shared" si="35"/>
        <v>0</v>
      </c>
      <c r="I124" s="151">
        <f t="shared" si="35"/>
        <v>0</v>
      </c>
      <c r="J124" s="151">
        <f t="shared" si="35"/>
        <v>0</v>
      </c>
      <c r="K124" s="151">
        <f t="shared" si="35"/>
        <v>0</v>
      </c>
      <c r="L124" s="152">
        <f t="shared" si="35"/>
        <v>0</v>
      </c>
      <c r="M124" s="137"/>
    </row>
    <row r="125" spans="2:13" x14ac:dyDescent="0.2">
      <c r="B125" s="126" t="s">
        <v>197</v>
      </c>
      <c r="C125" s="172"/>
      <c r="D125" s="168"/>
      <c r="E125" s="45">
        <f t="shared" ref="E125:L125" si="36">+E124+E120+E116+E112</f>
        <v>262.90968743999207</v>
      </c>
      <c r="F125" s="45">
        <f t="shared" si="36"/>
        <v>489.9563400109522</v>
      </c>
      <c r="G125" s="45">
        <f t="shared" si="36"/>
        <v>1218.9873885464892</v>
      </c>
      <c r="H125" s="45">
        <f t="shared" si="36"/>
        <v>579.67316496677699</v>
      </c>
      <c r="I125" s="45">
        <f t="shared" si="36"/>
        <v>815.42014295767251</v>
      </c>
      <c r="J125" s="45">
        <f t="shared" si="36"/>
        <v>283.62358001178131</v>
      </c>
      <c r="K125" s="45">
        <f t="shared" si="36"/>
        <v>829.39547326839329</v>
      </c>
      <c r="L125" s="60">
        <f t="shared" si="36"/>
        <v>4479.9657772020573</v>
      </c>
      <c r="M125" s="137"/>
    </row>
    <row r="126" spans="2:13" x14ac:dyDescent="0.2">
      <c r="B126" s="469">
        <v>2009</v>
      </c>
      <c r="C126" s="472" t="s">
        <v>180</v>
      </c>
      <c r="D126" s="143" t="s">
        <v>178</v>
      </c>
      <c r="E126" s="138">
        <v>0</v>
      </c>
      <c r="F126" s="138">
        <v>0</v>
      </c>
      <c r="G126" s="138">
        <v>0</v>
      </c>
      <c r="H126" s="138">
        <v>0</v>
      </c>
      <c r="I126" s="138">
        <v>1.1439999999999999E-2</v>
      </c>
      <c r="J126" s="138">
        <v>1.63903</v>
      </c>
      <c r="K126" s="138">
        <v>1.31094</v>
      </c>
      <c r="L126" s="147">
        <f>SUM(E126:K126)</f>
        <v>2.9614099999999999</v>
      </c>
      <c r="M126" s="137"/>
    </row>
    <row r="127" spans="2:13" x14ac:dyDescent="0.2">
      <c r="B127" s="470"/>
      <c r="C127" s="473"/>
      <c r="D127" s="146" t="s">
        <v>179</v>
      </c>
      <c r="E127" s="138">
        <v>0</v>
      </c>
      <c r="F127" s="138">
        <v>0</v>
      </c>
      <c r="G127" s="138">
        <v>0</v>
      </c>
      <c r="H127" s="138">
        <v>0</v>
      </c>
      <c r="I127" s="138">
        <v>30.19464</v>
      </c>
      <c r="J127" s="138">
        <v>0</v>
      </c>
      <c r="K127" s="138">
        <v>0</v>
      </c>
      <c r="L127" s="147">
        <f>SUM(E127:K127)</f>
        <v>30.19464</v>
      </c>
      <c r="M127" s="137"/>
    </row>
    <row r="128" spans="2:13" x14ac:dyDescent="0.2">
      <c r="B128" s="470"/>
      <c r="C128" s="473"/>
      <c r="D128" s="148" t="s">
        <v>180</v>
      </c>
      <c r="E128" s="138">
        <v>0</v>
      </c>
      <c r="F128" s="138">
        <v>0</v>
      </c>
      <c r="G128" s="138">
        <v>0</v>
      </c>
      <c r="H128" s="138">
        <v>0</v>
      </c>
      <c r="I128" s="138">
        <v>6.7879999999999996E-2</v>
      </c>
      <c r="J128" s="138">
        <v>0</v>
      </c>
      <c r="K128" s="138">
        <v>10.46058</v>
      </c>
      <c r="L128" s="147">
        <f>SUM(E128:K128)</f>
        <v>10.528460000000001</v>
      </c>
      <c r="M128" s="137"/>
    </row>
    <row r="129" spans="2:13" x14ac:dyDescent="0.2">
      <c r="B129" s="470"/>
      <c r="C129" s="163" t="s">
        <v>192</v>
      </c>
      <c r="D129" s="185"/>
      <c r="E129" s="151">
        <f t="shared" ref="E129:L129" si="37">SUM(E126:E128)</f>
        <v>0</v>
      </c>
      <c r="F129" s="151">
        <f t="shared" si="37"/>
        <v>0</v>
      </c>
      <c r="G129" s="151">
        <f t="shared" si="37"/>
        <v>0</v>
      </c>
      <c r="H129" s="151">
        <f t="shared" si="37"/>
        <v>0</v>
      </c>
      <c r="I129" s="151">
        <f t="shared" si="37"/>
        <v>30.273959999999999</v>
      </c>
      <c r="J129" s="151">
        <f t="shared" si="37"/>
        <v>1.63903</v>
      </c>
      <c r="K129" s="151">
        <f t="shared" si="37"/>
        <v>11.771520000000001</v>
      </c>
      <c r="L129" s="152">
        <f t="shared" si="37"/>
        <v>43.684510000000003</v>
      </c>
      <c r="M129" s="137"/>
    </row>
    <row r="130" spans="2:13" x14ac:dyDescent="0.2">
      <c r="B130" s="470"/>
      <c r="C130" s="474" t="s">
        <v>182</v>
      </c>
      <c r="D130" s="143" t="s">
        <v>178</v>
      </c>
      <c r="E130" s="186">
        <v>156.50283999999991</v>
      </c>
      <c r="F130" s="186">
        <v>111.73544000000001</v>
      </c>
      <c r="G130" s="186">
        <v>224.44410000000008</v>
      </c>
      <c r="H130" s="186">
        <v>66.668880000000001</v>
      </c>
      <c r="I130" s="186">
        <v>68.103769999999983</v>
      </c>
      <c r="J130" s="186">
        <v>83.438079999999985</v>
      </c>
      <c r="K130" s="186">
        <v>174.47812999999996</v>
      </c>
      <c r="L130" s="147">
        <f>SUM(E130:K130)</f>
        <v>885.37123999999983</v>
      </c>
      <c r="M130" s="137"/>
    </row>
    <row r="131" spans="2:13" x14ac:dyDescent="0.2">
      <c r="B131" s="470"/>
      <c r="C131" s="474"/>
      <c r="D131" s="146" t="s">
        <v>179</v>
      </c>
      <c r="E131" s="186">
        <v>177.09014999999997</v>
      </c>
      <c r="F131" s="186">
        <v>391.04546000000011</v>
      </c>
      <c r="G131" s="186">
        <v>565.68615000000011</v>
      </c>
      <c r="H131" s="186">
        <v>445.13625000000002</v>
      </c>
      <c r="I131" s="186">
        <v>317.30140000000011</v>
      </c>
      <c r="J131" s="186">
        <v>284.37406999999996</v>
      </c>
      <c r="K131" s="186">
        <v>652.10655999999972</v>
      </c>
      <c r="L131" s="147">
        <f>SUM(E131:K131)</f>
        <v>2832.7400400000001</v>
      </c>
      <c r="M131" s="137"/>
    </row>
    <row r="132" spans="2:13" x14ac:dyDescent="0.2">
      <c r="B132" s="470"/>
      <c r="C132" s="474"/>
      <c r="D132" s="148" t="s">
        <v>180</v>
      </c>
      <c r="E132" s="186">
        <v>2.2099199999999999</v>
      </c>
      <c r="F132" s="186">
        <v>0.95123999999999997</v>
      </c>
      <c r="G132" s="186">
        <v>9.8110800000000022</v>
      </c>
      <c r="H132" s="186">
        <v>0</v>
      </c>
      <c r="I132" s="186">
        <v>7.8200000000000006E-3</v>
      </c>
      <c r="J132" s="186">
        <v>3.8517399999999999</v>
      </c>
      <c r="K132" s="186">
        <v>31.655540000000013</v>
      </c>
      <c r="L132" s="147">
        <f>SUM(E132:K132)</f>
        <v>48.487340000000017</v>
      </c>
      <c r="M132" s="137"/>
    </row>
    <row r="133" spans="2:13" x14ac:dyDescent="0.2">
      <c r="B133" s="470"/>
      <c r="C133" s="156" t="s">
        <v>183</v>
      </c>
      <c r="D133" s="185"/>
      <c r="E133" s="151">
        <f t="shared" ref="E133:L133" si="38">SUM(E130:E132)</f>
        <v>335.80290999999988</v>
      </c>
      <c r="F133" s="151">
        <f t="shared" si="38"/>
        <v>503.73214000000007</v>
      </c>
      <c r="G133" s="151">
        <f t="shared" si="38"/>
        <v>799.94133000000011</v>
      </c>
      <c r="H133" s="151">
        <f t="shared" si="38"/>
        <v>511.80513000000002</v>
      </c>
      <c r="I133" s="151">
        <f t="shared" si="38"/>
        <v>385.41299000000009</v>
      </c>
      <c r="J133" s="151">
        <f t="shared" si="38"/>
        <v>371.66388999999998</v>
      </c>
      <c r="K133" s="151">
        <f t="shared" si="38"/>
        <v>858.24022999999966</v>
      </c>
      <c r="L133" s="152">
        <f t="shared" si="38"/>
        <v>3766.5986200000002</v>
      </c>
      <c r="M133" s="137"/>
    </row>
    <row r="134" spans="2:13" x14ac:dyDescent="0.2">
      <c r="B134" s="470"/>
      <c r="C134" s="475" t="s">
        <v>184</v>
      </c>
      <c r="D134" s="143" t="s">
        <v>178</v>
      </c>
      <c r="E134" s="186">
        <v>0</v>
      </c>
      <c r="F134" s="186">
        <v>0.85770000000000002</v>
      </c>
      <c r="G134" s="186">
        <v>184.23345</v>
      </c>
      <c r="H134" s="186">
        <v>122.80565999999999</v>
      </c>
      <c r="I134" s="186">
        <v>3.2881999999999998</v>
      </c>
      <c r="J134" s="186">
        <v>48.209000000000003</v>
      </c>
      <c r="K134" s="186">
        <v>13.49682</v>
      </c>
      <c r="L134" s="147">
        <f>SUM(E134:K134)</f>
        <v>372.89082999999999</v>
      </c>
      <c r="M134" s="137"/>
    </row>
    <row r="135" spans="2:13" x14ac:dyDescent="0.2">
      <c r="B135" s="470"/>
      <c r="C135" s="475"/>
      <c r="D135" s="146" t="s">
        <v>179</v>
      </c>
      <c r="E135" s="186">
        <v>0</v>
      </c>
      <c r="F135" s="186">
        <v>0</v>
      </c>
      <c r="G135" s="186">
        <v>0</v>
      </c>
      <c r="H135" s="186">
        <v>0</v>
      </c>
      <c r="I135" s="186">
        <v>0</v>
      </c>
      <c r="J135" s="186">
        <v>0</v>
      </c>
      <c r="K135" s="186">
        <v>0</v>
      </c>
      <c r="L135" s="147">
        <f>SUM(E135:K135)</f>
        <v>0</v>
      </c>
      <c r="M135" s="137"/>
    </row>
    <row r="136" spans="2:13" x14ac:dyDescent="0.2">
      <c r="B136" s="470"/>
      <c r="C136" s="475"/>
      <c r="D136" s="148" t="s">
        <v>180</v>
      </c>
      <c r="E136" s="186">
        <v>0</v>
      </c>
      <c r="F136" s="186">
        <v>0</v>
      </c>
      <c r="G136" s="186">
        <v>0</v>
      </c>
      <c r="H136" s="186">
        <v>0</v>
      </c>
      <c r="I136" s="186">
        <v>0</v>
      </c>
      <c r="J136" s="186">
        <v>0</v>
      </c>
      <c r="K136" s="186">
        <v>0</v>
      </c>
      <c r="L136" s="147">
        <f>SUM(E136:K136)</f>
        <v>0</v>
      </c>
      <c r="M136" s="137"/>
    </row>
    <row r="137" spans="2:13" x14ac:dyDescent="0.2">
      <c r="B137" s="470"/>
      <c r="C137" s="157" t="s">
        <v>185</v>
      </c>
      <c r="D137" s="185"/>
      <c r="E137" s="151">
        <f t="shared" ref="E137:L137" si="39">SUM(E134:E136)</f>
        <v>0</v>
      </c>
      <c r="F137" s="151">
        <f t="shared" si="39"/>
        <v>0.85770000000000002</v>
      </c>
      <c r="G137" s="151">
        <f t="shared" si="39"/>
        <v>184.23345</v>
      </c>
      <c r="H137" s="151">
        <f t="shared" si="39"/>
        <v>122.80565999999999</v>
      </c>
      <c r="I137" s="151">
        <f t="shared" si="39"/>
        <v>3.2881999999999998</v>
      </c>
      <c r="J137" s="151">
        <f t="shared" si="39"/>
        <v>48.209000000000003</v>
      </c>
      <c r="K137" s="151">
        <f t="shared" si="39"/>
        <v>13.49682</v>
      </c>
      <c r="L137" s="152">
        <f t="shared" si="39"/>
        <v>372.89082999999999</v>
      </c>
      <c r="M137" s="137"/>
    </row>
    <row r="138" spans="2:13" x14ac:dyDescent="0.2">
      <c r="B138" s="470"/>
      <c r="C138" s="476" t="s">
        <v>186</v>
      </c>
      <c r="D138" s="143" t="s">
        <v>178</v>
      </c>
      <c r="E138" s="186">
        <v>0</v>
      </c>
      <c r="F138" s="186">
        <v>0</v>
      </c>
      <c r="G138" s="186">
        <v>0</v>
      </c>
      <c r="H138" s="186">
        <v>0</v>
      </c>
      <c r="I138" s="186">
        <v>0</v>
      </c>
      <c r="J138" s="186">
        <v>0</v>
      </c>
      <c r="K138" s="186">
        <v>0</v>
      </c>
      <c r="L138" s="147">
        <f>SUM(E138:K138)</f>
        <v>0</v>
      </c>
      <c r="M138" s="137"/>
    </row>
    <row r="139" spans="2:13" x14ac:dyDescent="0.2">
      <c r="B139" s="470"/>
      <c r="C139" s="476"/>
      <c r="D139" s="146" t="s">
        <v>179</v>
      </c>
      <c r="E139" s="186">
        <v>0</v>
      </c>
      <c r="F139" s="186">
        <v>0</v>
      </c>
      <c r="G139" s="186">
        <v>0</v>
      </c>
      <c r="H139" s="186">
        <v>0</v>
      </c>
      <c r="I139" s="186">
        <v>0</v>
      </c>
      <c r="J139" s="186">
        <v>0</v>
      </c>
      <c r="K139" s="186">
        <v>0.53458001708984371</v>
      </c>
      <c r="L139" s="147">
        <f>SUM(E139:K139)</f>
        <v>0.53458001708984371</v>
      </c>
      <c r="M139" s="137"/>
    </row>
    <row r="140" spans="2:13" x14ac:dyDescent="0.2">
      <c r="B140" s="470"/>
      <c r="C140" s="477"/>
      <c r="D140" s="148" t="s">
        <v>180</v>
      </c>
      <c r="E140" s="186">
        <v>0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47">
        <f>SUM(E140:K140)</f>
        <v>0</v>
      </c>
      <c r="M140" s="137"/>
    </row>
    <row r="141" spans="2:13" x14ac:dyDescent="0.2">
      <c r="B141" s="471"/>
      <c r="C141" s="171" t="s">
        <v>187</v>
      </c>
      <c r="D141" s="185"/>
      <c r="E141" s="151">
        <f t="shared" ref="E141:L141" si="40">SUM(E138:E140)</f>
        <v>0</v>
      </c>
      <c r="F141" s="151">
        <f t="shared" si="40"/>
        <v>0</v>
      </c>
      <c r="G141" s="151">
        <f t="shared" si="40"/>
        <v>0</v>
      </c>
      <c r="H141" s="151">
        <f t="shared" si="40"/>
        <v>0</v>
      </c>
      <c r="I141" s="151">
        <f t="shared" si="40"/>
        <v>0</v>
      </c>
      <c r="J141" s="151">
        <f t="shared" si="40"/>
        <v>0</v>
      </c>
      <c r="K141" s="151">
        <f t="shared" si="40"/>
        <v>0.53458001708984371</v>
      </c>
      <c r="L141" s="152">
        <f t="shared" si="40"/>
        <v>0.53458001708984371</v>
      </c>
      <c r="M141" s="137"/>
    </row>
    <row r="142" spans="2:13" x14ac:dyDescent="0.2">
      <c r="B142" s="126" t="s">
        <v>198</v>
      </c>
      <c r="C142" s="172"/>
      <c r="D142" s="168"/>
      <c r="E142" s="45">
        <f t="shared" ref="E142:L142" si="41">+E141+E137+E133+E129</f>
        <v>335.80290999999988</v>
      </c>
      <c r="F142" s="45">
        <f t="shared" si="41"/>
        <v>504.58984000000009</v>
      </c>
      <c r="G142" s="45">
        <f t="shared" si="41"/>
        <v>984.17478000000006</v>
      </c>
      <c r="H142" s="45">
        <f t="shared" si="41"/>
        <v>634.61078999999995</v>
      </c>
      <c r="I142" s="45">
        <f t="shared" si="41"/>
        <v>418.9751500000001</v>
      </c>
      <c r="J142" s="45">
        <f t="shared" si="41"/>
        <v>421.51191999999998</v>
      </c>
      <c r="K142" s="45">
        <f t="shared" si="41"/>
        <v>884.04315001708949</v>
      </c>
      <c r="L142" s="60">
        <f t="shared" si="41"/>
        <v>4183.7085400170899</v>
      </c>
      <c r="M142" s="137"/>
    </row>
    <row r="143" spans="2:13" x14ac:dyDescent="0.2">
      <c r="B143" s="469">
        <v>2010</v>
      </c>
      <c r="C143" s="472" t="s">
        <v>180</v>
      </c>
      <c r="D143" s="143" t="s">
        <v>178</v>
      </c>
      <c r="E143" s="138">
        <v>0</v>
      </c>
      <c r="F143" s="138">
        <v>0</v>
      </c>
      <c r="G143" s="138">
        <v>0</v>
      </c>
      <c r="H143" s="138">
        <v>0</v>
      </c>
      <c r="I143" s="138">
        <v>0</v>
      </c>
      <c r="J143" s="138">
        <v>0</v>
      </c>
      <c r="K143" s="138">
        <v>1.887</v>
      </c>
      <c r="L143" s="147">
        <f>SUM(E143:K143)</f>
        <v>1.887</v>
      </c>
      <c r="M143" s="137"/>
    </row>
    <row r="144" spans="2:13" x14ac:dyDescent="0.2">
      <c r="B144" s="470"/>
      <c r="C144" s="473"/>
      <c r="D144" s="146" t="s">
        <v>179</v>
      </c>
      <c r="E144" s="138">
        <v>0</v>
      </c>
      <c r="F144" s="138">
        <v>0</v>
      </c>
      <c r="G144" s="138">
        <v>0</v>
      </c>
      <c r="H144" s="138">
        <v>0</v>
      </c>
      <c r="I144" s="138">
        <v>0</v>
      </c>
      <c r="J144" s="138">
        <v>0</v>
      </c>
      <c r="K144" s="138">
        <v>0</v>
      </c>
      <c r="L144" s="147">
        <f>SUM(E144:K144)</f>
        <v>0</v>
      </c>
      <c r="M144" s="137"/>
    </row>
    <row r="145" spans="2:13" x14ac:dyDescent="0.2">
      <c r="B145" s="470"/>
      <c r="C145" s="473"/>
      <c r="D145" s="148" t="s">
        <v>180</v>
      </c>
      <c r="E145" s="138">
        <v>0</v>
      </c>
      <c r="F145" s="138">
        <v>0</v>
      </c>
      <c r="G145" s="138">
        <v>0</v>
      </c>
      <c r="H145" s="138">
        <v>0</v>
      </c>
      <c r="I145" s="138">
        <v>38.408000000000008</v>
      </c>
      <c r="J145" s="138">
        <v>0</v>
      </c>
      <c r="K145" s="138">
        <v>16.751000000000001</v>
      </c>
      <c r="L145" s="147">
        <f>SUM(E145:K145)</f>
        <v>55.159000000000006</v>
      </c>
      <c r="M145" s="137"/>
    </row>
    <row r="146" spans="2:13" x14ac:dyDescent="0.2">
      <c r="B146" s="470"/>
      <c r="C146" s="163" t="s">
        <v>192</v>
      </c>
      <c r="D146" s="185"/>
      <c r="E146" s="151">
        <f t="shared" ref="E146:L146" si="42">SUM(E143:E145)</f>
        <v>0</v>
      </c>
      <c r="F146" s="151">
        <f t="shared" si="42"/>
        <v>0</v>
      </c>
      <c r="G146" s="151">
        <f t="shared" si="42"/>
        <v>0</v>
      </c>
      <c r="H146" s="151">
        <f t="shared" si="42"/>
        <v>0</v>
      </c>
      <c r="I146" s="151">
        <f t="shared" si="42"/>
        <v>38.408000000000008</v>
      </c>
      <c r="J146" s="151">
        <f t="shared" si="42"/>
        <v>0</v>
      </c>
      <c r="K146" s="151">
        <f t="shared" si="42"/>
        <v>18.638000000000002</v>
      </c>
      <c r="L146" s="152">
        <f t="shared" si="42"/>
        <v>57.046000000000006</v>
      </c>
      <c r="M146" s="137"/>
    </row>
    <row r="147" spans="2:13" x14ac:dyDescent="0.2">
      <c r="B147" s="470"/>
      <c r="C147" s="474" t="s">
        <v>182</v>
      </c>
      <c r="D147" s="143" t="s">
        <v>178</v>
      </c>
      <c r="E147" s="186">
        <v>146.10400000000001</v>
      </c>
      <c r="F147" s="186">
        <v>296.69299999999998</v>
      </c>
      <c r="G147" s="186">
        <v>175.995</v>
      </c>
      <c r="H147" s="186">
        <v>57.359000000000002</v>
      </c>
      <c r="I147" s="186">
        <v>49.829000000000008</v>
      </c>
      <c r="J147" s="186">
        <v>116.52699999999999</v>
      </c>
      <c r="K147" s="186">
        <v>136.57499999999999</v>
      </c>
      <c r="L147" s="147">
        <f>SUM(E147:K147)</f>
        <v>979.08200000000011</v>
      </c>
      <c r="M147" s="137"/>
    </row>
    <row r="148" spans="2:13" x14ac:dyDescent="0.2">
      <c r="B148" s="470"/>
      <c r="C148" s="474"/>
      <c r="D148" s="146" t="s">
        <v>179</v>
      </c>
      <c r="E148" s="186">
        <v>154.20299999999995</v>
      </c>
      <c r="F148" s="186">
        <v>387.02299999999997</v>
      </c>
      <c r="G148" s="186">
        <v>429.85199999999992</v>
      </c>
      <c r="H148" s="186">
        <v>273.21199999999999</v>
      </c>
      <c r="I148" s="186">
        <v>337.10699999999986</v>
      </c>
      <c r="J148" s="186">
        <v>251.45199999999991</v>
      </c>
      <c r="K148" s="186">
        <v>617.31500000000005</v>
      </c>
      <c r="L148" s="147">
        <f>SUM(E148:K148)</f>
        <v>2450.1639999999998</v>
      </c>
      <c r="M148" s="137"/>
    </row>
    <row r="149" spans="2:13" x14ac:dyDescent="0.2">
      <c r="B149" s="470"/>
      <c r="C149" s="474"/>
      <c r="D149" s="148" t="s">
        <v>180</v>
      </c>
      <c r="E149" s="186">
        <v>0</v>
      </c>
      <c r="F149" s="186">
        <v>1.4889999999999999</v>
      </c>
      <c r="G149" s="186">
        <v>4.9240000000000004</v>
      </c>
      <c r="H149" s="186">
        <v>0</v>
      </c>
      <c r="I149" s="186">
        <v>11.045</v>
      </c>
      <c r="J149" s="186">
        <v>4.8840000000000003</v>
      </c>
      <c r="K149" s="186">
        <v>28.097999999999999</v>
      </c>
      <c r="L149" s="147">
        <f>SUM(E149:K149)</f>
        <v>50.44</v>
      </c>
      <c r="M149" s="137"/>
    </row>
    <row r="150" spans="2:13" x14ac:dyDescent="0.2">
      <c r="B150" s="470"/>
      <c r="C150" s="156" t="s">
        <v>183</v>
      </c>
      <c r="D150" s="185"/>
      <c r="E150" s="151">
        <f t="shared" ref="E150:L150" si="43">SUM(E147:E149)</f>
        <v>300.30699999999996</v>
      </c>
      <c r="F150" s="151">
        <f t="shared" si="43"/>
        <v>685.20499999999993</v>
      </c>
      <c r="G150" s="151">
        <f t="shared" si="43"/>
        <v>610.77099999999996</v>
      </c>
      <c r="H150" s="151">
        <f t="shared" si="43"/>
        <v>330.57099999999997</v>
      </c>
      <c r="I150" s="151">
        <f t="shared" si="43"/>
        <v>397.98099999999988</v>
      </c>
      <c r="J150" s="151">
        <f t="shared" si="43"/>
        <v>372.86299999999994</v>
      </c>
      <c r="K150" s="151">
        <f t="shared" si="43"/>
        <v>781.98800000000006</v>
      </c>
      <c r="L150" s="152">
        <f t="shared" si="43"/>
        <v>3479.6860000000001</v>
      </c>
      <c r="M150" s="137"/>
    </row>
    <row r="151" spans="2:13" x14ac:dyDescent="0.2">
      <c r="B151" s="470"/>
      <c r="C151" s="475" t="s">
        <v>184</v>
      </c>
      <c r="D151" s="143" t="s">
        <v>178</v>
      </c>
      <c r="E151" s="186">
        <v>42.813000000000009</v>
      </c>
      <c r="F151" s="186">
        <v>5.2879999999999994</v>
      </c>
      <c r="G151" s="186">
        <v>148.63300000000001</v>
      </c>
      <c r="H151" s="186">
        <v>55.157000000000004</v>
      </c>
      <c r="I151" s="186">
        <v>15.422000000000001</v>
      </c>
      <c r="J151" s="186">
        <v>55.58</v>
      </c>
      <c r="K151" s="186">
        <v>120.099</v>
      </c>
      <c r="L151" s="147">
        <f>SUM(E151:K151)</f>
        <v>442.99200000000002</v>
      </c>
      <c r="M151" s="137"/>
    </row>
    <row r="152" spans="2:13" x14ac:dyDescent="0.2">
      <c r="B152" s="470"/>
      <c r="C152" s="475"/>
      <c r="D152" s="146" t="s">
        <v>179</v>
      </c>
      <c r="E152" s="186">
        <v>0</v>
      </c>
      <c r="F152" s="186">
        <v>0</v>
      </c>
      <c r="G152" s="186">
        <v>0</v>
      </c>
      <c r="H152" s="186">
        <v>0</v>
      </c>
      <c r="I152" s="186">
        <v>0</v>
      </c>
      <c r="J152" s="186">
        <v>0</v>
      </c>
      <c r="K152" s="186">
        <v>0</v>
      </c>
      <c r="L152" s="147">
        <f>SUM(E152:K152)</f>
        <v>0</v>
      </c>
      <c r="M152" s="137"/>
    </row>
    <row r="153" spans="2:13" x14ac:dyDescent="0.2">
      <c r="B153" s="470"/>
      <c r="C153" s="475"/>
      <c r="D153" s="148" t="s">
        <v>180</v>
      </c>
      <c r="E153" s="186">
        <v>0</v>
      </c>
      <c r="F153" s="186">
        <v>0</v>
      </c>
      <c r="G153" s="186">
        <v>0</v>
      </c>
      <c r="H153" s="186">
        <v>0</v>
      </c>
      <c r="I153" s="186">
        <v>0</v>
      </c>
      <c r="J153" s="186">
        <v>0</v>
      </c>
      <c r="K153" s="186">
        <v>0</v>
      </c>
      <c r="L153" s="147">
        <f>SUM(E153:K153)</f>
        <v>0</v>
      </c>
      <c r="M153" s="137"/>
    </row>
    <row r="154" spans="2:13" x14ac:dyDescent="0.2">
      <c r="B154" s="470"/>
      <c r="C154" s="157" t="s">
        <v>185</v>
      </c>
      <c r="D154" s="185"/>
      <c r="E154" s="151">
        <f t="shared" ref="E154:L154" si="44">SUM(E151:E153)</f>
        <v>42.813000000000009</v>
      </c>
      <c r="F154" s="151">
        <f t="shared" si="44"/>
        <v>5.2879999999999994</v>
      </c>
      <c r="G154" s="151">
        <f t="shared" si="44"/>
        <v>148.63300000000001</v>
      </c>
      <c r="H154" s="151">
        <f t="shared" si="44"/>
        <v>55.157000000000004</v>
      </c>
      <c r="I154" s="151">
        <f t="shared" si="44"/>
        <v>15.422000000000001</v>
      </c>
      <c r="J154" s="151">
        <f t="shared" si="44"/>
        <v>55.58</v>
      </c>
      <c r="K154" s="151">
        <f t="shared" si="44"/>
        <v>120.099</v>
      </c>
      <c r="L154" s="152">
        <f t="shared" si="44"/>
        <v>442.99200000000002</v>
      </c>
      <c r="M154" s="137"/>
    </row>
    <row r="155" spans="2:13" x14ac:dyDescent="0.2">
      <c r="B155" s="470"/>
      <c r="C155" s="476" t="s">
        <v>186</v>
      </c>
      <c r="D155" s="143" t="s">
        <v>178</v>
      </c>
      <c r="E155" s="186">
        <v>0</v>
      </c>
      <c r="F155" s="186">
        <v>0</v>
      </c>
      <c r="G155" s="186">
        <v>0</v>
      </c>
      <c r="H155" s="186">
        <v>0</v>
      </c>
      <c r="I155" s="186">
        <v>0</v>
      </c>
      <c r="J155" s="186">
        <v>0</v>
      </c>
      <c r="K155" s="186">
        <v>0</v>
      </c>
      <c r="L155" s="147">
        <f>SUM(E155:K155)</f>
        <v>0</v>
      </c>
      <c r="M155" s="137"/>
    </row>
    <row r="156" spans="2:13" x14ac:dyDescent="0.2">
      <c r="B156" s="470"/>
      <c r="C156" s="476"/>
      <c r="D156" s="146" t="s">
        <v>179</v>
      </c>
      <c r="E156" s="186">
        <v>0</v>
      </c>
      <c r="F156" s="186">
        <v>0</v>
      </c>
      <c r="G156" s="186">
        <v>0</v>
      </c>
      <c r="H156" s="186">
        <v>0</v>
      </c>
      <c r="I156" s="186">
        <v>0</v>
      </c>
      <c r="J156" s="186">
        <v>0</v>
      </c>
      <c r="K156" s="186">
        <v>0</v>
      </c>
      <c r="L156" s="147">
        <f>SUM(E156:K156)</f>
        <v>0</v>
      </c>
      <c r="M156" s="137"/>
    </row>
    <row r="157" spans="2:13" x14ac:dyDescent="0.2">
      <c r="B157" s="470"/>
      <c r="C157" s="477"/>
      <c r="D157" s="148" t="s">
        <v>180</v>
      </c>
      <c r="E157" s="186">
        <v>0</v>
      </c>
      <c r="F157" s="186">
        <v>0</v>
      </c>
      <c r="G157" s="186">
        <v>0</v>
      </c>
      <c r="H157" s="186">
        <v>0</v>
      </c>
      <c r="I157" s="186">
        <v>0</v>
      </c>
      <c r="J157" s="186">
        <v>0</v>
      </c>
      <c r="K157" s="186">
        <v>0</v>
      </c>
      <c r="L157" s="147">
        <f>SUM(E157:K157)</f>
        <v>0</v>
      </c>
      <c r="M157" s="137"/>
    </row>
    <row r="158" spans="2:13" x14ac:dyDescent="0.2">
      <c r="B158" s="471"/>
      <c r="C158" s="171" t="s">
        <v>187</v>
      </c>
      <c r="D158" s="185"/>
      <c r="E158" s="151">
        <f t="shared" ref="E158:L158" si="45">SUM(E155:E157)</f>
        <v>0</v>
      </c>
      <c r="F158" s="151">
        <f t="shared" si="45"/>
        <v>0</v>
      </c>
      <c r="G158" s="151">
        <f t="shared" si="45"/>
        <v>0</v>
      </c>
      <c r="H158" s="151">
        <f t="shared" si="45"/>
        <v>0</v>
      </c>
      <c r="I158" s="151">
        <f t="shared" si="45"/>
        <v>0</v>
      </c>
      <c r="J158" s="151">
        <f t="shared" si="45"/>
        <v>0</v>
      </c>
      <c r="K158" s="151">
        <f t="shared" si="45"/>
        <v>0</v>
      </c>
      <c r="L158" s="152">
        <f t="shared" si="45"/>
        <v>0</v>
      </c>
      <c r="M158" s="137"/>
    </row>
    <row r="159" spans="2:13" x14ac:dyDescent="0.2">
      <c r="B159" s="126" t="s">
        <v>199</v>
      </c>
      <c r="C159" s="172"/>
      <c r="D159" s="168"/>
      <c r="E159" s="45">
        <f t="shared" ref="E159:L159" si="46">+E158+E154+E150+E146</f>
        <v>343.11999999999995</v>
      </c>
      <c r="F159" s="45">
        <f t="shared" si="46"/>
        <v>690.49299999999994</v>
      </c>
      <c r="G159" s="45">
        <f t="shared" si="46"/>
        <v>759.404</v>
      </c>
      <c r="H159" s="45">
        <f t="shared" si="46"/>
        <v>385.72799999999995</v>
      </c>
      <c r="I159" s="45">
        <f t="shared" si="46"/>
        <v>451.81099999999992</v>
      </c>
      <c r="J159" s="45">
        <f t="shared" si="46"/>
        <v>428.44299999999993</v>
      </c>
      <c r="K159" s="45">
        <f t="shared" si="46"/>
        <v>920.72500000000014</v>
      </c>
      <c r="L159" s="60">
        <f t="shared" si="46"/>
        <v>3979.7240000000002</v>
      </c>
      <c r="M159" s="137"/>
    </row>
    <row r="160" spans="2:13" x14ac:dyDescent="0.2">
      <c r="B160" s="469">
        <v>2011</v>
      </c>
      <c r="C160" s="472" t="s">
        <v>180</v>
      </c>
      <c r="D160" s="143" t="s">
        <v>178</v>
      </c>
      <c r="E160" s="138">
        <v>0</v>
      </c>
      <c r="F160" s="138">
        <v>0</v>
      </c>
      <c r="G160" s="138">
        <v>0</v>
      </c>
      <c r="H160" s="138">
        <v>0</v>
      </c>
      <c r="I160" s="138">
        <v>3.1E-2</v>
      </c>
      <c r="J160" s="138">
        <v>0</v>
      </c>
      <c r="K160" s="138">
        <v>1.5712400000000002</v>
      </c>
      <c r="L160" s="147">
        <f>SUM(E160:K160)</f>
        <v>1.6022400000000001</v>
      </c>
      <c r="M160" s="137"/>
    </row>
    <row r="161" spans="2:13" x14ac:dyDescent="0.2">
      <c r="B161" s="470"/>
      <c r="C161" s="473"/>
      <c r="D161" s="146" t="s">
        <v>179</v>
      </c>
      <c r="E161" s="138">
        <v>0</v>
      </c>
      <c r="F161" s="138">
        <v>0</v>
      </c>
      <c r="G161" s="138">
        <v>0</v>
      </c>
      <c r="H161" s="138">
        <v>0</v>
      </c>
      <c r="I161" s="138">
        <v>0</v>
      </c>
      <c r="J161" s="138">
        <v>0</v>
      </c>
      <c r="K161" s="138">
        <v>0</v>
      </c>
      <c r="L161" s="147">
        <f>SUM(E161:K161)</f>
        <v>0</v>
      </c>
      <c r="M161" s="137"/>
    </row>
    <row r="162" spans="2:13" x14ac:dyDescent="0.2">
      <c r="B162" s="470"/>
      <c r="C162" s="473"/>
      <c r="D162" s="148" t="s">
        <v>180</v>
      </c>
      <c r="E162" s="138">
        <v>0</v>
      </c>
      <c r="F162" s="138">
        <v>0</v>
      </c>
      <c r="G162" s="138">
        <v>0</v>
      </c>
      <c r="H162" s="138">
        <v>0</v>
      </c>
      <c r="I162" s="138">
        <v>57.902104000000001</v>
      </c>
      <c r="J162" s="138">
        <v>0</v>
      </c>
      <c r="K162" s="138">
        <v>13.611170000000001</v>
      </c>
      <c r="L162" s="147">
        <f>SUM(E162:K162)</f>
        <v>71.513273999999996</v>
      </c>
      <c r="M162" s="137"/>
    </row>
    <row r="163" spans="2:13" x14ac:dyDescent="0.2">
      <c r="B163" s="470"/>
      <c r="C163" s="163" t="s">
        <v>192</v>
      </c>
      <c r="D163" s="185"/>
      <c r="E163" s="151">
        <f t="shared" ref="E163:L163" si="47">SUM(E160:E162)</f>
        <v>0</v>
      </c>
      <c r="F163" s="151">
        <f t="shared" si="47"/>
        <v>0</v>
      </c>
      <c r="G163" s="151">
        <f t="shared" si="47"/>
        <v>0</v>
      </c>
      <c r="H163" s="151">
        <f t="shared" si="47"/>
        <v>0</v>
      </c>
      <c r="I163" s="151">
        <f t="shared" si="47"/>
        <v>57.933104</v>
      </c>
      <c r="J163" s="151">
        <f t="shared" si="47"/>
        <v>0</v>
      </c>
      <c r="K163" s="151">
        <f t="shared" si="47"/>
        <v>15.182410000000001</v>
      </c>
      <c r="L163" s="152">
        <f t="shared" si="47"/>
        <v>73.11551399999999</v>
      </c>
      <c r="M163" s="137"/>
    </row>
    <row r="164" spans="2:13" x14ac:dyDescent="0.2">
      <c r="B164" s="470"/>
      <c r="C164" s="474" t="s">
        <v>182</v>
      </c>
      <c r="D164" s="143" t="s">
        <v>178</v>
      </c>
      <c r="E164" s="186">
        <v>144.07265999999998</v>
      </c>
      <c r="F164" s="186">
        <v>284.77036099999992</v>
      </c>
      <c r="G164" s="186">
        <v>60.223389999999995</v>
      </c>
      <c r="H164" s="186">
        <v>44.25177</v>
      </c>
      <c r="I164" s="186">
        <v>81.390188000000009</v>
      </c>
      <c r="J164" s="186">
        <v>108.624021</v>
      </c>
      <c r="K164" s="186">
        <v>222.52405099999999</v>
      </c>
      <c r="L164" s="147">
        <f>SUM(E164:K164)</f>
        <v>945.85644099999979</v>
      </c>
      <c r="M164" s="137"/>
    </row>
    <row r="165" spans="2:13" x14ac:dyDescent="0.2">
      <c r="B165" s="470"/>
      <c r="C165" s="474"/>
      <c r="D165" s="146" t="s">
        <v>179</v>
      </c>
      <c r="E165" s="186">
        <v>131.05653000000001</v>
      </c>
      <c r="F165" s="186">
        <v>382.08902699999999</v>
      </c>
      <c r="G165" s="186">
        <v>396.24947999999989</v>
      </c>
      <c r="H165" s="186">
        <v>228.72480899999999</v>
      </c>
      <c r="I165" s="186">
        <v>295.73488799999996</v>
      </c>
      <c r="J165" s="186">
        <v>233.61146900000006</v>
      </c>
      <c r="K165" s="186">
        <v>633.83423599999946</v>
      </c>
      <c r="L165" s="147">
        <f>SUM(E165:K165)</f>
        <v>2301.3004389999996</v>
      </c>
      <c r="M165" s="137"/>
    </row>
    <row r="166" spans="2:13" x14ac:dyDescent="0.2">
      <c r="B166" s="470"/>
      <c r="C166" s="474"/>
      <c r="D166" s="148" t="s">
        <v>180</v>
      </c>
      <c r="E166" s="186">
        <v>0</v>
      </c>
      <c r="F166" s="186">
        <v>0.45854</v>
      </c>
      <c r="G166" s="186">
        <v>5.5085600000000001</v>
      </c>
      <c r="H166" s="186">
        <v>0</v>
      </c>
      <c r="I166" s="186">
        <v>7.0000000000000001E-3</v>
      </c>
      <c r="J166" s="186">
        <v>11.370420000000001</v>
      </c>
      <c r="K166" s="186">
        <v>32.368380000000002</v>
      </c>
      <c r="L166" s="147">
        <f>SUM(E166:K166)</f>
        <v>49.712900000000005</v>
      </c>
      <c r="M166" s="137"/>
    </row>
    <row r="167" spans="2:13" x14ac:dyDescent="0.2">
      <c r="B167" s="470"/>
      <c r="C167" s="156" t="s">
        <v>183</v>
      </c>
      <c r="D167" s="185"/>
      <c r="E167" s="151">
        <f t="shared" ref="E167:L167" si="48">SUM(E164:E166)</f>
        <v>275.12918999999999</v>
      </c>
      <c r="F167" s="151">
        <f t="shared" si="48"/>
        <v>667.31792799999982</v>
      </c>
      <c r="G167" s="151">
        <f t="shared" si="48"/>
        <v>461.98142999999988</v>
      </c>
      <c r="H167" s="151">
        <f t="shared" si="48"/>
        <v>272.97657900000002</v>
      </c>
      <c r="I167" s="151">
        <f t="shared" si="48"/>
        <v>377.13207599999998</v>
      </c>
      <c r="J167" s="151">
        <f t="shared" si="48"/>
        <v>353.60591000000005</v>
      </c>
      <c r="K167" s="151">
        <f t="shared" si="48"/>
        <v>888.72666699999945</v>
      </c>
      <c r="L167" s="152">
        <f t="shared" si="48"/>
        <v>3296.8697799999995</v>
      </c>
      <c r="M167" s="137"/>
    </row>
    <row r="168" spans="2:13" x14ac:dyDescent="0.2">
      <c r="B168" s="470"/>
      <c r="C168" s="475" t="s">
        <v>184</v>
      </c>
      <c r="D168" s="143" t="s">
        <v>178</v>
      </c>
      <c r="E168" s="186">
        <v>4.96</v>
      </c>
      <c r="F168" s="186">
        <v>15.992649999999999</v>
      </c>
      <c r="G168" s="186">
        <v>257.34228999999999</v>
      </c>
      <c r="H168" s="186">
        <v>29.749460000000003</v>
      </c>
      <c r="I168" s="186">
        <v>10.013999999999999</v>
      </c>
      <c r="J168" s="186">
        <v>88.87299999999999</v>
      </c>
      <c r="K168" s="186">
        <v>154.69730100000001</v>
      </c>
      <c r="L168" s="147">
        <f>SUM(E168:K168)</f>
        <v>561.62870099999998</v>
      </c>
      <c r="M168" s="137"/>
    </row>
    <row r="169" spans="2:13" x14ac:dyDescent="0.2">
      <c r="B169" s="470"/>
      <c r="C169" s="475"/>
      <c r="D169" s="146" t="s">
        <v>179</v>
      </c>
      <c r="E169" s="186">
        <v>0</v>
      </c>
      <c r="F169" s="186">
        <v>0</v>
      </c>
      <c r="G169" s="186">
        <v>0</v>
      </c>
      <c r="H169" s="186">
        <v>0</v>
      </c>
      <c r="I169" s="186">
        <v>0</v>
      </c>
      <c r="J169" s="186">
        <v>0</v>
      </c>
      <c r="K169" s="186">
        <v>0</v>
      </c>
      <c r="L169" s="147">
        <f>SUM(E169:K169)</f>
        <v>0</v>
      </c>
      <c r="M169" s="137"/>
    </row>
    <row r="170" spans="2:13" x14ac:dyDescent="0.2">
      <c r="B170" s="470"/>
      <c r="C170" s="475"/>
      <c r="D170" s="148" t="s">
        <v>180</v>
      </c>
      <c r="E170" s="186">
        <v>0</v>
      </c>
      <c r="F170" s="186">
        <v>0</v>
      </c>
      <c r="G170" s="186">
        <v>0</v>
      </c>
      <c r="H170" s="186">
        <v>0</v>
      </c>
      <c r="I170" s="186">
        <v>0</v>
      </c>
      <c r="J170" s="186">
        <v>0</v>
      </c>
      <c r="K170" s="186">
        <v>0</v>
      </c>
      <c r="L170" s="147">
        <f>SUM(E170:K170)</f>
        <v>0</v>
      </c>
      <c r="M170" s="137"/>
    </row>
    <row r="171" spans="2:13" x14ac:dyDescent="0.2">
      <c r="B171" s="470"/>
      <c r="C171" s="157" t="s">
        <v>185</v>
      </c>
      <c r="D171" s="185"/>
      <c r="E171" s="151">
        <f t="shared" ref="E171:L171" si="49">SUM(E168:E170)</f>
        <v>4.96</v>
      </c>
      <c r="F171" s="151">
        <f t="shared" si="49"/>
        <v>15.992649999999999</v>
      </c>
      <c r="G171" s="151">
        <f t="shared" si="49"/>
        <v>257.34228999999999</v>
      </c>
      <c r="H171" s="151">
        <f t="shared" si="49"/>
        <v>29.749460000000003</v>
      </c>
      <c r="I171" s="151">
        <f t="shared" si="49"/>
        <v>10.013999999999999</v>
      </c>
      <c r="J171" s="151">
        <f t="shared" si="49"/>
        <v>88.87299999999999</v>
      </c>
      <c r="K171" s="151">
        <f t="shared" si="49"/>
        <v>154.69730100000001</v>
      </c>
      <c r="L171" s="152">
        <f t="shared" si="49"/>
        <v>561.62870099999998</v>
      </c>
      <c r="M171" s="137"/>
    </row>
    <row r="172" spans="2:13" x14ac:dyDescent="0.2">
      <c r="B172" s="470"/>
      <c r="C172" s="476" t="s">
        <v>186</v>
      </c>
      <c r="D172" s="143" t="s">
        <v>178</v>
      </c>
      <c r="E172" s="186">
        <v>0</v>
      </c>
      <c r="F172" s="186">
        <v>0</v>
      </c>
      <c r="G172" s="186">
        <v>0</v>
      </c>
      <c r="H172" s="186">
        <v>0</v>
      </c>
      <c r="I172" s="186">
        <v>0</v>
      </c>
      <c r="J172" s="186">
        <v>0</v>
      </c>
      <c r="K172" s="186">
        <v>0</v>
      </c>
      <c r="L172" s="147">
        <f>SUM(E172:K172)</f>
        <v>0</v>
      </c>
      <c r="M172" s="137"/>
    </row>
    <row r="173" spans="2:13" x14ac:dyDescent="0.2">
      <c r="B173" s="470"/>
      <c r="C173" s="476"/>
      <c r="D173" s="146" t="s">
        <v>179</v>
      </c>
      <c r="E173" s="186">
        <v>0</v>
      </c>
      <c r="F173" s="186">
        <v>0</v>
      </c>
      <c r="G173" s="186">
        <v>0</v>
      </c>
      <c r="H173" s="186">
        <v>0</v>
      </c>
      <c r="I173" s="186">
        <v>0</v>
      </c>
      <c r="J173" s="186">
        <v>0</v>
      </c>
      <c r="K173" s="186">
        <v>0</v>
      </c>
      <c r="L173" s="147">
        <f>SUM(E173:K173)</f>
        <v>0</v>
      </c>
      <c r="M173" s="137"/>
    </row>
    <row r="174" spans="2:13" x14ac:dyDescent="0.2">
      <c r="B174" s="470"/>
      <c r="C174" s="477"/>
      <c r="D174" s="148" t="s">
        <v>180</v>
      </c>
      <c r="E174" s="186">
        <v>0</v>
      </c>
      <c r="F174" s="186">
        <v>0</v>
      </c>
      <c r="G174" s="186">
        <v>0</v>
      </c>
      <c r="H174" s="186">
        <v>0</v>
      </c>
      <c r="I174" s="186">
        <v>0</v>
      </c>
      <c r="J174" s="186">
        <v>0</v>
      </c>
      <c r="K174" s="186">
        <v>0</v>
      </c>
      <c r="L174" s="147">
        <f>SUM(E174:K174)</f>
        <v>0</v>
      </c>
      <c r="M174" s="137"/>
    </row>
    <row r="175" spans="2:13" x14ac:dyDescent="0.2">
      <c r="B175" s="471"/>
      <c r="C175" s="171" t="s">
        <v>187</v>
      </c>
      <c r="D175" s="185"/>
      <c r="E175" s="151">
        <f t="shared" ref="E175:L175" si="50">SUM(E172:E174)</f>
        <v>0</v>
      </c>
      <c r="F175" s="151">
        <f t="shared" si="50"/>
        <v>0</v>
      </c>
      <c r="G175" s="151">
        <f t="shared" si="50"/>
        <v>0</v>
      </c>
      <c r="H175" s="151">
        <f t="shared" si="50"/>
        <v>0</v>
      </c>
      <c r="I175" s="151">
        <f t="shared" si="50"/>
        <v>0</v>
      </c>
      <c r="J175" s="151">
        <f t="shared" si="50"/>
        <v>0</v>
      </c>
      <c r="K175" s="151">
        <f t="shared" si="50"/>
        <v>0</v>
      </c>
      <c r="L175" s="152">
        <f t="shared" si="50"/>
        <v>0</v>
      </c>
      <c r="M175" s="137"/>
    </row>
    <row r="176" spans="2:13" x14ac:dyDescent="0.2">
      <c r="B176" s="126" t="s">
        <v>200</v>
      </c>
      <c r="C176" s="172"/>
      <c r="D176" s="168"/>
      <c r="E176" s="45">
        <f t="shared" ref="E176:L176" si="51">+E175+E171+E167+E163</f>
        <v>280.08918999999997</v>
      </c>
      <c r="F176" s="45">
        <f t="shared" si="51"/>
        <v>683.31057799999985</v>
      </c>
      <c r="G176" s="45">
        <f t="shared" si="51"/>
        <v>719.32371999999987</v>
      </c>
      <c r="H176" s="45">
        <f t="shared" si="51"/>
        <v>302.72603900000001</v>
      </c>
      <c r="I176" s="45">
        <f t="shared" si="51"/>
        <v>445.07918000000001</v>
      </c>
      <c r="J176" s="45">
        <f t="shared" si="51"/>
        <v>442.47891000000004</v>
      </c>
      <c r="K176" s="45">
        <f t="shared" si="51"/>
        <v>1058.6063779999993</v>
      </c>
      <c r="L176" s="60">
        <f t="shared" si="51"/>
        <v>3931.6139949999997</v>
      </c>
      <c r="M176" s="137"/>
    </row>
    <row r="177" spans="2:13" x14ac:dyDescent="0.2">
      <c r="B177" s="469">
        <v>2012</v>
      </c>
      <c r="C177" s="472" t="s">
        <v>180</v>
      </c>
      <c r="D177" s="143" t="s">
        <v>178</v>
      </c>
      <c r="E177" s="138">
        <v>0</v>
      </c>
      <c r="F177" s="138">
        <v>0</v>
      </c>
      <c r="G177" s="138">
        <v>0</v>
      </c>
      <c r="H177" s="138">
        <v>0</v>
      </c>
      <c r="I177" s="187">
        <v>0.33349999999999996</v>
      </c>
      <c r="J177" s="138">
        <v>0</v>
      </c>
      <c r="K177" s="187">
        <v>1.41517</v>
      </c>
      <c r="L177" s="147">
        <f>SUM(E177:K177)</f>
        <v>1.7486699999999999</v>
      </c>
      <c r="M177" s="137"/>
    </row>
    <row r="178" spans="2:13" x14ac:dyDescent="0.2">
      <c r="B178" s="470"/>
      <c r="C178" s="473"/>
      <c r="D178" s="146" t="s">
        <v>179</v>
      </c>
      <c r="E178" s="138">
        <v>0</v>
      </c>
      <c r="F178" s="138">
        <v>0</v>
      </c>
      <c r="G178" s="138">
        <v>0</v>
      </c>
      <c r="H178" s="138">
        <v>0</v>
      </c>
      <c r="I178" s="187">
        <v>2.1620000000000004E-2</v>
      </c>
      <c r="J178" s="138">
        <v>0</v>
      </c>
      <c r="K178" s="138">
        <v>0</v>
      </c>
      <c r="L178" s="147">
        <f>SUM(E178:K178)</f>
        <v>2.1620000000000004E-2</v>
      </c>
      <c r="M178" s="137"/>
    </row>
    <row r="179" spans="2:13" x14ac:dyDescent="0.2">
      <c r="B179" s="470"/>
      <c r="C179" s="473"/>
      <c r="D179" s="148" t="s">
        <v>180</v>
      </c>
      <c r="E179" s="138">
        <v>0</v>
      </c>
      <c r="F179" s="138">
        <v>0</v>
      </c>
      <c r="G179" s="138">
        <v>0</v>
      </c>
      <c r="H179" s="138">
        <v>0</v>
      </c>
      <c r="I179" s="187">
        <v>42.913260999999984</v>
      </c>
      <c r="J179" s="138">
        <v>0</v>
      </c>
      <c r="K179" s="187">
        <v>12.27872</v>
      </c>
      <c r="L179" s="147">
        <f>SUM(E179:K179)</f>
        <v>55.191980999999984</v>
      </c>
      <c r="M179" s="137"/>
    </row>
    <row r="180" spans="2:13" x14ac:dyDescent="0.2">
      <c r="B180" s="470"/>
      <c r="C180" s="163" t="s">
        <v>192</v>
      </c>
      <c r="D180" s="185"/>
      <c r="E180" s="151">
        <f t="shared" ref="E180:L180" si="52">SUM(E177:E179)</f>
        <v>0</v>
      </c>
      <c r="F180" s="151">
        <f t="shared" si="52"/>
        <v>0</v>
      </c>
      <c r="G180" s="151">
        <f t="shared" si="52"/>
        <v>0</v>
      </c>
      <c r="H180" s="151">
        <f t="shared" si="52"/>
        <v>0</v>
      </c>
      <c r="I180" s="151">
        <f t="shared" si="52"/>
        <v>43.268380999999984</v>
      </c>
      <c r="J180" s="151">
        <f t="shared" si="52"/>
        <v>0</v>
      </c>
      <c r="K180" s="151">
        <f t="shared" si="52"/>
        <v>13.69389</v>
      </c>
      <c r="L180" s="152">
        <f t="shared" si="52"/>
        <v>56.962270999999987</v>
      </c>
      <c r="M180" s="137"/>
    </row>
    <row r="181" spans="2:13" x14ac:dyDescent="0.2">
      <c r="B181" s="470"/>
      <c r="C181" s="474" t="s">
        <v>182</v>
      </c>
      <c r="D181" s="143" t="s">
        <v>178</v>
      </c>
      <c r="E181" s="187">
        <v>159.90862999999996</v>
      </c>
      <c r="F181" s="187">
        <v>154.41486100000003</v>
      </c>
      <c r="G181" s="187">
        <v>55.733509999999995</v>
      </c>
      <c r="H181" s="187">
        <v>35.616110000000006</v>
      </c>
      <c r="I181" s="187">
        <v>50.571040000000004</v>
      </c>
      <c r="J181" s="187">
        <v>96.851360999999997</v>
      </c>
      <c r="K181" s="187">
        <v>131.13764399999999</v>
      </c>
      <c r="L181" s="147">
        <f>SUM(E181:K181)</f>
        <v>684.23315600000001</v>
      </c>
      <c r="M181" s="137"/>
    </row>
    <row r="182" spans="2:13" x14ac:dyDescent="0.2">
      <c r="B182" s="470"/>
      <c r="C182" s="474"/>
      <c r="D182" s="146" t="s">
        <v>179</v>
      </c>
      <c r="E182" s="187">
        <v>111.07577899999997</v>
      </c>
      <c r="F182" s="187">
        <v>304.2781700000001</v>
      </c>
      <c r="G182" s="187">
        <v>393.67164100000008</v>
      </c>
      <c r="H182" s="187">
        <v>210.80470099999994</v>
      </c>
      <c r="I182" s="187">
        <v>312.43540400000001</v>
      </c>
      <c r="J182" s="187">
        <v>221.98342599999995</v>
      </c>
      <c r="K182" s="187">
        <v>559.88106899999968</v>
      </c>
      <c r="L182" s="147">
        <f>SUM(E182:K182)</f>
        <v>2114.1301899999999</v>
      </c>
      <c r="M182" s="137"/>
    </row>
    <row r="183" spans="2:13" x14ac:dyDescent="0.2">
      <c r="B183" s="470"/>
      <c r="C183" s="474"/>
      <c r="D183" s="148" t="s">
        <v>180</v>
      </c>
      <c r="E183" s="138">
        <v>0</v>
      </c>
      <c r="F183" s="138">
        <v>0</v>
      </c>
      <c r="G183" s="187">
        <v>4.6398800000000007</v>
      </c>
      <c r="H183" s="138">
        <v>0</v>
      </c>
      <c r="I183" s="187">
        <v>0.10694000000000001</v>
      </c>
      <c r="J183" s="187">
        <v>102.27162899999999</v>
      </c>
      <c r="K183" s="187">
        <v>38.584960000000002</v>
      </c>
      <c r="L183" s="147">
        <f>SUM(E183:K183)</f>
        <v>145.603409</v>
      </c>
      <c r="M183" s="137"/>
    </row>
    <row r="184" spans="2:13" x14ac:dyDescent="0.2">
      <c r="B184" s="470"/>
      <c r="C184" s="156" t="s">
        <v>183</v>
      </c>
      <c r="D184" s="185"/>
      <c r="E184" s="151">
        <f t="shared" ref="E184:L184" si="53">SUM(E181:E183)</f>
        <v>270.98440899999991</v>
      </c>
      <c r="F184" s="151">
        <f t="shared" si="53"/>
        <v>458.69303100000013</v>
      </c>
      <c r="G184" s="151">
        <f t="shared" si="53"/>
        <v>454.04503100000005</v>
      </c>
      <c r="H184" s="151">
        <f t="shared" si="53"/>
        <v>246.42081099999996</v>
      </c>
      <c r="I184" s="151">
        <f t="shared" si="53"/>
        <v>363.113384</v>
      </c>
      <c r="J184" s="151">
        <f t="shared" si="53"/>
        <v>421.10641599999997</v>
      </c>
      <c r="K184" s="151">
        <f t="shared" si="53"/>
        <v>729.60367299999973</v>
      </c>
      <c r="L184" s="152">
        <f t="shared" si="53"/>
        <v>2943.9667549999999</v>
      </c>
      <c r="M184" s="137"/>
    </row>
    <row r="185" spans="2:13" x14ac:dyDescent="0.2">
      <c r="B185" s="470"/>
      <c r="C185" s="475" t="s">
        <v>184</v>
      </c>
      <c r="D185" s="143" t="s">
        <v>178</v>
      </c>
      <c r="E185" s="187">
        <v>0.1</v>
      </c>
      <c r="F185" s="187">
        <v>49.63944</v>
      </c>
      <c r="G185" s="187">
        <v>292.16538100000002</v>
      </c>
      <c r="H185" s="187">
        <v>17.520619999999997</v>
      </c>
      <c r="I185" s="187">
        <v>3.944</v>
      </c>
      <c r="J185" s="187">
        <v>60.344999999999999</v>
      </c>
      <c r="K185" s="187">
        <v>128.96833900000001</v>
      </c>
      <c r="L185" s="147">
        <f>SUM(E185:K185)</f>
        <v>552.68278000000009</v>
      </c>
      <c r="M185" s="137"/>
    </row>
    <row r="186" spans="2:13" x14ac:dyDescent="0.2">
      <c r="B186" s="470"/>
      <c r="C186" s="475"/>
      <c r="D186" s="146" t="s">
        <v>179</v>
      </c>
      <c r="E186" s="186">
        <v>0</v>
      </c>
      <c r="F186" s="186">
        <v>0</v>
      </c>
      <c r="G186" s="186">
        <v>0</v>
      </c>
      <c r="H186" s="186">
        <v>0</v>
      </c>
      <c r="I186" s="186">
        <v>0</v>
      </c>
      <c r="J186" s="186">
        <v>0</v>
      </c>
      <c r="K186" s="186">
        <v>0</v>
      </c>
      <c r="L186" s="147">
        <f>SUM(E186:K186)</f>
        <v>0</v>
      </c>
      <c r="M186" s="137"/>
    </row>
    <row r="187" spans="2:13" x14ac:dyDescent="0.2">
      <c r="B187" s="470"/>
      <c r="C187" s="475"/>
      <c r="D187" s="148" t="s">
        <v>180</v>
      </c>
      <c r="E187" s="186">
        <v>0</v>
      </c>
      <c r="F187" s="186">
        <v>0</v>
      </c>
      <c r="G187" s="186">
        <v>0</v>
      </c>
      <c r="H187" s="186">
        <v>0</v>
      </c>
      <c r="I187" s="186">
        <v>0</v>
      </c>
      <c r="J187" s="186">
        <v>0</v>
      </c>
      <c r="K187" s="186">
        <v>0</v>
      </c>
      <c r="L187" s="147">
        <f>SUM(E187:K187)</f>
        <v>0</v>
      </c>
      <c r="M187" s="137"/>
    </row>
    <row r="188" spans="2:13" x14ac:dyDescent="0.2">
      <c r="B188" s="470"/>
      <c r="C188" s="157" t="s">
        <v>185</v>
      </c>
      <c r="D188" s="185"/>
      <c r="E188" s="151">
        <f t="shared" ref="E188:L188" si="54">SUM(E185:E187)</f>
        <v>0.1</v>
      </c>
      <c r="F188" s="151">
        <f t="shared" si="54"/>
        <v>49.63944</v>
      </c>
      <c r="G188" s="151">
        <f t="shared" si="54"/>
        <v>292.16538100000002</v>
      </c>
      <c r="H188" s="151">
        <f t="shared" si="54"/>
        <v>17.520619999999997</v>
      </c>
      <c r="I188" s="151">
        <f t="shared" si="54"/>
        <v>3.944</v>
      </c>
      <c r="J188" s="151">
        <f t="shared" si="54"/>
        <v>60.344999999999999</v>
      </c>
      <c r="K188" s="151">
        <f t="shared" si="54"/>
        <v>128.96833900000001</v>
      </c>
      <c r="L188" s="152">
        <f t="shared" si="54"/>
        <v>552.68278000000009</v>
      </c>
      <c r="M188" s="137"/>
    </row>
    <row r="189" spans="2:13" x14ac:dyDescent="0.2">
      <c r="B189" s="470"/>
      <c r="C189" s="476" t="s">
        <v>186</v>
      </c>
      <c r="D189" s="143" t="s">
        <v>178</v>
      </c>
      <c r="E189" s="186">
        <v>0</v>
      </c>
      <c r="F189" s="186">
        <v>0</v>
      </c>
      <c r="G189" s="186">
        <v>0</v>
      </c>
      <c r="H189" s="186">
        <v>0</v>
      </c>
      <c r="I189" s="186">
        <v>0</v>
      </c>
      <c r="J189" s="186">
        <v>0</v>
      </c>
      <c r="K189" s="186">
        <v>0</v>
      </c>
      <c r="L189" s="147">
        <f>SUM(E189:K189)</f>
        <v>0</v>
      </c>
      <c r="M189" s="137"/>
    </row>
    <row r="190" spans="2:13" x14ac:dyDescent="0.2">
      <c r="B190" s="470"/>
      <c r="C190" s="476"/>
      <c r="D190" s="146" t="s">
        <v>179</v>
      </c>
      <c r="E190" s="186">
        <v>0</v>
      </c>
      <c r="F190" s="186">
        <v>0</v>
      </c>
      <c r="G190" s="186">
        <v>0</v>
      </c>
      <c r="H190" s="186">
        <v>0</v>
      </c>
      <c r="I190" s="186">
        <v>0</v>
      </c>
      <c r="J190" s="186">
        <v>0</v>
      </c>
      <c r="K190" s="186">
        <v>0</v>
      </c>
      <c r="L190" s="147">
        <f>SUM(E190:K190)</f>
        <v>0</v>
      </c>
      <c r="M190" s="137"/>
    </row>
    <row r="191" spans="2:13" x14ac:dyDescent="0.2">
      <c r="B191" s="470"/>
      <c r="C191" s="477"/>
      <c r="D191" s="148" t="s">
        <v>180</v>
      </c>
      <c r="E191" s="186">
        <v>0</v>
      </c>
      <c r="F191" s="186">
        <v>0</v>
      </c>
      <c r="G191" s="186">
        <v>0</v>
      </c>
      <c r="H191" s="186">
        <v>0</v>
      </c>
      <c r="I191" s="186">
        <v>0</v>
      </c>
      <c r="J191" s="186">
        <v>0</v>
      </c>
      <c r="K191" s="186">
        <v>0</v>
      </c>
      <c r="L191" s="147">
        <f>SUM(E191:K191)</f>
        <v>0</v>
      </c>
      <c r="M191" s="137"/>
    </row>
    <row r="192" spans="2:13" x14ac:dyDescent="0.2">
      <c r="B192" s="471"/>
      <c r="C192" s="171" t="s">
        <v>187</v>
      </c>
      <c r="D192" s="185"/>
      <c r="E192" s="151">
        <f t="shared" ref="E192:L192" si="55">SUM(E189:E191)</f>
        <v>0</v>
      </c>
      <c r="F192" s="151">
        <f t="shared" si="55"/>
        <v>0</v>
      </c>
      <c r="G192" s="151">
        <f t="shared" si="55"/>
        <v>0</v>
      </c>
      <c r="H192" s="151">
        <f t="shared" si="55"/>
        <v>0</v>
      </c>
      <c r="I192" s="151">
        <f t="shared" si="55"/>
        <v>0</v>
      </c>
      <c r="J192" s="151">
        <f t="shared" si="55"/>
        <v>0</v>
      </c>
      <c r="K192" s="151">
        <f t="shared" si="55"/>
        <v>0</v>
      </c>
      <c r="L192" s="152">
        <f t="shared" si="55"/>
        <v>0</v>
      </c>
      <c r="M192" s="137"/>
    </row>
    <row r="193" spans="2:13" x14ac:dyDescent="0.2">
      <c r="B193" s="126" t="s">
        <v>201</v>
      </c>
      <c r="C193" s="172"/>
      <c r="D193" s="168"/>
      <c r="E193" s="45">
        <f t="shared" ref="E193:L193" si="56">+E192+E188+E184+E180</f>
        <v>271.08440899999994</v>
      </c>
      <c r="F193" s="45">
        <f t="shared" si="56"/>
        <v>508.33247100000011</v>
      </c>
      <c r="G193" s="45">
        <f t="shared" si="56"/>
        <v>746.21041200000013</v>
      </c>
      <c r="H193" s="45">
        <f t="shared" si="56"/>
        <v>263.94143099999997</v>
      </c>
      <c r="I193" s="45">
        <f t="shared" si="56"/>
        <v>410.32576499999999</v>
      </c>
      <c r="J193" s="45">
        <f t="shared" si="56"/>
        <v>481.45141599999999</v>
      </c>
      <c r="K193" s="45">
        <f t="shared" si="56"/>
        <v>872.26590199999976</v>
      </c>
      <c r="L193" s="60">
        <f t="shared" si="56"/>
        <v>3553.6118059999999</v>
      </c>
      <c r="M193" s="137"/>
    </row>
    <row r="194" spans="2:13" x14ac:dyDescent="0.2">
      <c r="B194" s="469">
        <v>2013</v>
      </c>
      <c r="C194" s="472" t="s">
        <v>180</v>
      </c>
      <c r="D194" s="143" t="s">
        <v>178</v>
      </c>
      <c r="E194" s="138">
        <v>0</v>
      </c>
      <c r="F194" s="138">
        <v>0</v>
      </c>
      <c r="G194" s="138">
        <v>0</v>
      </c>
      <c r="H194" s="138">
        <v>0</v>
      </c>
      <c r="I194" s="64">
        <v>2.3980000000000001E-2</v>
      </c>
      <c r="J194" s="138">
        <v>0</v>
      </c>
      <c r="K194" s="64">
        <v>1.4546599999999998</v>
      </c>
      <c r="L194" s="147">
        <f>SUM(E194:K194)</f>
        <v>1.47864</v>
      </c>
      <c r="M194" s="137"/>
    </row>
    <row r="195" spans="2:13" x14ac:dyDescent="0.2">
      <c r="B195" s="470"/>
      <c r="C195" s="473"/>
      <c r="D195" s="146" t="s">
        <v>179</v>
      </c>
      <c r="E195" s="138">
        <v>0</v>
      </c>
      <c r="F195" s="138">
        <v>0</v>
      </c>
      <c r="G195" s="138">
        <v>0</v>
      </c>
      <c r="H195" s="138">
        <v>0</v>
      </c>
      <c r="I195" s="64">
        <v>0.28881999999999997</v>
      </c>
      <c r="J195" s="138">
        <v>0</v>
      </c>
      <c r="K195" s="138">
        <v>0</v>
      </c>
      <c r="L195" s="147">
        <f>SUM(E195:K195)</f>
        <v>0.28881999999999997</v>
      </c>
      <c r="M195" s="137"/>
    </row>
    <row r="196" spans="2:13" x14ac:dyDescent="0.2">
      <c r="B196" s="470"/>
      <c r="C196" s="473"/>
      <c r="D196" s="148" t="s">
        <v>180</v>
      </c>
      <c r="E196" s="138">
        <v>0</v>
      </c>
      <c r="F196" s="138">
        <v>0</v>
      </c>
      <c r="G196" s="138">
        <v>0</v>
      </c>
      <c r="H196" s="138">
        <v>0</v>
      </c>
      <c r="I196" s="64">
        <v>51.946331000000008</v>
      </c>
      <c r="J196" s="138">
        <v>0</v>
      </c>
      <c r="K196" s="64">
        <v>8.8153400000000026</v>
      </c>
      <c r="L196" s="147">
        <f>SUM(E196:K196)</f>
        <v>60.761671000000007</v>
      </c>
      <c r="M196" s="137"/>
    </row>
    <row r="197" spans="2:13" x14ac:dyDescent="0.2">
      <c r="B197" s="470"/>
      <c r="C197" s="163" t="s">
        <v>192</v>
      </c>
      <c r="D197" s="185"/>
      <c r="E197" s="151">
        <f t="shared" ref="E197:L197" si="57">SUM(E194:E196)</f>
        <v>0</v>
      </c>
      <c r="F197" s="151">
        <f t="shared" si="57"/>
        <v>0</v>
      </c>
      <c r="G197" s="151">
        <f t="shared" si="57"/>
        <v>0</v>
      </c>
      <c r="H197" s="151">
        <f t="shared" si="57"/>
        <v>0</v>
      </c>
      <c r="I197" s="151">
        <f t="shared" si="57"/>
        <v>52.259131000000011</v>
      </c>
      <c r="J197" s="151">
        <f t="shared" si="57"/>
        <v>0</v>
      </c>
      <c r="K197" s="151">
        <f t="shared" si="57"/>
        <v>10.270000000000003</v>
      </c>
      <c r="L197" s="152">
        <f t="shared" si="57"/>
        <v>62.529131000000007</v>
      </c>
      <c r="M197" s="137"/>
    </row>
    <row r="198" spans="2:13" x14ac:dyDescent="0.2">
      <c r="B198" s="470"/>
      <c r="C198" s="474" t="s">
        <v>182</v>
      </c>
      <c r="D198" s="143" t="s">
        <v>178</v>
      </c>
      <c r="E198" s="64">
        <v>172.21427799999998</v>
      </c>
      <c r="F198" s="64">
        <v>67.767189999999999</v>
      </c>
      <c r="G198" s="64">
        <v>61.327710999999979</v>
      </c>
      <c r="H198" s="64">
        <v>23.312809999999999</v>
      </c>
      <c r="I198" s="64">
        <v>35.743609999999997</v>
      </c>
      <c r="J198" s="64">
        <v>150.42974899999999</v>
      </c>
      <c r="K198" s="64">
        <v>190.03241000000003</v>
      </c>
      <c r="L198" s="147">
        <f>SUM(E198:K198)</f>
        <v>700.82775800000002</v>
      </c>
      <c r="M198" s="137"/>
    </row>
    <row r="199" spans="2:13" x14ac:dyDescent="0.2">
      <c r="B199" s="470"/>
      <c r="C199" s="474"/>
      <c r="D199" s="146" t="s">
        <v>179</v>
      </c>
      <c r="E199" s="64">
        <v>116.64796000000001</v>
      </c>
      <c r="F199" s="64">
        <v>278.23629799999998</v>
      </c>
      <c r="G199" s="64">
        <v>431.20705700000013</v>
      </c>
      <c r="H199" s="64">
        <v>193.13308900000001</v>
      </c>
      <c r="I199" s="64">
        <v>331.571305</v>
      </c>
      <c r="J199" s="64">
        <v>207.38796000000002</v>
      </c>
      <c r="K199" s="64">
        <v>513.05386899999996</v>
      </c>
      <c r="L199" s="147">
        <f>SUM(E199:K199)</f>
        <v>2071.2375380000003</v>
      </c>
      <c r="M199" s="137"/>
    </row>
    <row r="200" spans="2:13" x14ac:dyDescent="0.2">
      <c r="B200" s="470"/>
      <c r="C200" s="474"/>
      <c r="D200" s="148" t="s">
        <v>180</v>
      </c>
      <c r="E200" s="138">
        <v>0</v>
      </c>
      <c r="F200" s="138">
        <v>0</v>
      </c>
      <c r="G200" s="64">
        <v>3.19746</v>
      </c>
      <c r="H200" s="64">
        <v>4.8600000000000006E-3</v>
      </c>
      <c r="I200" s="64">
        <v>0.16542399999999999</v>
      </c>
      <c r="J200" s="64">
        <v>7.7648600000000005</v>
      </c>
      <c r="K200" s="64">
        <v>36.725560000000002</v>
      </c>
      <c r="L200" s="147">
        <f>SUM(E200:K200)</f>
        <v>47.858164000000002</v>
      </c>
      <c r="M200" s="137"/>
    </row>
    <row r="201" spans="2:13" x14ac:dyDescent="0.2">
      <c r="B201" s="470"/>
      <c r="C201" s="156" t="s">
        <v>183</v>
      </c>
      <c r="D201" s="185"/>
      <c r="E201" s="151">
        <f t="shared" ref="E201:L201" si="58">SUM(E198:E200)</f>
        <v>288.86223799999999</v>
      </c>
      <c r="F201" s="151">
        <f t="shared" si="58"/>
        <v>346.00348799999995</v>
      </c>
      <c r="G201" s="151">
        <f t="shared" si="58"/>
        <v>495.73222800000008</v>
      </c>
      <c r="H201" s="151">
        <f t="shared" si="58"/>
        <v>216.45075900000001</v>
      </c>
      <c r="I201" s="151">
        <f t="shared" si="58"/>
        <v>367.48033899999996</v>
      </c>
      <c r="J201" s="151">
        <f t="shared" si="58"/>
        <v>365.58256900000003</v>
      </c>
      <c r="K201" s="151">
        <f t="shared" si="58"/>
        <v>739.81183899999996</v>
      </c>
      <c r="L201" s="152">
        <f t="shared" si="58"/>
        <v>2819.9234600000004</v>
      </c>
      <c r="M201" s="137"/>
    </row>
    <row r="202" spans="2:13" x14ac:dyDescent="0.2">
      <c r="B202" s="470"/>
      <c r="C202" s="475" t="s">
        <v>184</v>
      </c>
      <c r="D202" s="143" t="s">
        <v>178</v>
      </c>
      <c r="E202" s="186">
        <v>0</v>
      </c>
      <c r="F202" s="64">
        <v>42.95449</v>
      </c>
      <c r="G202" s="64">
        <v>321.85304099999996</v>
      </c>
      <c r="H202" s="64">
        <v>130.21600000000001</v>
      </c>
      <c r="I202" s="186">
        <v>0</v>
      </c>
      <c r="J202" s="64">
        <v>50.222999999999999</v>
      </c>
      <c r="K202" s="64">
        <v>41.099420000000002</v>
      </c>
      <c r="L202" s="147">
        <f>SUM(E202:K202)</f>
        <v>586.34595100000001</v>
      </c>
      <c r="M202" s="137"/>
    </row>
    <row r="203" spans="2:13" x14ac:dyDescent="0.2">
      <c r="B203" s="470"/>
      <c r="C203" s="475"/>
      <c r="D203" s="146" t="s">
        <v>179</v>
      </c>
      <c r="E203" s="186">
        <v>0</v>
      </c>
      <c r="F203" s="186">
        <v>0</v>
      </c>
      <c r="G203" s="64">
        <v>1.1999999999999999E-3</v>
      </c>
      <c r="H203" s="186">
        <v>0</v>
      </c>
      <c r="I203" s="186">
        <v>0</v>
      </c>
      <c r="J203" s="186">
        <v>0</v>
      </c>
      <c r="K203" s="186">
        <v>0</v>
      </c>
      <c r="L203" s="147">
        <f>SUM(E203:K203)</f>
        <v>1.1999999999999999E-3</v>
      </c>
      <c r="M203" s="137"/>
    </row>
    <row r="204" spans="2:13" x14ac:dyDescent="0.2">
      <c r="B204" s="470"/>
      <c r="C204" s="475"/>
      <c r="D204" s="148" t="s">
        <v>180</v>
      </c>
      <c r="E204" s="186">
        <v>0</v>
      </c>
      <c r="F204" s="64">
        <v>8.1000000000000003E-2</v>
      </c>
      <c r="G204" s="186">
        <v>0</v>
      </c>
      <c r="H204" s="186">
        <v>0</v>
      </c>
      <c r="I204" s="186">
        <v>0</v>
      </c>
      <c r="J204" s="186">
        <v>0</v>
      </c>
      <c r="K204" s="186">
        <v>0</v>
      </c>
      <c r="L204" s="147">
        <f>SUM(E204:K204)</f>
        <v>8.1000000000000003E-2</v>
      </c>
      <c r="M204" s="137"/>
    </row>
    <row r="205" spans="2:13" x14ac:dyDescent="0.2">
      <c r="B205" s="470"/>
      <c r="C205" s="157" t="s">
        <v>185</v>
      </c>
      <c r="D205" s="185"/>
      <c r="E205" s="151">
        <f t="shared" ref="E205:L205" si="59">SUM(E202:E204)</f>
        <v>0</v>
      </c>
      <c r="F205" s="151">
        <f t="shared" si="59"/>
        <v>43.035490000000003</v>
      </c>
      <c r="G205" s="151">
        <f t="shared" si="59"/>
        <v>321.85424099999994</v>
      </c>
      <c r="H205" s="151">
        <f t="shared" si="59"/>
        <v>130.21600000000001</v>
      </c>
      <c r="I205" s="151">
        <f t="shared" si="59"/>
        <v>0</v>
      </c>
      <c r="J205" s="151">
        <f t="shared" si="59"/>
        <v>50.222999999999999</v>
      </c>
      <c r="K205" s="151">
        <f t="shared" si="59"/>
        <v>41.099420000000002</v>
      </c>
      <c r="L205" s="152">
        <f t="shared" si="59"/>
        <v>586.42815100000007</v>
      </c>
      <c r="M205" s="137"/>
    </row>
    <row r="206" spans="2:13" x14ac:dyDescent="0.2">
      <c r="B206" s="470"/>
      <c r="C206" s="476" t="s">
        <v>186</v>
      </c>
      <c r="D206" s="143" t="s">
        <v>178</v>
      </c>
      <c r="E206" s="186">
        <v>0</v>
      </c>
      <c r="F206" s="186">
        <v>0</v>
      </c>
      <c r="G206" s="186">
        <v>0</v>
      </c>
      <c r="H206" s="186">
        <v>0</v>
      </c>
      <c r="I206" s="186">
        <v>0</v>
      </c>
      <c r="J206" s="186">
        <v>0</v>
      </c>
      <c r="K206" s="186">
        <v>0</v>
      </c>
      <c r="L206" s="147">
        <f>SUM(E206:K206)</f>
        <v>0</v>
      </c>
      <c r="M206" s="137"/>
    </row>
    <row r="207" spans="2:13" x14ac:dyDescent="0.2">
      <c r="B207" s="470"/>
      <c r="C207" s="476"/>
      <c r="D207" s="146" t="s">
        <v>179</v>
      </c>
      <c r="E207" s="186">
        <v>0</v>
      </c>
      <c r="F207" s="186">
        <v>0</v>
      </c>
      <c r="G207" s="186">
        <v>0</v>
      </c>
      <c r="H207" s="186">
        <v>0</v>
      </c>
      <c r="I207" s="186">
        <v>0</v>
      </c>
      <c r="J207" s="186">
        <v>0</v>
      </c>
      <c r="K207" s="186">
        <v>0</v>
      </c>
      <c r="L207" s="147">
        <f>SUM(E207:K207)</f>
        <v>0</v>
      </c>
      <c r="M207" s="137"/>
    </row>
    <row r="208" spans="2:13" x14ac:dyDescent="0.2">
      <c r="B208" s="470"/>
      <c r="C208" s="477"/>
      <c r="D208" s="148" t="s">
        <v>180</v>
      </c>
      <c r="E208" s="186">
        <v>0</v>
      </c>
      <c r="F208" s="186">
        <v>0</v>
      </c>
      <c r="G208" s="186">
        <v>0</v>
      </c>
      <c r="H208" s="186">
        <v>0</v>
      </c>
      <c r="I208" s="186">
        <v>0</v>
      </c>
      <c r="J208" s="186">
        <v>0</v>
      </c>
      <c r="K208" s="186">
        <v>0</v>
      </c>
      <c r="L208" s="147">
        <f>SUM(E208:K208)</f>
        <v>0</v>
      </c>
      <c r="M208" s="137"/>
    </row>
    <row r="209" spans="2:13" x14ac:dyDescent="0.2">
      <c r="B209" s="471"/>
      <c r="C209" s="171" t="s">
        <v>187</v>
      </c>
      <c r="D209" s="185"/>
      <c r="E209" s="151">
        <f t="shared" ref="E209:L209" si="60">SUM(E206:E208)</f>
        <v>0</v>
      </c>
      <c r="F209" s="151">
        <f t="shared" si="60"/>
        <v>0</v>
      </c>
      <c r="G209" s="151">
        <f t="shared" si="60"/>
        <v>0</v>
      </c>
      <c r="H209" s="151">
        <f t="shared" si="60"/>
        <v>0</v>
      </c>
      <c r="I209" s="151">
        <f t="shared" si="60"/>
        <v>0</v>
      </c>
      <c r="J209" s="151">
        <f t="shared" si="60"/>
        <v>0</v>
      </c>
      <c r="K209" s="151">
        <f t="shared" si="60"/>
        <v>0</v>
      </c>
      <c r="L209" s="152">
        <f t="shared" si="60"/>
        <v>0</v>
      </c>
      <c r="M209" s="137"/>
    </row>
    <row r="210" spans="2:13" x14ac:dyDescent="0.2">
      <c r="B210" s="126" t="s">
        <v>205</v>
      </c>
      <c r="C210" s="172"/>
      <c r="D210" s="168"/>
      <c r="E210" s="45">
        <f t="shared" ref="E210:L210" si="61">+E209+E205+E201+E197</f>
        <v>288.86223799999999</v>
      </c>
      <c r="F210" s="45">
        <f t="shared" si="61"/>
        <v>389.03897799999993</v>
      </c>
      <c r="G210" s="45">
        <f t="shared" si="61"/>
        <v>817.58646900000008</v>
      </c>
      <c r="H210" s="45">
        <f t="shared" si="61"/>
        <v>346.66675900000001</v>
      </c>
      <c r="I210" s="45">
        <f t="shared" si="61"/>
        <v>419.73946999999998</v>
      </c>
      <c r="J210" s="45">
        <f t="shared" si="61"/>
        <v>415.80556900000005</v>
      </c>
      <c r="K210" s="45">
        <f t="shared" si="61"/>
        <v>791.18125899999995</v>
      </c>
      <c r="L210" s="60">
        <f t="shared" si="61"/>
        <v>3468.8807420000003</v>
      </c>
      <c r="M210" s="137"/>
    </row>
    <row r="211" spans="2:13" x14ac:dyDescent="0.2">
      <c r="B211" s="469">
        <v>2014</v>
      </c>
      <c r="C211" s="472" t="s">
        <v>180</v>
      </c>
      <c r="D211" s="143" t="s">
        <v>178</v>
      </c>
      <c r="E211" s="138">
        <v>0</v>
      </c>
      <c r="F211" s="138">
        <v>0</v>
      </c>
      <c r="G211" s="138">
        <v>0</v>
      </c>
      <c r="H211" s="138">
        <v>0</v>
      </c>
      <c r="I211" s="64">
        <v>1.0039999999999999E-2</v>
      </c>
      <c r="J211" s="138">
        <v>0</v>
      </c>
      <c r="K211" s="64">
        <v>1.9251299999999998</v>
      </c>
      <c r="L211" s="147">
        <f>SUM(E211:K211)</f>
        <v>1.9351699999999998</v>
      </c>
      <c r="M211" s="137"/>
    </row>
    <row r="212" spans="2:13" x14ac:dyDescent="0.2">
      <c r="B212" s="470"/>
      <c r="C212" s="473"/>
      <c r="D212" s="146" t="s">
        <v>179</v>
      </c>
      <c r="E212" s="138">
        <v>0</v>
      </c>
      <c r="F212" s="138">
        <v>0</v>
      </c>
      <c r="G212" s="138">
        <v>0</v>
      </c>
      <c r="H212" s="138">
        <v>0</v>
      </c>
      <c r="I212" s="64">
        <v>0.14868000000000001</v>
      </c>
      <c r="J212" s="138">
        <v>0</v>
      </c>
      <c r="K212" s="138">
        <v>0</v>
      </c>
      <c r="L212" s="147">
        <f>SUM(E212:K212)</f>
        <v>0.14868000000000001</v>
      </c>
      <c r="M212" s="137"/>
    </row>
    <row r="213" spans="2:13" x14ac:dyDescent="0.2">
      <c r="B213" s="470"/>
      <c r="C213" s="473"/>
      <c r="D213" s="148" t="s">
        <v>180</v>
      </c>
      <c r="E213" s="138">
        <v>0</v>
      </c>
      <c r="F213" s="138">
        <v>0</v>
      </c>
      <c r="G213" s="138">
        <v>0</v>
      </c>
      <c r="H213" s="138">
        <v>0</v>
      </c>
      <c r="I213" s="64">
        <v>50.036737999999993</v>
      </c>
      <c r="J213" s="138">
        <v>0</v>
      </c>
      <c r="K213" s="64">
        <v>9.8757100000000015</v>
      </c>
      <c r="L213" s="147">
        <f>SUM(E213:K213)</f>
        <v>59.912447999999998</v>
      </c>
      <c r="M213" s="137"/>
    </row>
    <row r="214" spans="2:13" x14ac:dyDescent="0.2">
      <c r="B214" s="470"/>
      <c r="C214" s="163" t="s">
        <v>192</v>
      </c>
      <c r="D214" s="185"/>
      <c r="E214" s="151">
        <f t="shared" ref="E214:L214" si="62">SUM(E211:E213)</f>
        <v>0</v>
      </c>
      <c r="F214" s="151">
        <f t="shared" si="62"/>
        <v>0</v>
      </c>
      <c r="G214" s="151">
        <f t="shared" si="62"/>
        <v>0</v>
      </c>
      <c r="H214" s="151">
        <f t="shared" si="62"/>
        <v>0</v>
      </c>
      <c r="I214" s="151">
        <f t="shared" si="62"/>
        <v>50.195457999999995</v>
      </c>
      <c r="J214" s="151">
        <f t="shared" si="62"/>
        <v>0</v>
      </c>
      <c r="K214" s="151">
        <f t="shared" si="62"/>
        <v>11.800840000000001</v>
      </c>
      <c r="L214" s="152">
        <f t="shared" si="62"/>
        <v>61.996297999999996</v>
      </c>
      <c r="M214" s="137"/>
    </row>
    <row r="215" spans="2:13" x14ac:dyDescent="0.2">
      <c r="B215" s="470"/>
      <c r="C215" s="474" t="s">
        <v>182</v>
      </c>
      <c r="D215" s="143" t="s">
        <v>178</v>
      </c>
      <c r="E215" s="64">
        <v>62.914479</v>
      </c>
      <c r="F215" s="64">
        <v>64.13463999999999</v>
      </c>
      <c r="G215" s="64">
        <v>73.961689000000007</v>
      </c>
      <c r="H215" s="64">
        <v>52.724780000000003</v>
      </c>
      <c r="I215" s="64">
        <v>34.197099999999992</v>
      </c>
      <c r="J215" s="64">
        <v>96.327035000000024</v>
      </c>
      <c r="K215" s="64">
        <v>209.78219099999998</v>
      </c>
      <c r="L215" s="147">
        <f>SUM(E215:K215)</f>
        <v>594.04191400000002</v>
      </c>
      <c r="M215" s="137"/>
    </row>
    <row r="216" spans="2:13" x14ac:dyDescent="0.2">
      <c r="B216" s="470"/>
      <c r="C216" s="474"/>
      <c r="D216" s="146" t="s">
        <v>179</v>
      </c>
      <c r="E216" s="64">
        <v>102.48658899999997</v>
      </c>
      <c r="F216" s="64">
        <v>297.77993500000002</v>
      </c>
      <c r="G216" s="64">
        <v>399.06962099999993</v>
      </c>
      <c r="H216" s="64">
        <v>218.37814000000003</v>
      </c>
      <c r="I216" s="64">
        <v>311.6634959999999</v>
      </c>
      <c r="J216" s="64">
        <v>223.66943000000003</v>
      </c>
      <c r="K216" s="64">
        <v>416.54920599999986</v>
      </c>
      <c r="L216" s="147">
        <f>SUM(E216:K216)</f>
        <v>1969.596417</v>
      </c>
      <c r="M216" s="137"/>
    </row>
    <row r="217" spans="2:13" x14ac:dyDescent="0.2">
      <c r="B217" s="470"/>
      <c r="C217" s="474"/>
      <c r="D217" s="148" t="s">
        <v>180</v>
      </c>
      <c r="E217" s="138">
        <v>0</v>
      </c>
      <c r="F217" s="138">
        <v>0</v>
      </c>
      <c r="G217" s="64">
        <v>3.3510800000000001</v>
      </c>
      <c r="H217" s="138">
        <v>0</v>
      </c>
      <c r="I217" s="64">
        <v>1.8630000000000001E-2</v>
      </c>
      <c r="J217" s="64">
        <v>7.2517000000000005</v>
      </c>
      <c r="K217" s="64">
        <v>38.717200999999996</v>
      </c>
      <c r="L217" s="147">
        <f>SUM(E217:K217)</f>
        <v>49.338611</v>
      </c>
      <c r="M217" s="137"/>
    </row>
    <row r="218" spans="2:13" x14ac:dyDescent="0.2">
      <c r="B218" s="470"/>
      <c r="C218" s="156" t="s">
        <v>183</v>
      </c>
      <c r="D218" s="185"/>
      <c r="E218" s="151">
        <f t="shared" ref="E218:L218" si="63">SUM(E215:E217)</f>
        <v>165.40106799999995</v>
      </c>
      <c r="F218" s="151">
        <f t="shared" si="63"/>
        <v>361.91457500000001</v>
      </c>
      <c r="G218" s="151">
        <f t="shared" si="63"/>
        <v>476.38238999999999</v>
      </c>
      <c r="H218" s="151">
        <f t="shared" si="63"/>
        <v>271.10292000000004</v>
      </c>
      <c r="I218" s="151">
        <f t="shared" si="63"/>
        <v>345.87922599999985</v>
      </c>
      <c r="J218" s="151">
        <f t="shared" si="63"/>
        <v>327.24816500000009</v>
      </c>
      <c r="K218" s="151">
        <f t="shared" si="63"/>
        <v>665.04859799999986</v>
      </c>
      <c r="L218" s="152">
        <f t="shared" si="63"/>
        <v>2612.9769420000002</v>
      </c>
      <c r="M218" s="137"/>
    </row>
    <row r="219" spans="2:13" x14ac:dyDescent="0.2">
      <c r="B219" s="470"/>
      <c r="C219" s="475" t="s">
        <v>184</v>
      </c>
      <c r="D219" s="143" t="s">
        <v>178</v>
      </c>
      <c r="E219" s="186">
        <v>0</v>
      </c>
      <c r="F219" s="64">
        <v>117.9195</v>
      </c>
      <c r="G219" s="64">
        <v>326.51070000000004</v>
      </c>
      <c r="H219" s="64">
        <v>99.079000000000008</v>
      </c>
      <c r="I219" s="186">
        <v>0</v>
      </c>
      <c r="J219" s="64">
        <v>54.137</v>
      </c>
      <c r="K219" s="64">
        <v>135.63208900000001</v>
      </c>
      <c r="L219" s="147">
        <f>SUM(E219:K219)</f>
        <v>733.27828899999986</v>
      </c>
      <c r="M219" s="137"/>
    </row>
    <row r="220" spans="2:13" x14ac:dyDescent="0.2">
      <c r="B220" s="470"/>
      <c r="C220" s="475"/>
      <c r="D220" s="146" t="s">
        <v>179</v>
      </c>
      <c r="E220" s="186">
        <v>0</v>
      </c>
      <c r="F220" s="186">
        <v>0</v>
      </c>
      <c r="G220" s="64">
        <v>0.39768000000000003</v>
      </c>
      <c r="H220" s="186">
        <v>0</v>
      </c>
      <c r="I220" s="186">
        <v>0</v>
      </c>
      <c r="J220" s="186">
        <v>0</v>
      </c>
      <c r="K220" s="186">
        <v>0</v>
      </c>
      <c r="L220" s="147">
        <f>SUM(E220:K220)</f>
        <v>0.39768000000000003</v>
      </c>
      <c r="M220" s="137"/>
    </row>
    <row r="221" spans="2:13" x14ac:dyDescent="0.2">
      <c r="B221" s="470"/>
      <c r="C221" s="475"/>
      <c r="D221" s="148" t="s">
        <v>180</v>
      </c>
      <c r="E221" s="186">
        <v>0</v>
      </c>
      <c r="F221" s="186">
        <v>0</v>
      </c>
      <c r="G221" s="186">
        <v>0</v>
      </c>
      <c r="H221" s="186">
        <v>0</v>
      </c>
      <c r="I221" s="186">
        <v>0</v>
      </c>
      <c r="J221" s="186">
        <v>0</v>
      </c>
      <c r="K221" s="186">
        <v>0</v>
      </c>
      <c r="L221" s="147">
        <f>SUM(E221:K221)</f>
        <v>0</v>
      </c>
      <c r="M221" s="137"/>
    </row>
    <row r="222" spans="2:13" x14ac:dyDescent="0.2">
      <c r="B222" s="470"/>
      <c r="C222" s="157" t="s">
        <v>185</v>
      </c>
      <c r="D222" s="185"/>
      <c r="E222" s="151">
        <f t="shared" ref="E222:L222" si="64">SUM(E219:E221)</f>
        <v>0</v>
      </c>
      <c r="F222" s="151">
        <f t="shared" si="64"/>
        <v>117.9195</v>
      </c>
      <c r="G222" s="151">
        <f t="shared" si="64"/>
        <v>326.90838000000002</v>
      </c>
      <c r="H222" s="151">
        <f t="shared" si="64"/>
        <v>99.079000000000008</v>
      </c>
      <c r="I222" s="151">
        <f t="shared" si="64"/>
        <v>0</v>
      </c>
      <c r="J222" s="151">
        <f t="shared" si="64"/>
        <v>54.137</v>
      </c>
      <c r="K222" s="151">
        <f t="shared" si="64"/>
        <v>135.63208900000001</v>
      </c>
      <c r="L222" s="152">
        <f t="shared" si="64"/>
        <v>733.6759689999999</v>
      </c>
      <c r="M222" s="137"/>
    </row>
    <row r="223" spans="2:13" x14ac:dyDescent="0.2">
      <c r="B223" s="470"/>
      <c r="C223" s="476" t="s">
        <v>186</v>
      </c>
      <c r="D223" s="143" t="s">
        <v>178</v>
      </c>
      <c r="E223" s="186">
        <v>0</v>
      </c>
      <c r="F223" s="186">
        <v>0</v>
      </c>
      <c r="G223" s="186">
        <v>0</v>
      </c>
      <c r="H223" s="186">
        <v>0</v>
      </c>
      <c r="I223" s="186">
        <v>0</v>
      </c>
      <c r="J223" s="186">
        <v>0</v>
      </c>
      <c r="K223" s="186">
        <v>0</v>
      </c>
      <c r="L223" s="147">
        <f>SUM(E223:K223)</f>
        <v>0</v>
      </c>
      <c r="M223" s="137"/>
    </row>
    <row r="224" spans="2:13" x14ac:dyDescent="0.2">
      <c r="B224" s="470"/>
      <c r="C224" s="476"/>
      <c r="D224" s="146" t="s">
        <v>179</v>
      </c>
      <c r="E224" s="186">
        <v>0</v>
      </c>
      <c r="F224" s="186">
        <v>0</v>
      </c>
      <c r="G224" s="186">
        <v>0</v>
      </c>
      <c r="H224" s="186">
        <v>0</v>
      </c>
      <c r="I224" s="186">
        <v>0</v>
      </c>
      <c r="J224" s="186">
        <v>0</v>
      </c>
      <c r="K224" s="186">
        <v>0</v>
      </c>
      <c r="L224" s="147">
        <f>SUM(E224:K224)</f>
        <v>0</v>
      </c>
      <c r="M224" s="137"/>
    </row>
    <row r="225" spans="2:13" x14ac:dyDescent="0.2">
      <c r="B225" s="470"/>
      <c r="C225" s="477"/>
      <c r="D225" s="148" t="s">
        <v>180</v>
      </c>
      <c r="E225" s="186">
        <v>0</v>
      </c>
      <c r="F225" s="186">
        <v>0</v>
      </c>
      <c r="G225" s="186">
        <v>0</v>
      </c>
      <c r="H225" s="186">
        <v>0</v>
      </c>
      <c r="I225" s="186">
        <v>0</v>
      </c>
      <c r="J225" s="186">
        <v>0</v>
      </c>
      <c r="K225" s="186">
        <v>0</v>
      </c>
      <c r="L225" s="147">
        <f>SUM(E225:K225)</f>
        <v>0</v>
      </c>
      <c r="M225" s="137"/>
    </row>
    <row r="226" spans="2:13" x14ac:dyDescent="0.2">
      <c r="B226" s="471"/>
      <c r="C226" s="171" t="s">
        <v>187</v>
      </c>
      <c r="D226" s="185"/>
      <c r="E226" s="151">
        <f t="shared" ref="E226:L226" si="65">SUM(E223:E225)</f>
        <v>0</v>
      </c>
      <c r="F226" s="151">
        <f t="shared" si="65"/>
        <v>0</v>
      </c>
      <c r="G226" s="151">
        <f t="shared" si="65"/>
        <v>0</v>
      </c>
      <c r="H226" s="151">
        <f t="shared" si="65"/>
        <v>0</v>
      </c>
      <c r="I226" s="151">
        <f t="shared" si="65"/>
        <v>0</v>
      </c>
      <c r="J226" s="151">
        <f t="shared" si="65"/>
        <v>0</v>
      </c>
      <c r="K226" s="151">
        <f t="shared" si="65"/>
        <v>0</v>
      </c>
      <c r="L226" s="152">
        <f t="shared" si="65"/>
        <v>0</v>
      </c>
      <c r="M226" s="137"/>
    </row>
    <row r="227" spans="2:13" x14ac:dyDescent="0.2">
      <c r="B227" s="126" t="s">
        <v>221</v>
      </c>
      <c r="C227" s="172"/>
      <c r="D227" s="168"/>
      <c r="E227" s="45">
        <f t="shared" ref="E227:L227" si="66">+E226+E222+E218+E214</f>
        <v>165.40106799999995</v>
      </c>
      <c r="F227" s="45">
        <f t="shared" si="66"/>
        <v>479.83407499999998</v>
      </c>
      <c r="G227" s="45">
        <f t="shared" si="66"/>
        <v>803.29077000000007</v>
      </c>
      <c r="H227" s="45">
        <f t="shared" si="66"/>
        <v>370.18192000000005</v>
      </c>
      <c r="I227" s="45">
        <f t="shared" si="66"/>
        <v>396.07468399999982</v>
      </c>
      <c r="J227" s="45">
        <f t="shared" si="66"/>
        <v>381.38516500000009</v>
      </c>
      <c r="K227" s="45">
        <f t="shared" si="66"/>
        <v>812.4815269999998</v>
      </c>
      <c r="L227" s="60">
        <f t="shared" si="66"/>
        <v>3408.6492090000002</v>
      </c>
      <c r="M227" s="137"/>
    </row>
    <row r="228" spans="2:13" x14ac:dyDescent="0.2">
      <c r="B228" s="469">
        <v>2015</v>
      </c>
      <c r="C228" s="472" t="s">
        <v>180</v>
      </c>
      <c r="D228" s="143" t="s">
        <v>178</v>
      </c>
      <c r="E228" s="138">
        <v>0</v>
      </c>
      <c r="F228" s="138">
        <v>0</v>
      </c>
      <c r="G228" s="138">
        <v>0</v>
      </c>
      <c r="H228" s="138">
        <v>0</v>
      </c>
      <c r="I228" s="64">
        <v>8.3000000000000001E-3</v>
      </c>
      <c r="J228" s="138">
        <v>0</v>
      </c>
      <c r="K228" s="64">
        <v>1.72512</v>
      </c>
      <c r="L228" s="147">
        <f>SUM(E228:K228)</f>
        <v>1.73342</v>
      </c>
      <c r="M228" s="137"/>
    </row>
    <row r="229" spans="2:13" x14ac:dyDescent="0.2">
      <c r="B229" s="470"/>
      <c r="C229" s="473"/>
      <c r="D229" s="146" t="s">
        <v>179</v>
      </c>
      <c r="E229" s="138">
        <v>0</v>
      </c>
      <c r="F229" s="138">
        <v>0</v>
      </c>
      <c r="G229" s="138">
        <v>0</v>
      </c>
      <c r="H229" s="138">
        <v>0</v>
      </c>
      <c r="I229" s="64">
        <v>0.25739999999999996</v>
      </c>
      <c r="J229" s="138">
        <v>0</v>
      </c>
      <c r="K229" s="138">
        <v>0</v>
      </c>
      <c r="L229" s="147">
        <f>SUM(E229:K229)</f>
        <v>0.25739999999999996</v>
      </c>
      <c r="M229" s="137"/>
    </row>
    <row r="230" spans="2:13" x14ac:dyDescent="0.2">
      <c r="B230" s="470"/>
      <c r="C230" s="473"/>
      <c r="D230" s="148" t="s">
        <v>180</v>
      </c>
      <c r="E230" s="138">
        <v>0</v>
      </c>
      <c r="F230" s="138">
        <v>0</v>
      </c>
      <c r="G230" s="138">
        <v>0</v>
      </c>
      <c r="H230" s="138">
        <v>0</v>
      </c>
      <c r="I230" s="64">
        <v>73.136870999999999</v>
      </c>
      <c r="J230" s="138">
        <v>0</v>
      </c>
      <c r="K230" s="64">
        <v>3.5253200000000007</v>
      </c>
      <c r="L230" s="147">
        <f>SUM(E230:K230)</f>
        <v>76.662191000000007</v>
      </c>
      <c r="M230" s="137"/>
    </row>
    <row r="231" spans="2:13" x14ac:dyDescent="0.2">
      <c r="B231" s="470"/>
      <c r="C231" s="163" t="s">
        <v>192</v>
      </c>
      <c r="D231" s="185"/>
      <c r="E231" s="151">
        <f t="shared" ref="E231:L231" si="67">SUM(E228:E230)</f>
        <v>0</v>
      </c>
      <c r="F231" s="151">
        <f t="shared" si="67"/>
        <v>0</v>
      </c>
      <c r="G231" s="151">
        <f t="shared" si="67"/>
        <v>0</v>
      </c>
      <c r="H231" s="151">
        <f t="shared" si="67"/>
        <v>0</v>
      </c>
      <c r="I231" s="151">
        <f t="shared" si="67"/>
        <v>73.402570999999995</v>
      </c>
      <c r="J231" s="151">
        <f t="shared" si="67"/>
        <v>0</v>
      </c>
      <c r="K231" s="151">
        <f t="shared" si="67"/>
        <v>5.2504400000000011</v>
      </c>
      <c r="L231" s="152">
        <f t="shared" si="67"/>
        <v>78.653011000000006</v>
      </c>
      <c r="M231" s="137"/>
    </row>
    <row r="232" spans="2:13" x14ac:dyDescent="0.2">
      <c r="B232" s="470"/>
      <c r="C232" s="474" t="s">
        <v>182</v>
      </c>
      <c r="D232" s="143" t="s">
        <v>178</v>
      </c>
      <c r="E232" s="421">
        <v>84.001201000000009</v>
      </c>
      <c r="F232" s="421">
        <v>45.331128999999997</v>
      </c>
      <c r="G232" s="421">
        <v>238.08003500000001</v>
      </c>
      <c r="H232" s="421">
        <v>27.757629999999999</v>
      </c>
      <c r="I232" s="421">
        <v>197.46646100000001</v>
      </c>
      <c r="J232" s="421">
        <v>163.94964999999996</v>
      </c>
      <c r="K232" s="421">
        <v>196.189581</v>
      </c>
      <c r="L232" s="147">
        <f>SUM(E232:K232)</f>
        <v>952.77568699999995</v>
      </c>
      <c r="M232" s="137"/>
    </row>
    <row r="233" spans="2:13" x14ac:dyDescent="0.2">
      <c r="B233" s="470"/>
      <c r="C233" s="474"/>
      <c r="D233" s="146" t="s">
        <v>179</v>
      </c>
      <c r="E233" s="421">
        <v>84.130918999999992</v>
      </c>
      <c r="F233" s="421">
        <v>229.20440299999999</v>
      </c>
      <c r="G233" s="421">
        <v>279.16215000000005</v>
      </c>
      <c r="H233" s="421">
        <v>168.55542899999998</v>
      </c>
      <c r="I233" s="421">
        <v>289.38866499999989</v>
      </c>
      <c r="J233" s="421">
        <v>246.573151</v>
      </c>
      <c r="K233" s="421">
        <v>338.06691999999993</v>
      </c>
      <c r="L233" s="147">
        <f>SUM(E233:K233)</f>
        <v>1635.081637</v>
      </c>
      <c r="M233" s="137"/>
    </row>
    <row r="234" spans="2:13" x14ac:dyDescent="0.2">
      <c r="B234" s="470"/>
      <c r="C234" s="474"/>
      <c r="D234" s="148" t="s">
        <v>180</v>
      </c>
      <c r="E234" s="422" t="s">
        <v>233</v>
      </c>
      <c r="F234" s="422" t="s">
        <v>233</v>
      </c>
      <c r="G234" s="421">
        <v>1.73536</v>
      </c>
      <c r="H234" s="422" t="s">
        <v>233</v>
      </c>
      <c r="I234" s="421">
        <v>7.714E-2</v>
      </c>
      <c r="J234" s="421">
        <v>26.773189000000002</v>
      </c>
      <c r="K234" s="421">
        <v>51.627340000000004</v>
      </c>
      <c r="L234" s="147">
        <f>SUM(E234:K234)</f>
        <v>80.213029000000006</v>
      </c>
      <c r="M234" s="137"/>
    </row>
    <row r="235" spans="2:13" x14ac:dyDescent="0.2">
      <c r="B235" s="470"/>
      <c r="C235" s="156" t="s">
        <v>183</v>
      </c>
      <c r="D235" s="185"/>
      <c r="E235" s="151">
        <f t="shared" ref="E235:L235" si="68">SUM(E232:E234)</f>
        <v>168.13211999999999</v>
      </c>
      <c r="F235" s="151">
        <f t="shared" si="68"/>
        <v>274.53553199999999</v>
      </c>
      <c r="G235" s="151">
        <f t="shared" si="68"/>
        <v>518.97754500000008</v>
      </c>
      <c r="H235" s="151">
        <f t="shared" si="68"/>
        <v>196.31305899999998</v>
      </c>
      <c r="I235" s="151">
        <f t="shared" si="68"/>
        <v>486.93226599999991</v>
      </c>
      <c r="J235" s="151">
        <f t="shared" si="68"/>
        <v>437.29598999999996</v>
      </c>
      <c r="K235" s="151">
        <f t="shared" si="68"/>
        <v>585.88384099999996</v>
      </c>
      <c r="L235" s="152">
        <f t="shared" si="68"/>
        <v>2668.0703530000001</v>
      </c>
      <c r="M235" s="137"/>
    </row>
    <row r="236" spans="2:13" x14ac:dyDescent="0.2">
      <c r="B236" s="470"/>
      <c r="C236" s="475" t="s">
        <v>184</v>
      </c>
      <c r="D236" s="143" t="s">
        <v>178</v>
      </c>
      <c r="E236" s="186">
        <v>0</v>
      </c>
      <c r="F236" s="64">
        <v>62.197789999999998</v>
      </c>
      <c r="G236" s="64">
        <v>271.11630200000002</v>
      </c>
      <c r="H236" s="186">
        <v>75.075000000000003</v>
      </c>
      <c r="I236" s="186">
        <v>0</v>
      </c>
      <c r="J236" s="64">
        <v>26.58588</v>
      </c>
      <c r="K236" s="64">
        <v>279.68375400000002</v>
      </c>
      <c r="L236" s="147">
        <f>SUM(E236:K236)</f>
        <v>714.658726</v>
      </c>
      <c r="M236" s="137"/>
    </row>
    <row r="237" spans="2:13" x14ac:dyDescent="0.2">
      <c r="B237" s="470"/>
      <c r="C237" s="475"/>
      <c r="D237" s="146" t="s">
        <v>179</v>
      </c>
      <c r="E237" s="186">
        <v>0</v>
      </c>
      <c r="F237" s="186">
        <v>0</v>
      </c>
      <c r="G237" s="186">
        <v>0</v>
      </c>
      <c r="H237" s="186">
        <v>0</v>
      </c>
      <c r="I237" s="186">
        <v>0</v>
      </c>
      <c r="J237" s="186">
        <v>0</v>
      </c>
      <c r="K237" s="186">
        <v>0</v>
      </c>
      <c r="L237" s="147">
        <f>SUM(E237:K237)</f>
        <v>0</v>
      </c>
      <c r="M237" s="137"/>
    </row>
    <row r="238" spans="2:13" x14ac:dyDescent="0.2">
      <c r="B238" s="470"/>
      <c r="C238" s="475"/>
      <c r="D238" s="148" t="s">
        <v>180</v>
      </c>
      <c r="E238" s="186">
        <v>0</v>
      </c>
      <c r="F238" s="186">
        <v>0</v>
      </c>
      <c r="G238" s="186">
        <v>0</v>
      </c>
      <c r="H238" s="186">
        <v>0</v>
      </c>
      <c r="I238" s="186">
        <v>0</v>
      </c>
      <c r="J238" s="186">
        <v>0</v>
      </c>
      <c r="K238" s="186">
        <v>0</v>
      </c>
      <c r="L238" s="147">
        <f>SUM(E238:K238)</f>
        <v>0</v>
      </c>
      <c r="M238" s="137"/>
    </row>
    <row r="239" spans="2:13" x14ac:dyDescent="0.2">
      <c r="B239" s="470"/>
      <c r="C239" s="157" t="s">
        <v>185</v>
      </c>
      <c r="D239" s="185"/>
      <c r="E239" s="151">
        <f t="shared" ref="E239:L239" si="69">SUM(E236:E238)</f>
        <v>0</v>
      </c>
      <c r="F239" s="151">
        <f t="shared" si="69"/>
        <v>62.197789999999998</v>
      </c>
      <c r="G239" s="151">
        <f t="shared" si="69"/>
        <v>271.11630200000002</v>
      </c>
      <c r="H239" s="151">
        <f t="shared" si="69"/>
        <v>75.075000000000003</v>
      </c>
      <c r="I239" s="151">
        <f t="shared" si="69"/>
        <v>0</v>
      </c>
      <c r="J239" s="151">
        <f t="shared" si="69"/>
        <v>26.58588</v>
      </c>
      <c r="K239" s="151">
        <f t="shared" si="69"/>
        <v>279.68375400000002</v>
      </c>
      <c r="L239" s="152">
        <f t="shared" si="69"/>
        <v>714.658726</v>
      </c>
      <c r="M239" s="137"/>
    </row>
    <row r="240" spans="2:13" x14ac:dyDescent="0.2">
      <c r="B240" s="470"/>
      <c r="C240" s="476" t="s">
        <v>186</v>
      </c>
      <c r="D240" s="143" t="s">
        <v>178</v>
      </c>
      <c r="E240" s="186">
        <v>0</v>
      </c>
      <c r="F240" s="186">
        <v>0</v>
      </c>
      <c r="G240" s="186">
        <v>0</v>
      </c>
      <c r="H240" s="186">
        <v>0</v>
      </c>
      <c r="I240" s="186">
        <v>0</v>
      </c>
      <c r="J240" s="186">
        <v>0</v>
      </c>
      <c r="K240" s="186">
        <v>0</v>
      </c>
      <c r="L240" s="147">
        <f>SUM(E240:K240)</f>
        <v>0</v>
      </c>
      <c r="M240" s="137"/>
    </row>
    <row r="241" spans="2:13" x14ac:dyDescent="0.2">
      <c r="B241" s="470"/>
      <c r="C241" s="476"/>
      <c r="D241" s="146" t="s">
        <v>179</v>
      </c>
      <c r="E241" s="186">
        <v>0</v>
      </c>
      <c r="F241" s="186">
        <v>0</v>
      </c>
      <c r="G241" s="186">
        <v>0</v>
      </c>
      <c r="H241" s="186">
        <v>0</v>
      </c>
      <c r="I241" s="186">
        <v>0</v>
      </c>
      <c r="J241" s="186">
        <v>0</v>
      </c>
      <c r="K241" s="186">
        <v>0</v>
      </c>
      <c r="L241" s="147">
        <f>SUM(E241:K241)</f>
        <v>0</v>
      </c>
      <c r="M241" s="137"/>
    </row>
    <row r="242" spans="2:13" x14ac:dyDescent="0.2">
      <c r="B242" s="470"/>
      <c r="C242" s="477"/>
      <c r="D242" s="148" t="s">
        <v>180</v>
      </c>
      <c r="E242" s="186">
        <v>0</v>
      </c>
      <c r="F242" s="186">
        <v>0</v>
      </c>
      <c r="G242" s="186">
        <v>0</v>
      </c>
      <c r="H242" s="186">
        <v>0</v>
      </c>
      <c r="I242" s="186">
        <v>0</v>
      </c>
      <c r="J242" s="186">
        <v>0</v>
      </c>
      <c r="K242" s="186">
        <v>0</v>
      </c>
      <c r="L242" s="147">
        <f>SUM(E242:K242)</f>
        <v>0</v>
      </c>
      <c r="M242" s="137"/>
    </row>
    <row r="243" spans="2:13" x14ac:dyDescent="0.2">
      <c r="B243" s="471"/>
      <c r="C243" s="171" t="s">
        <v>187</v>
      </c>
      <c r="D243" s="185"/>
      <c r="E243" s="151">
        <f t="shared" ref="E243:L243" si="70">SUM(E240:E242)</f>
        <v>0</v>
      </c>
      <c r="F243" s="151">
        <f t="shared" si="70"/>
        <v>0</v>
      </c>
      <c r="G243" s="151">
        <f t="shared" si="70"/>
        <v>0</v>
      </c>
      <c r="H243" s="151">
        <f t="shared" si="70"/>
        <v>0</v>
      </c>
      <c r="I243" s="151">
        <f t="shared" si="70"/>
        <v>0</v>
      </c>
      <c r="J243" s="151">
        <f t="shared" si="70"/>
        <v>0</v>
      </c>
      <c r="K243" s="151">
        <f t="shared" si="70"/>
        <v>0</v>
      </c>
      <c r="L243" s="152">
        <f t="shared" si="70"/>
        <v>0</v>
      </c>
      <c r="M243" s="137"/>
    </row>
    <row r="244" spans="2:13" x14ac:dyDescent="0.2">
      <c r="B244" s="126" t="s">
        <v>232</v>
      </c>
      <c r="C244" s="172"/>
      <c r="D244" s="168"/>
      <c r="E244" s="45">
        <f t="shared" ref="E244:L244" si="71">+E243+E239+E235+E231</f>
        <v>168.13211999999999</v>
      </c>
      <c r="F244" s="45">
        <f t="shared" si="71"/>
        <v>336.73332199999999</v>
      </c>
      <c r="G244" s="45">
        <f t="shared" si="71"/>
        <v>790.0938470000001</v>
      </c>
      <c r="H244" s="45">
        <f t="shared" si="71"/>
        <v>271.388059</v>
      </c>
      <c r="I244" s="45">
        <f t="shared" si="71"/>
        <v>560.33483699999988</v>
      </c>
      <c r="J244" s="45">
        <f t="shared" si="71"/>
        <v>463.88186999999994</v>
      </c>
      <c r="K244" s="45">
        <f t="shared" si="71"/>
        <v>870.81803500000001</v>
      </c>
      <c r="L244" s="60">
        <f t="shared" si="71"/>
        <v>3461.3820900000001</v>
      </c>
      <c r="M244" s="137"/>
    </row>
    <row r="245" spans="2:13" x14ac:dyDescent="0.2">
      <c r="B245" s="137"/>
      <c r="C245" s="137"/>
      <c r="D245" s="188"/>
      <c r="E245" s="137"/>
      <c r="F245" s="137"/>
      <c r="G245" s="137"/>
      <c r="H245" s="137"/>
      <c r="I245" s="137"/>
      <c r="J245" s="137"/>
      <c r="K245" s="137"/>
      <c r="L245" s="137"/>
      <c r="M245" s="137"/>
    </row>
    <row r="246" spans="2:13" x14ac:dyDescent="0.2">
      <c r="B246" s="137" t="s">
        <v>30</v>
      </c>
      <c r="C246" s="137"/>
      <c r="D246" s="188"/>
      <c r="E246" s="137"/>
      <c r="F246" s="137"/>
      <c r="G246" s="137"/>
      <c r="H246" s="137"/>
      <c r="I246" s="137"/>
      <c r="J246" s="137"/>
      <c r="K246" s="137"/>
      <c r="L246" s="137"/>
    </row>
    <row r="247" spans="2:13" x14ac:dyDescent="0.2">
      <c r="B247" s="137" t="s">
        <v>40</v>
      </c>
      <c r="C247" s="137"/>
      <c r="D247" s="188"/>
      <c r="E247" s="137"/>
      <c r="F247" s="137"/>
      <c r="G247" s="137"/>
      <c r="H247" s="137"/>
      <c r="I247" s="137"/>
      <c r="J247" s="137"/>
      <c r="K247" s="137"/>
      <c r="L247" s="137"/>
    </row>
    <row r="248" spans="2:13" x14ac:dyDescent="0.2">
      <c r="B248" s="137" t="s">
        <v>202</v>
      </c>
      <c r="C248" s="137"/>
      <c r="D248" s="188"/>
      <c r="E248" s="137"/>
      <c r="F248" s="137"/>
      <c r="G248" s="137"/>
      <c r="H248" s="137"/>
      <c r="I248" s="137"/>
      <c r="J248" s="137"/>
      <c r="K248" s="137"/>
      <c r="L248" s="137"/>
    </row>
    <row r="249" spans="2:13" x14ac:dyDescent="0.2">
      <c r="B249" s="137" t="s">
        <v>203</v>
      </c>
      <c r="C249" s="137"/>
      <c r="D249" s="188"/>
      <c r="E249" s="137"/>
      <c r="F249" s="137"/>
      <c r="G249" s="137"/>
      <c r="H249" s="137"/>
      <c r="I249" s="137"/>
      <c r="J249" s="137"/>
      <c r="K249" s="137"/>
      <c r="L249" s="137"/>
    </row>
    <row r="250" spans="2:13" x14ac:dyDescent="0.2">
      <c r="B250" s="137" t="s">
        <v>204</v>
      </c>
      <c r="C250" s="137"/>
      <c r="D250" s="188"/>
      <c r="E250" s="137"/>
      <c r="F250" s="137"/>
      <c r="G250" s="137"/>
      <c r="H250" s="137"/>
      <c r="I250" s="137"/>
      <c r="J250" s="137"/>
      <c r="K250" s="137"/>
      <c r="L250" s="137"/>
    </row>
    <row r="251" spans="2:13" x14ac:dyDescent="0.2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</row>
    <row r="252" spans="2:13" x14ac:dyDescent="0.2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2:13" x14ac:dyDescent="0.2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</row>
    <row r="254" spans="2:13" x14ac:dyDescent="0.2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2:13" x14ac:dyDescent="0.2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2:13" x14ac:dyDescent="0.2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2:12" x14ac:dyDescent="0.2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2:12" x14ac:dyDescent="0.2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2:12" x14ac:dyDescent="0.2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2:12" x14ac:dyDescent="0.2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2:12" x14ac:dyDescent="0.2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2:12" x14ac:dyDescent="0.2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</row>
  </sheetData>
  <mergeCells count="71">
    <mergeCell ref="B228:B243"/>
    <mergeCell ref="C228:C230"/>
    <mergeCell ref="C232:C234"/>
    <mergeCell ref="C236:C238"/>
    <mergeCell ref="C240:C242"/>
    <mergeCell ref="D5:K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77:B192"/>
    <mergeCell ref="C177:C179"/>
    <mergeCell ref="C181:C183"/>
    <mergeCell ref="C185:C187"/>
    <mergeCell ref="C189:C191"/>
    <mergeCell ref="B160:B175"/>
    <mergeCell ref="C160:C162"/>
    <mergeCell ref="C164:C166"/>
    <mergeCell ref="C168:C170"/>
    <mergeCell ref="C172:C174"/>
    <mergeCell ref="B194:B209"/>
    <mergeCell ref="C194:C196"/>
    <mergeCell ref="C198:C200"/>
    <mergeCell ref="C202:C204"/>
    <mergeCell ref="C206:C208"/>
    <mergeCell ref="B211:B226"/>
    <mergeCell ref="C211:C213"/>
    <mergeCell ref="C215:C217"/>
    <mergeCell ref="C219:C221"/>
    <mergeCell ref="C223:C2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L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6" width="16" style="14" customWidth="1"/>
    <col min="7" max="7" width="15.42578125" style="14" customWidth="1"/>
    <col min="8" max="8" width="18.140625" style="14" customWidth="1"/>
    <col min="9" max="9" width="15.7109375" style="14" customWidth="1"/>
    <col min="10" max="10" width="15" style="14" customWidth="1"/>
    <col min="11" max="11" width="11.42578125" style="14" customWidth="1"/>
    <col min="12" max="12" width="9.140625" style="14"/>
    <col min="13" max="13" width="14.42578125" style="14" customWidth="1"/>
    <col min="14" max="14" width="12.5703125" style="14" customWidth="1"/>
    <col min="15" max="18" width="12" style="14" customWidth="1"/>
    <col min="19" max="19" width="14.28515625" style="14" customWidth="1"/>
    <col min="20" max="20" width="12" style="14" customWidth="1"/>
    <col min="21" max="16384" width="9.140625" style="14"/>
  </cols>
  <sheetData>
    <row r="1" spans="1:12" x14ac:dyDescent="0.2">
      <c r="A1" s="125"/>
    </row>
    <row r="2" spans="1:12" ht="22.5" customHeight="1" x14ac:dyDescent="0.3">
      <c r="B2" s="50" t="s">
        <v>247</v>
      </c>
      <c r="C2" s="34"/>
      <c r="D2" s="34"/>
      <c r="E2" s="34"/>
      <c r="F2" s="34"/>
      <c r="G2" s="17"/>
      <c r="H2" s="34"/>
      <c r="I2" s="13"/>
      <c r="J2" s="34"/>
      <c r="K2" s="35"/>
    </row>
    <row r="3" spans="1:12" ht="18.75" x14ac:dyDescent="0.3">
      <c r="B3" s="51" t="s">
        <v>31</v>
      </c>
      <c r="C3" s="34"/>
      <c r="D3" s="34"/>
      <c r="E3" s="34"/>
      <c r="F3" s="34"/>
      <c r="G3" s="34"/>
      <c r="H3" s="34"/>
      <c r="I3" s="13"/>
      <c r="J3" s="34"/>
      <c r="K3" s="35"/>
    </row>
    <row r="4" spans="1:12" x14ac:dyDescent="0.2">
      <c r="B4" s="37"/>
    </row>
    <row r="5" spans="1:12" ht="12.75" customHeight="1" x14ac:dyDescent="0.2">
      <c r="B5" s="460" t="s">
        <v>23</v>
      </c>
      <c r="C5" s="486" t="s">
        <v>13</v>
      </c>
      <c r="D5" s="487"/>
      <c r="E5" s="487"/>
      <c r="F5" s="487"/>
      <c r="G5" s="487"/>
      <c r="H5" s="487"/>
      <c r="I5" s="488"/>
      <c r="J5" s="464" t="s">
        <v>173</v>
      </c>
    </row>
    <row r="6" spans="1:12" ht="37.5" customHeight="1" x14ac:dyDescent="0.2">
      <c r="B6" s="461"/>
      <c r="C6" s="27" t="s">
        <v>166</v>
      </c>
      <c r="D6" s="27" t="s">
        <v>167</v>
      </c>
      <c r="E6" s="27" t="s">
        <v>168</v>
      </c>
      <c r="F6" s="27" t="s">
        <v>169</v>
      </c>
      <c r="G6" s="27" t="s">
        <v>170</v>
      </c>
      <c r="H6" s="27" t="s">
        <v>172</v>
      </c>
      <c r="I6" s="27" t="s">
        <v>171</v>
      </c>
      <c r="J6" s="485"/>
    </row>
    <row r="7" spans="1:12" ht="24.95" customHeight="1" x14ac:dyDescent="0.2">
      <c r="B7" s="381" t="s">
        <v>25</v>
      </c>
      <c r="C7" s="120">
        <v>0</v>
      </c>
      <c r="D7" s="120">
        <v>0</v>
      </c>
      <c r="E7" s="120">
        <v>0</v>
      </c>
      <c r="F7" s="87">
        <v>1181.55</v>
      </c>
      <c r="G7" s="87">
        <v>214.09800000000001</v>
      </c>
      <c r="H7" s="120">
        <v>0</v>
      </c>
      <c r="I7" s="87">
        <v>441.29399999999998</v>
      </c>
      <c r="J7" s="382">
        <f t="shared" ref="J7:J12" si="0">SUM(C7:I7)</f>
        <v>1836.942</v>
      </c>
    </row>
    <row r="8" spans="1:12" ht="24.95" customHeight="1" x14ac:dyDescent="0.2">
      <c r="B8" s="383" t="s">
        <v>26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261">
        <f t="shared" si="0"/>
        <v>0</v>
      </c>
      <c r="K8" s="40"/>
      <c r="L8" s="40"/>
    </row>
    <row r="9" spans="1:12" ht="24.95" customHeight="1" x14ac:dyDescent="0.2">
      <c r="B9" s="383" t="s">
        <v>38</v>
      </c>
      <c r="C9" s="120">
        <v>0</v>
      </c>
      <c r="D9" s="87">
        <v>269.06</v>
      </c>
      <c r="E9" s="120">
        <v>0</v>
      </c>
      <c r="F9" s="87">
        <v>1712.28</v>
      </c>
      <c r="G9" s="87">
        <v>1700.248</v>
      </c>
      <c r="H9" s="120">
        <v>0</v>
      </c>
      <c r="I9" s="87">
        <v>977.05399999999997</v>
      </c>
      <c r="J9" s="261">
        <f t="shared" si="0"/>
        <v>4658.6419999999998</v>
      </c>
      <c r="K9" s="41"/>
      <c r="L9" s="40"/>
    </row>
    <row r="10" spans="1:12" ht="24.95" customHeight="1" x14ac:dyDescent="0.2">
      <c r="B10" s="383" t="s">
        <v>28</v>
      </c>
      <c r="C10" s="87">
        <v>1673.3280000000002</v>
      </c>
      <c r="D10" s="87">
        <v>814.83100000000002</v>
      </c>
      <c r="E10" s="87">
        <v>588.173</v>
      </c>
      <c r="F10" s="87">
        <v>1826.279</v>
      </c>
      <c r="G10" s="87">
        <v>1455.143</v>
      </c>
      <c r="H10" s="87">
        <v>963.36900000000003</v>
      </c>
      <c r="I10" s="87">
        <v>5738.9540000000006</v>
      </c>
      <c r="J10" s="261">
        <f t="shared" si="0"/>
        <v>13060.077000000001</v>
      </c>
      <c r="K10" s="40"/>
      <c r="L10" s="40"/>
    </row>
    <row r="11" spans="1:12" ht="24.95" customHeight="1" x14ac:dyDescent="0.2">
      <c r="B11" s="384" t="s">
        <v>29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261">
        <f t="shared" si="0"/>
        <v>0</v>
      </c>
      <c r="K11" s="40"/>
    </row>
    <row r="12" spans="1:12" ht="24.95" customHeight="1" x14ac:dyDescent="0.2">
      <c r="B12" s="385" t="s">
        <v>14</v>
      </c>
      <c r="C12" s="87">
        <v>1863.0720000000001</v>
      </c>
      <c r="D12" s="87">
        <v>2942.5030000000002</v>
      </c>
      <c r="E12" s="87">
        <v>520.90899999999999</v>
      </c>
      <c r="F12" s="87">
        <v>0</v>
      </c>
      <c r="G12" s="87">
        <v>675.35699999999997</v>
      </c>
      <c r="H12" s="87">
        <v>4700</v>
      </c>
      <c r="I12" s="87">
        <v>195</v>
      </c>
      <c r="J12" s="261">
        <f t="shared" si="0"/>
        <v>10896.841</v>
      </c>
    </row>
    <row r="13" spans="1:12" ht="24.95" customHeight="1" x14ac:dyDescent="0.2">
      <c r="B13" s="386" t="s">
        <v>34</v>
      </c>
      <c r="C13" s="387">
        <f t="shared" ref="C13:J13" si="1">SUM(C7:C12)</f>
        <v>3536.4000000000005</v>
      </c>
      <c r="D13" s="215">
        <f t="shared" si="1"/>
        <v>4026.3940000000002</v>
      </c>
      <c r="E13" s="215">
        <f t="shared" si="1"/>
        <v>1109.0819999999999</v>
      </c>
      <c r="F13" s="215">
        <f t="shared" si="1"/>
        <v>4720.1090000000004</v>
      </c>
      <c r="G13" s="215">
        <f t="shared" si="1"/>
        <v>4044.846</v>
      </c>
      <c r="H13" s="215">
        <f t="shared" si="1"/>
        <v>5663.3689999999997</v>
      </c>
      <c r="I13" s="215">
        <f t="shared" si="1"/>
        <v>7352.3020000000006</v>
      </c>
      <c r="J13" s="388">
        <f t="shared" si="1"/>
        <v>30452.502</v>
      </c>
    </row>
    <row r="14" spans="1:12" x14ac:dyDescent="0.2">
      <c r="B14" s="46" t="s">
        <v>70</v>
      </c>
      <c r="K14" s="47"/>
    </row>
    <row r="15" spans="1:12" ht="6" customHeight="1" x14ac:dyDescent="0.2">
      <c r="B15" s="46"/>
      <c r="C15" s="13"/>
      <c r="D15" s="13"/>
      <c r="E15" s="13"/>
      <c r="F15" s="13"/>
      <c r="G15" s="13"/>
      <c r="H15" s="13"/>
      <c r="I15" s="13"/>
      <c r="K15" s="47"/>
    </row>
    <row r="16" spans="1:12" x14ac:dyDescent="0.2">
      <c r="B16" s="96" t="s">
        <v>32</v>
      </c>
      <c r="C16" s="48"/>
      <c r="D16" s="48"/>
      <c r="E16" s="48"/>
      <c r="F16" s="48"/>
      <c r="G16" s="48"/>
      <c r="H16" s="48"/>
      <c r="I16" s="48"/>
      <c r="J16" s="48"/>
      <c r="K16" s="47"/>
    </row>
    <row r="17" spans="2:11" x14ac:dyDescent="0.2">
      <c r="B17" s="13" t="s">
        <v>230</v>
      </c>
      <c r="C17" s="48"/>
      <c r="D17" s="48"/>
      <c r="E17" s="48"/>
      <c r="F17" s="48"/>
      <c r="G17" s="48"/>
      <c r="H17" s="48"/>
      <c r="I17" s="48"/>
      <c r="J17" s="48"/>
      <c r="K17" s="47"/>
    </row>
    <row r="18" spans="2:11" x14ac:dyDescent="0.2">
      <c r="B18" s="14" t="s">
        <v>231</v>
      </c>
      <c r="K18" s="47"/>
    </row>
    <row r="19" spans="2:11" ht="9" customHeight="1" x14ac:dyDescent="0.2">
      <c r="B19" s="462"/>
      <c r="C19" s="462"/>
      <c r="D19" s="462"/>
      <c r="E19" s="462"/>
      <c r="F19" s="462"/>
      <c r="G19" s="462"/>
      <c r="H19" s="462"/>
      <c r="I19" s="462"/>
      <c r="J19" s="463"/>
      <c r="K19" s="47"/>
    </row>
    <row r="20" spans="2:11" ht="12.75" customHeight="1" x14ac:dyDescent="0.2">
      <c r="B20" s="462"/>
      <c r="C20" s="462"/>
      <c r="D20" s="462"/>
      <c r="E20" s="462"/>
      <c r="F20" s="462"/>
      <c r="G20" s="462"/>
      <c r="H20" s="462"/>
      <c r="I20" s="462"/>
      <c r="J20" s="463"/>
      <c r="K20" s="47"/>
    </row>
  </sheetData>
  <mergeCells count="5">
    <mergeCell ref="J5:J6"/>
    <mergeCell ref="B19:J19"/>
    <mergeCell ref="B20:J20"/>
    <mergeCell ref="B5:B6"/>
    <mergeCell ref="C5:I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9"/>
  <sheetViews>
    <sheetView showGridLines="0" workbookViewId="0"/>
  </sheetViews>
  <sheetFormatPr defaultRowHeight="12.75" x14ac:dyDescent="0.2"/>
  <cols>
    <col min="1" max="1" width="4.42578125" style="14" customWidth="1"/>
    <col min="2" max="2" width="14" style="14" customWidth="1"/>
    <col min="3" max="3" width="17.85546875" style="14" customWidth="1"/>
    <col min="4" max="4" width="12.5703125" style="14" customWidth="1"/>
    <col min="5" max="5" width="15" style="14" customWidth="1"/>
    <col min="6" max="6" width="10" style="14" bestFit="1" customWidth="1"/>
    <col min="7" max="7" width="13.28515625" style="14" customWidth="1"/>
    <col min="8" max="8" width="14.85546875" style="14" customWidth="1"/>
    <col min="9" max="9" width="13" style="14" customWidth="1"/>
    <col min="10" max="10" width="12.7109375" style="14" customWidth="1"/>
    <col min="11" max="11" width="11" style="14" bestFit="1" customWidth="1"/>
    <col min="12" max="16384" width="9.140625" style="14"/>
  </cols>
  <sheetData>
    <row r="1" spans="1:11" x14ac:dyDescent="0.2">
      <c r="A1" s="125"/>
    </row>
    <row r="2" spans="1:11" ht="18.75" x14ac:dyDescent="0.3">
      <c r="B2" s="114" t="s">
        <v>248</v>
      </c>
      <c r="C2" s="40"/>
      <c r="D2" s="40"/>
      <c r="E2" s="40"/>
      <c r="F2" s="40"/>
      <c r="G2" s="40"/>
      <c r="H2" s="40"/>
      <c r="I2" s="40"/>
      <c r="J2" s="40"/>
    </row>
    <row r="3" spans="1:11" ht="18.75" x14ac:dyDescent="0.3">
      <c r="B3" s="51" t="s">
        <v>31</v>
      </c>
      <c r="C3" s="40"/>
      <c r="D3" s="40"/>
      <c r="E3" s="40"/>
      <c r="F3" s="40"/>
      <c r="G3" s="40"/>
      <c r="H3" s="40"/>
      <c r="I3" s="40"/>
      <c r="J3" s="40"/>
    </row>
    <row r="4" spans="1:11" x14ac:dyDescent="0.2">
      <c r="B4" s="40"/>
      <c r="C4" s="40"/>
      <c r="D4" s="40"/>
      <c r="E4" s="40"/>
      <c r="F4" s="40"/>
      <c r="G4" s="40"/>
      <c r="H4" s="40"/>
      <c r="I4" s="40"/>
      <c r="J4" s="40"/>
    </row>
    <row r="5" spans="1:11" x14ac:dyDescent="0.2">
      <c r="B5" s="129" t="s">
        <v>81</v>
      </c>
      <c r="C5" s="135" t="s">
        <v>81</v>
      </c>
      <c r="D5" s="487" t="s">
        <v>85</v>
      </c>
      <c r="E5" s="487"/>
      <c r="F5" s="487"/>
      <c r="G5" s="487"/>
      <c r="H5" s="487"/>
      <c r="I5" s="487"/>
      <c r="J5" s="487"/>
      <c r="K5" s="131"/>
    </row>
    <row r="6" spans="1:11" ht="38.25" x14ac:dyDescent="0.2">
      <c r="B6" s="130" t="s">
        <v>162</v>
      </c>
      <c r="C6" s="136" t="s">
        <v>12</v>
      </c>
      <c r="D6" s="27" t="s">
        <v>175</v>
      </c>
      <c r="E6" s="27" t="s">
        <v>166</v>
      </c>
      <c r="F6" s="27" t="s">
        <v>167</v>
      </c>
      <c r="G6" s="27" t="s">
        <v>168</v>
      </c>
      <c r="H6" s="27" t="s">
        <v>169</v>
      </c>
      <c r="I6" s="27" t="s">
        <v>170</v>
      </c>
      <c r="J6" s="142" t="s">
        <v>171</v>
      </c>
      <c r="K6" s="133" t="s">
        <v>173</v>
      </c>
    </row>
    <row r="7" spans="1:11" x14ac:dyDescent="0.2">
      <c r="B7" s="491" t="s">
        <v>212</v>
      </c>
      <c r="C7" s="189" t="s">
        <v>14</v>
      </c>
      <c r="D7" s="190">
        <v>144</v>
      </c>
      <c r="E7" s="191">
        <v>1703</v>
      </c>
      <c r="F7" s="191">
        <v>5404</v>
      </c>
      <c r="G7" s="191">
        <v>509</v>
      </c>
      <c r="H7" s="191">
        <v>386</v>
      </c>
      <c r="I7" s="191">
        <v>45</v>
      </c>
      <c r="J7" s="191">
        <v>30</v>
      </c>
      <c r="K7" s="192">
        <f>SUM(D7:J7)</f>
        <v>8221</v>
      </c>
    </row>
    <row r="8" spans="1:11" x14ac:dyDescent="0.2">
      <c r="B8" s="489"/>
      <c r="C8" s="193" t="s">
        <v>213</v>
      </c>
      <c r="D8" s="194">
        <v>2796</v>
      </c>
      <c r="E8" s="195">
        <v>1717</v>
      </c>
      <c r="F8" s="195">
        <v>6718</v>
      </c>
      <c r="G8" s="195">
        <v>8745</v>
      </c>
      <c r="H8" s="195">
        <v>8533</v>
      </c>
      <c r="I8" s="195">
        <v>4035</v>
      </c>
      <c r="J8" s="195">
        <v>8614</v>
      </c>
      <c r="K8" s="196">
        <f>SUM(D8:J8)</f>
        <v>41158</v>
      </c>
    </row>
    <row r="9" spans="1:11" x14ac:dyDescent="0.2">
      <c r="B9" s="489"/>
      <c r="C9" s="193" t="s">
        <v>214</v>
      </c>
      <c r="D9" s="194">
        <v>245</v>
      </c>
      <c r="E9" s="195">
        <v>625</v>
      </c>
      <c r="F9" s="195">
        <v>290</v>
      </c>
      <c r="G9" s="195">
        <v>0</v>
      </c>
      <c r="H9" s="195">
        <v>36</v>
      </c>
      <c r="I9" s="195">
        <v>44</v>
      </c>
      <c r="J9" s="195">
        <v>0</v>
      </c>
      <c r="K9" s="196">
        <f t="shared" ref="K9:K17" si="0">SUM(D9:J9)</f>
        <v>1240</v>
      </c>
    </row>
    <row r="10" spans="1:11" x14ac:dyDescent="0.2">
      <c r="B10" s="197" t="s">
        <v>81</v>
      </c>
      <c r="C10" s="172"/>
      <c r="D10" s="45">
        <f t="shared" ref="D10:K10" si="1">SUBTOTAL(9,D7:D9)</f>
        <v>3185</v>
      </c>
      <c r="E10" s="45">
        <f t="shared" si="1"/>
        <v>4045</v>
      </c>
      <c r="F10" s="45">
        <f t="shared" si="1"/>
        <v>12412</v>
      </c>
      <c r="G10" s="45">
        <f t="shared" si="1"/>
        <v>9254</v>
      </c>
      <c r="H10" s="45">
        <f t="shared" si="1"/>
        <v>8955</v>
      </c>
      <c r="I10" s="45">
        <f t="shared" si="1"/>
        <v>4124</v>
      </c>
      <c r="J10" s="45">
        <f t="shared" si="1"/>
        <v>8644</v>
      </c>
      <c r="K10" s="60">
        <f t="shared" si="1"/>
        <v>50619</v>
      </c>
    </row>
    <row r="11" spans="1:11" x14ac:dyDescent="0.2">
      <c r="B11" s="489" t="s">
        <v>215</v>
      </c>
      <c r="C11" s="193" t="s">
        <v>14</v>
      </c>
      <c r="D11" s="194">
        <v>100</v>
      </c>
      <c r="E11" s="195">
        <v>220</v>
      </c>
      <c r="F11" s="195">
        <v>1350</v>
      </c>
      <c r="G11" s="195">
        <v>393</v>
      </c>
      <c r="H11" s="195">
        <v>78</v>
      </c>
      <c r="I11" s="195">
        <v>49</v>
      </c>
      <c r="J11" s="198">
        <v>1450</v>
      </c>
      <c r="K11" s="196">
        <f t="shared" si="0"/>
        <v>3640</v>
      </c>
    </row>
    <row r="12" spans="1:11" x14ac:dyDescent="0.2">
      <c r="B12" s="489"/>
      <c r="C12" s="193" t="s">
        <v>213</v>
      </c>
      <c r="D12" s="194">
        <v>1875</v>
      </c>
      <c r="E12" s="195">
        <v>4308</v>
      </c>
      <c r="F12" s="195">
        <v>11257</v>
      </c>
      <c r="G12" s="195">
        <v>8480</v>
      </c>
      <c r="H12" s="195">
        <v>14588</v>
      </c>
      <c r="I12" s="195">
        <v>2939</v>
      </c>
      <c r="J12" s="198">
        <v>7451</v>
      </c>
      <c r="K12" s="196">
        <f t="shared" si="0"/>
        <v>50898</v>
      </c>
    </row>
    <row r="13" spans="1:11" x14ac:dyDescent="0.2">
      <c r="B13" s="490"/>
      <c r="C13" s="199" t="s">
        <v>214</v>
      </c>
      <c r="D13" s="200">
        <v>412</v>
      </c>
      <c r="E13" s="201">
        <v>269</v>
      </c>
      <c r="F13" s="201">
        <v>32</v>
      </c>
      <c r="G13" s="201">
        <v>0</v>
      </c>
      <c r="H13" s="201">
        <v>10</v>
      </c>
      <c r="I13" s="201">
        <v>44</v>
      </c>
      <c r="J13" s="202">
        <v>33</v>
      </c>
      <c r="K13" s="203">
        <f t="shared" si="0"/>
        <v>800</v>
      </c>
    </row>
    <row r="14" spans="1:11" x14ac:dyDescent="0.2">
      <c r="B14" s="70" t="s">
        <v>81</v>
      </c>
      <c r="C14" s="172"/>
      <c r="D14" s="45">
        <f t="shared" ref="D14:K14" si="2">SUBTOTAL(9,D11:D13)</f>
        <v>2387</v>
      </c>
      <c r="E14" s="45">
        <f t="shared" si="2"/>
        <v>4797</v>
      </c>
      <c r="F14" s="45">
        <f t="shared" si="2"/>
        <v>12639</v>
      </c>
      <c r="G14" s="45">
        <f t="shared" si="2"/>
        <v>8873</v>
      </c>
      <c r="H14" s="45">
        <f t="shared" si="2"/>
        <v>14676</v>
      </c>
      <c r="I14" s="45">
        <f t="shared" si="2"/>
        <v>3032</v>
      </c>
      <c r="J14" s="65">
        <f t="shared" si="2"/>
        <v>8934</v>
      </c>
      <c r="K14" s="60">
        <f t="shared" si="2"/>
        <v>55338</v>
      </c>
    </row>
    <row r="15" spans="1:11" x14ac:dyDescent="0.2">
      <c r="B15" s="489">
        <v>2004</v>
      </c>
      <c r="C15" s="193" t="s">
        <v>14</v>
      </c>
      <c r="D15" s="194">
        <v>1019.648</v>
      </c>
      <c r="E15" s="195">
        <v>83.161000000000001</v>
      </c>
      <c r="F15" s="195">
        <v>3649.346</v>
      </c>
      <c r="G15" s="195">
        <v>546.77099999999996</v>
      </c>
      <c r="H15" s="195">
        <v>0</v>
      </c>
      <c r="I15" s="195">
        <v>37.180999999999997</v>
      </c>
      <c r="J15" s="198">
        <v>255.9</v>
      </c>
      <c r="K15" s="196">
        <f t="shared" si="0"/>
        <v>5592.0069999999987</v>
      </c>
    </row>
    <row r="16" spans="1:11" x14ac:dyDescent="0.2">
      <c r="B16" s="489"/>
      <c r="C16" s="193" t="s">
        <v>213</v>
      </c>
      <c r="D16" s="194">
        <v>247.05</v>
      </c>
      <c r="E16" s="195">
        <v>5490.0509999999995</v>
      </c>
      <c r="F16" s="195">
        <v>5659.6720000000005</v>
      </c>
      <c r="G16" s="195">
        <v>3857.2489999999998</v>
      </c>
      <c r="H16" s="195">
        <v>15036</v>
      </c>
      <c r="I16" s="195">
        <v>5897.53</v>
      </c>
      <c r="J16" s="198">
        <v>10921.553</v>
      </c>
      <c r="K16" s="196">
        <f t="shared" si="0"/>
        <v>47109.105000000003</v>
      </c>
    </row>
    <row r="17" spans="2:11" x14ac:dyDescent="0.2">
      <c r="B17" s="489"/>
      <c r="C17" s="193" t="s">
        <v>214</v>
      </c>
      <c r="D17" s="194">
        <v>409.02499999999998</v>
      </c>
      <c r="E17" s="195">
        <v>0</v>
      </c>
      <c r="F17" s="195">
        <v>0</v>
      </c>
      <c r="G17" s="195">
        <v>0</v>
      </c>
      <c r="H17" s="195">
        <v>3</v>
      </c>
      <c r="I17" s="195">
        <v>0</v>
      </c>
      <c r="J17" s="198">
        <v>0</v>
      </c>
      <c r="K17" s="196">
        <f t="shared" si="0"/>
        <v>412.02499999999998</v>
      </c>
    </row>
    <row r="18" spans="2:11" x14ac:dyDescent="0.2">
      <c r="B18" s="70" t="s">
        <v>81</v>
      </c>
      <c r="C18" s="172"/>
      <c r="D18" s="45">
        <f t="shared" ref="D18:K18" si="3">SUBTOTAL(9,D15:D17)</f>
        <v>1675.723</v>
      </c>
      <c r="E18" s="45">
        <f t="shared" si="3"/>
        <v>5573.2119999999995</v>
      </c>
      <c r="F18" s="45">
        <f t="shared" si="3"/>
        <v>9309.018</v>
      </c>
      <c r="G18" s="45">
        <f t="shared" si="3"/>
        <v>4404.0199999999995</v>
      </c>
      <c r="H18" s="45">
        <f t="shared" si="3"/>
        <v>15039</v>
      </c>
      <c r="I18" s="45">
        <f t="shared" si="3"/>
        <v>5934.7109999999993</v>
      </c>
      <c r="J18" s="45">
        <f t="shared" si="3"/>
        <v>11177.453</v>
      </c>
      <c r="K18" s="60">
        <f t="shared" si="3"/>
        <v>53113.137000000002</v>
      </c>
    </row>
    <row r="19" spans="2:11" x14ac:dyDescent="0.2">
      <c r="B19" s="489">
        <v>2005</v>
      </c>
      <c r="C19" s="193" t="s">
        <v>14</v>
      </c>
      <c r="D19" s="195">
        <v>613</v>
      </c>
      <c r="E19" s="195">
        <v>0</v>
      </c>
      <c r="F19" s="195">
        <v>3715.4969999999998</v>
      </c>
      <c r="G19" s="195">
        <v>344.786</v>
      </c>
      <c r="H19" s="195">
        <v>0</v>
      </c>
      <c r="I19" s="195">
        <v>1068.971</v>
      </c>
      <c r="J19" s="195">
        <v>216.2</v>
      </c>
      <c r="K19" s="196">
        <f>SUM(D19:J19)</f>
        <v>5958.4539999999988</v>
      </c>
    </row>
    <row r="20" spans="2:11" x14ac:dyDescent="0.2">
      <c r="B20" s="489"/>
      <c r="C20" s="193" t="s">
        <v>213</v>
      </c>
      <c r="D20" s="195">
        <v>1011.153</v>
      </c>
      <c r="E20" s="195">
        <v>6728.7049999999999</v>
      </c>
      <c r="F20" s="195">
        <v>7371.7169999999996</v>
      </c>
      <c r="G20" s="195">
        <v>5272.9579999999996</v>
      </c>
      <c r="H20" s="195">
        <v>9715.0789999999997</v>
      </c>
      <c r="I20" s="195">
        <v>4253.9229999999998</v>
      </c>
      <c r="J20" s="195">
        <v>12462.495000000001</v>
      </c>
      <c r="K20" s="196">
        <f>SUM(D20:J20)</f>
        <v>46816.030000000006</v>
      </c>
    </row>
    <row r="21" spans="2:11" x14ac:dyDescent="0.2">
      <c r="B21" s="490"/>
      <c r="C21" s="193" t="s">
        <v>214</v>
      </c>
      <c r="D21" s="195">
        <v>69.825000000000003</v>
      </c>
      <c r="E21" s="195">
        <v>92.460999999999999</v>
      </c>
      <c r="F21" s="195">
        <v>0</v>
      </c>
      <c r="G21" s="195">
        <v>0</v>
      </c>
      <c r="H21" s="195">
        <v>3</v>
      </c>
      <c r="I21" s="195">
        <v>0</v>
      </c>
      <c r="J21" s="195">
        <v>46.521999999999998</v>
      </c>
      <c r="K21" s="196">
        <f>SUM(D21:J21)</f>
        <v>211.80799999999999</v>
      </c>
    </row>
    <row r="22" spans="2:11" x14ac:dyDescent="0.2">
      <c r="B22" s="70" t="s">
        <v>81</v>
      </c>
      <c r="C22" s="172"/>
      <c r="D22" s="45">
        <f t="shared" ref="D22:K22" si="4">SUBTOTAL(9,D19:D21)</f>
        <v>1693.9780000000001</v>
      </c>
      <c r="E22" s="45">
        <f t="shared" si="4"/>
        <v>6821.1660000000002</v>
      </c>
      <c r="F22" s="45">
        <f t="shared" si="4"/>
        <v>11087.214</v>
      </c>
      <c r="G22" s="45">
        <f t="shared" si="4"/>
        <v>5617.7439999999997</v>
      </c>
      <c r="H22" s="45">
        <f t="shared" si="4"/>
        <v>9718.0789999999997</v>
      </c>
      <c r="I22" s="45">
        <f t="shared" si="4"/>
        <v>5322.8940000000002</v>
      </c>
      <c r="J22" s="45">
        <f t="shared" si="4"/>
        <v>12725.217000000002</v>
      </c>
      <c r="K22" s="65">
        <f t="shared" si="4"/>
        <v>52986.292000000001</v>
      </c>
    </row>
    <row r="23" spans="2:11" x14ac:dyDescent="0.2">
      <c r="B23" s="489">
        <v>2006</v>
      </c>
      <c r="C23" s="193" t="s">
        <v>14</v>
      </c>
      <c r="D23" s="195">
        <v>641.29999999999995</v>
      </c>
      <c r="E23" s="195">
        <v>0</v>
      </c>
      <c r="F23" s="195">
        <v>3274.5970000000002</v>
      </c>
      <c r="G23" s="195">
        <v>556.78599999999994</v>
      </c>
      <c r="H23" s="195">
        <v>0</v>
      </c>
      <c r="I23" s="195">
        <v>1003</v>
      </c>
      <c r="J23" s="195">
        <v>1339</v>
      </c>
      <c r="K23" s="196">
        <f>SUM(D23:J23)</f>
        <v>6814.683</v>
      </c>
    </row>
    <row r="24" spans="2:11" x14ac:dyDescent="0.2">
      <c r="B24" s="489"/>
      <c r="C24" s="193" t="s">
        <v>213</v>
      </c>
      <c r="D24" s="195">
        <f>1343.433+300</f>
        <v>1643.433</v>
      </c>
      <c r="E24" s="195">
        <v>6711.1949999999997</v>
      </c>
      <c r="F24" s="195">
        <f>5688.618+28</f>
        <v>5716.6180000000004</v>
      </c>
      <c r="G24" s="195">
        <v>4932.1750000000002</v>
      </c>
      <c r="H24" s="195">
        <v>14186</v>
      </c>
      <c r="I24" s="195">
        <v>5945.7120000000004</v>
      </c>
      <c r="J24" s="195">
        <f>11399.695+202.334</f>
        <v>11602.029</v>
      </c>
      <c r="K24" s="196">
        <f>SUM(D24:J24)</f>
        <v>50737.162000000004</v>
      </c>
    </row>
    <row r="25" spans="2:11" x14ac:dyDescent="0.2">
      <c r="B25" s="490"/>
      <c r="C25" s="193" t="s">
        <v>214</v>
      </c>
      <c r="D25" s="195">
        <v>25.9</v>
      </c>
      <c r="E25" s="195">
        <v>44.889000000000003</v>
      </c>
      <c r="F25" s="195">
        <v>0</v>
      </c>
      <c r="G25" s="195">
        <v>0</v>
      </c>
      <c r="H25" s="195">
        <v>0</v>
      </c>
      <c r="I25" s="195">
        <v>0</v>
      </c>
      <c r="J25" s="195">
        <v>46.738</v>
      </c>
      <c r="K25" s="196">
        <f>SUM(D25:J25)</f>
        <v>117.527</v>
      </c>
    </row>
    <row r="26" spans="2:11" x14ac:dyDescent="0.2">
      <c r="B26" s="70" t="s">
        <v>81</v>
      </c>
      <c r="C26" s="172"/>
      <c r="D26" s="45">
        <f t="shared" ref="D26:K26" si="5">SUBTOTAL(9,D23:D25)</f>
        <v>2310.6330000000003</v>
      </c>
      <c r="E26" s="45">
        <f t="shared" si="5"/>
        <v>6756.0839999999998</v>
      </c>
      <c r="F26" s="45">
        <f t="shared" si="5"/>
        <v>8991.2150000000001</v>
      </c>
      <c r="G26" s="45">
        <f t="shared" si="5"/>
        <v>5488.9610000000002</v>
      </c>
      <c r="H26" s="45">
        <f t="shared" si="5"/>
        <v>14186</v>
      </c>
      <c r="I26" s="45">
        <f t="shared" si="5"/>
        <v>6948.7120000000004</v>
      </c>
      <c r="J26" s="45">
        <f t="shared" si="5"/>
        <v>12987.767</v>
      </c>
      <c r="K26" s="65">
        <f t="shared" si="5"/>
        <v>57669.372000000003</v>
      </c>
    </row>
    <row r="27" spans="2:11" x14ac:dyDescent="0.2">
      <c r="B27" s="489">
        <v>2007</v>
      </c>
      <c r="C27" s="193" t="s">
        <v>14</v>
      </c>
      <c r="D27" s="195">
        <v>250</v>
      </c>
      <c r="E27" s="195">
        <v>0</v>
      </c>
      <c r="F27" s="195">
        <v>3080.5770000000002</v>
      </c>
      <c r="G27" s="195">
        <v>496.87700000000001</v>
      </c>
      <c r="H27" s="195">
        <v>109</v>
      </c>
      <c r="I27" s="195">
        <v>765</v>
      </c>
      <c r="J27" s="195">
        <v>1269</v>
      </c>
      <c r="K27" s="196">
        <f>SUM(D27:J27)</f>
        <v>5970.4539999999997</v>
      </c>
    </row>
    <row r="28" spans="2:11" x14ac:dyDescent="0.2">
      <c r="B28" s="489"/>
      <c r="C28" s="193" t="s">
        <v>213</v>
      </c>
      <c r="D28" s="195">
        <f>3087.948+261</f>
        <v>3348.9479999999999</v>
      </c>
      <c r="E28" s="195">
        <v>6150.0860000000002</v>
      </c>
      <c r="F28" s="195">
        <f>4298.335+68</f>
        <v>4366.335</v>
      </c>
      <c r="G28" s="195">
        <v>4725.6099999999997</v>
      </c>
      <c r="H28" s="195">
        <v>12449.831</v>
      </c>
      <c r="I28" s="195">
        <v>5183.924</v>
      </c>
      <c r="J28" s="195">
        <f>10566.313+202.334</f>
        <v>10768.647000000001</v>
      </c>
      <c r="K28" s="196">
        <f>SUM(D28:J28)</f>
        <v>46993.380999999994</v>
      </c>
    </row>
    <row r="29" spans="2:11" x14ac:dyDescent="0.2">
      <c r="B29" s="490"/>
      <c r="C29" s="193" t="s">
        <v>214</v>
      </c>
      <c r="D29" s="195">
        <v>25.9</v>
      </c>
      <c r="E29" s="195">
        <v>41.807000000000002</v>
      </c>
      <c r="F29" s="195">
        <v>0</v>
      </c>
      <c r="G29" s="195">
        <v>0</v>
      </c>
      <c r="H29" s="195">
        <v>0</v>
      </c>
      <c r="I29" s="195">
        <v>0</v>
      </c>
      <c r="J29" s="195">
        <v>46.738</v>
      </c>
      <c r="K29" s="196">
        <f>SUM(D29:J29)</f>
        <v>114.44499999999999</v>
      </c>
    </row>
    <row r="30" spans="2:11" x14ac:dyDescent="0.2">
      <c r="B30" s="70" t="s">
        <v>81</v>
      </c>
      <c r="C30" s="172"/>
      <c r="D30" s="45">
        <f t="shared" ref="D30:K30" si="6">SUBTOTAL(9,D27:D29)</f>
        <v>3624.848</v>
      </c>
      <c r="E30" s="45">
        <f t="shared" si="6"/>
        <v>6191.893</v>
      </c>
      <c r="F30" s="45">
        <f t="shared" si="6"/>
        <v>7446.9120000000003</v>
      </c>
      <c r="G30" s="45">
        <f t="shared" si="6"/>
        <v>5222.4870000000001</v>
      </c>
      <c r="H30" s="45">
        <f t="shared" si="6"/>
        <v>12558.831</v>
      </c>
      <c r="I30" s="45">
        <f t="shared" si="6"/>
        <v>5948.924</v>
      </c>
      <c r="J30" s="45">
        <f t="shared" si="6"/>
        <v>12084.385</v>
      </c>
      <c r="K30" s="65">
        <f t="shared" si="6"/>
        <v>53078.279999999992</v>
      </c>
    </row>
    <row r="31" spans="2:11" x14ac:dyDescent="0.2">
      <c r="B31" s="489">
        <v>2008</v>
      </c>
      <c r="C31" s="193" t="s">
        <v>14</v>
      </c>
      <c r="D31" s="204">
        <v>200</v>
      </c>
      <c r="E31" s="205">
        <v>0</v>
      </c>
      <c r="F31" s="205">
        <v>2760.74</v>
      </c>
      <c r="G31" s="205">
        <v>408</v>
      </c>
      <c r="H31" s="205">
        <v>0</v>
      </c>
      <c r="I31" s="205">
        <v>813.10699999999997</v>
      </c>
      <c r="J31" s="205">
        <v>1236.2</v>
      </c>
      <c r="K31" s="196">
        <f>SUM(D31:J31)</f>
        <v>5418.0469999999996</v>
      </c>
    </row>
    <row r="32" spans="2:11" x14ac:dyDescent="0.2">
      <c r="B32" s="489"/>
      <c r="C32" s="193" t="s">
        <v>213</v>
      </c>
      <c r="D32" s="206">
        <v>2648</v>
      </c>
      <c r="E32" s="207">
        <v>5569.6909999999998</v>
      </c>
      <c r="F32" s="207">
        <v>4735.6769999999997</v>
      </c>
      <c r="G32" s="207">
        <v>3915</v>
      </c>
      <c r="H32" s="207">
        <v>13915.7</v>
      </c>
      <c r="I32" s="207">
        <v>4907.9880000000003</v>
      </c>
      <c r="J32" s="207">
        <v>9785.7579999999998</v>
      </c>
      <c r="K32" s="196">
        <f>SUM(D32:J32)</f>
        <v>45477.813999999998</v>
      </c>
    </row>
    <row r="33" spans="2:11" x14ac:dyDescent="0.2">
      <c r="B33" s="490"/>
      <c r="C33" s="193" t="s">
        <v>214</v>
      </c>
      <c r="D33" s="206">
        <v>4700</v>
      </c>
      <c r="E33" s="207">
        <v>44.100999999999999</v>
      </c>
      <c r="F33" s="207">
        <v>0</v>
      </c>
      <c r="G33" s="207">
        <v>0</v>
      </c>
      <c r="H33" s="207">
        <v>0</v>
      </c>
      <c r="I33" s="207">
        <v>0</v>
      </c>
      <c r="J33" s="207">
        <v>90</v>
      </c>
      <c r="K33" s="196">
        <f>SUM(D33:J33)</f>
        <v>4834.1009999999997</v>
      </c>
    </row>
    <row r="34" spans="2:11" x14ac:dyDescent="0.2">
      <c r="B34" s="70" t="s">
        <v>81</v>
      </c>
      <c r="C34" s="172"/>
      <c r="D34" s="45">
        <f t="shared" ref="D34:K34" si="7">SUBTOTAL(9,D31:D33)</f>
        <v>7548</v>
      </c>
      <c r="E34" s="45">
        <f t="shared" si="7"/>
        <v>5613.7919999999995</v>
      </c>
      <c r="F34" s="45">
        <f t="shared" si="7"/>
        <v>7496.4169999999995</v>
      </c>
      <c r="G34" s="45">
        <f t="shared" si="7"/>
        <v>4323</v>
      </c>
      <c r="H34" s="45">
        <f t="shared" si="7"/>
        <v>13915.7</v>
      </c>
      <c r="I34" s="45">
        <f t="shared" si="7"/>
        <v>5721.0950000000003</v>
      </c>
      <c r="J34" s="45">
        <f t="shared" si="7"/>
        <v>11111.958000000001</v>
      </c>
      <c r="K34" s="65">
        <f t="shared" si="7"/>
        <v>55729.962</v>
      </c>
    </row>
    <row r="35" spans="2:11" x14ac:dyDescent="0.2">
      <c r="B35" s="489">
        <v>2009</v>
      </c>
      <c r="C35" s="193" t="s">
        <v>14</v>
      </c>
      <c r="D35" s="204">
        <v>200</v>
      </c>
      <c r="E35" s="205">
        <v>555</v>
      </c>
      <c r="F35" s="205">
        <v>2606.4850000000001</v>
      </c>
      <c r="G35" s="205">
        <v>380</v>
      </c>
      <c r="H35" s="205">
        <v>0</v>
      </c>
      <c r="I35" s="205">
        <v>907.53899999999999</v>
      </c>
      <c r="J35" s="205">
        <v>1211.2</v>
      </c>
      <c r="K35" s="196">
        <f>SUM(D35:J35)</f>
        <v>5860.2240000000002</v>
      </c>
    </row>
    <row r="36" spans="2:11" x14ac:dyDescent="0.2">
      <c r="B36" s="489"/>
      <c r="C36" s="193" t="s">
        <v>213</v>
      </c>
      <c r="D36" s="206">
        <v>2413.3629999999998</v>
      </c>
      <c r="E36" s="207">
        <v>4735.5190000000002</v>
      </c>
      <c r="F36" s="207">
        <v>3938.9459999999999</v>
      </c>
      <c r="G36" s="207">
        <v>3726.7890000000002</v>
      </c>
      <c r="H36" s="207">
        <v>6379</v>
      </c>
      <c r="I36" s="207">
        <v>5546.5039999999999</v>
      </c>
      <c r="J36" s="207">
        <v>8192.9760000000006</v>
      </c>
      <c r="K36" s="196">
        <f>SUM(D36:J36)</f>
        <v>34933.097000000002</v>
      </c>
    </row>
    <row r="37" spans="2:11" x14ac:dyDescent="0.2">
      <c r="B37" s="490"/>
      <c r="C37" s="193" t="s">
        <v>214</v>
      </c>
      <c r="D37" s="206">
        <v>4700</v>
      </c>
      <c r="E37" s="207">
        <v>43.548999999999999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196">
        <f>SUM(D37:J37)</f>
        <v>4743.549</v>
      </c>
    </row>
    <row r="38" spans="2:11" x14ac:dyDescent="0.2">
      <c r="B38" s="70" t="s">
        <v>81</v>
      </c>
      <c r="C38" s="172"/>
      <c r="D38" s="45">
        <f t="shared" ref="D38:K38" si="8">SUBTOTAL(9,D35:D37)</f>
        <v>7313.3629999999994</v>
      </c>
      <c r="E38" s="45">
        <f t="shared" si="8"/>
        <v>5334.0680000000002</v>
      </c>
      <c r="F38" s="45">
        <f t="shared" si="8"/>
        <v>6545.4310000000005</v>
      </c>
      <c r="G38" s="45">
        <f t="shared" si="8"/>
        <v>4106.7890000000007</v>
      </c>
      <c r="H38" s="45">
        <f t="shared" si="8"/>
        <v>6379</v>
      </c>
      <c r="I38" s="45">
        <f t="shared" si="8"/>
        <v>6454.0429999999997</v>
      </c>
      <c r="J38" s="45">
        <f t="shared" si="8"/>
        <v>9404.1760000000013</v>
      </c>
      <c r="K38" s="65">
        <f t="shared" si="8"/>
        <v>45536.87</v>
      </c>
    </row>
    <row r="39" spans="2:11" x14ac:dyDescent="0.2">
      <c r="B39" s="489">
        <v>2010</v>
      </c>
      <c r="C39" s="193" t="s">
        <v>14</v>
      </c>
      <c r="D39" s="204">
        <v>100</v>
      </c>
      <c r="E39" s="205">
        <v>572.29399999999998</v>
      </c>
      <c r="F39" s="205">
        <v>2432.5630000000001</v>
      </c>
      <c r="G39" s="205">
        <v>430</v>
      </c>
      <c r="H39" s="205">
        <v>0</v>
      </c>
      <c r="I39" s="205">
        <v>880.59</v>
      </c>
      <c r="J39" s="205">
        <v>0</v>
      </c>
      <c r="K39" s="196">
        <f>SUM(D39:J39)</f>
        <v>4415.4470000000001</v>
      </c>
    </row>
    <row r="40" spans="2:11" x14ac:dyDescent="0.2">
      <c r="B40" s="489"/>
      <c r="C40" s="193" t="s">
        <v>213</v>
      </c>
      <c r="D40" s="206">
        <v>1860.1479999999999</v>
      </c>
      <c r="E40" s="207">
        <v>3536.268</v>
      </c>
      <c r="F40" s="207">
        <v>3541.5450000000001</v>
      </c>
      <c r="G40" s="207">
        <v>3040</v>
      </c>
      <c r="H40" s="207">
        <v>6674.34</v>
      </c>
      <c r="I40" s="207">
        <v>5182.549</v>
      </c>
      <c r="J40" s="207">
        <v>9631.0769999999993</v>
      </c>
      <c r="K40" s="196">
        <f>SUM(D40:J40)</f>
        <v>33465.926999999996</v>
      </c>
    </row>
    <row r="41" spans="2:11" x14ac:dyDescent="0.2">
      <c r="B41" s="490"/>
      <c r="C41" s="193" t="s">
        <v>214</v>
      </c>
      <c r="D41" s="206">
        <v>4700</v>
      </c>
      <c r="E41" s="207">
        <v>42.216000000000001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196">
        <f>SUM(D41:J41)</f>
        <v>4742.2160000000003</v>
      </c>
    </row>
    <row r="42" spans="2:11" x14ac:dyDescent="0.2">
      <c r="B42" s="70" t="s">
        <v>81</v>
      </c>
      <c r="C42" s="172"/>
      <c r="D42" s="45">
        <f t="shared" ref="D42:K42" si="9">SUBTOTAL(9,D39:D41)</f>
        <v>6660.1480000000001</v>
      </c>
      <c r="E42" s="45">
        <f t="shared" si="9"/>
        <v>4150.7780000000002</v>
      </c>
      <c r="F42" s="45">
        <f t="shared" si="9"/>
        <v>5974.1080000000002</v>
      </c>
      <c r="G42" s="45">
        <f t="shared" si="9"/>
        <v>3470</v>
      </c>
      <c r="H42" s="45">
        <f t="shared" si="9"/>
        <v>6674.34</v>
      </c>
      <c r="I42" s="45">
        <f t="shared" si="9"/>
        <v>6063.1390000000001</v>
      </c>
      <c r="J42" s="45">
        <f t="shared" si="9"/>
        <v>9631.0769999999993</v>
      </c>
      <c r="K42" s="65">
        <f t="shared" si="9"/>
        <v>42623.59</v>
      </c>
    </row>
    <row r="43" spans="2:11" x14ac:dyDescent="0.2">
      <c r="B43" s="489">
        <v>2011</v>
      </c>
      <c r="C43" s="193" t="s">
        <v>14</v>
      </c>
      <c r="D43" s="204">
        <v>4700</v>
      </c>
      <c r="E43" s="205">
        <v>571.024</v>
      </c>
      <c r="F43" s="205">
        <v>2730.7139999999999</v>
      </c>
      <c r="G43" s="205">
        <v>329</v>
      </c>
      <c r="H43" s="205">
        <v>213</v>
      </c>
      <c r="I43" s="205">
        <v>850.3</v>
      </c>
      <c r="J43" s="205">
        <v>99.49</v>
      </c>
      <c r="K43" s="196">
        <f>SUM(D43:J43)</f>
        <v>9493.5280000000002</v>
      </c>
    </row>
    <row r="44" spans="2:11" x14ac:dyDescent="0.2">
      <c r="B44" s="489"/>
      <c r="C44" s="193" t="s">
        <v>213</v>
      </c>
      <c r="D44" s="206">
        <v>1675.145</v>
      </c>
      <c r="E44" s="207">
        <v>2822.1790000000001</v>
      </c>
      <c r="F44" s="207">
        <v>2891.2280000000001</v>
      </c>
      <c r="G44" s="207">
        <v>1533</v>
      </c>
      <c r="H44" s="207">
        <v>6815.65</v>
      </c>
      <c r="I44" s="207">
        <v>4608.7960000000003</v>
      </c>
      <c r="J44" s="207">
        <v>9712.3799999999992</v>
      </c>
      <c r="K44" s="196">
        <f>SUM(D44:J44)</f>
        <v>30058.377999999997</v>
      </c>
    </row>
    <row r="45" spans="2:11" x14ac:dyDescent="0.2">
      <c r="B45" s="490"/>
      <c r="C45" s="193" t="s">
        <v>214</v>
      </c>
      <c r="D45" s="206">
        <v>0</v>
      </c>
      <c r="E45" s="207">
        <v>40.731999999999999</v>
      </c>
      <c r="F45" s="207">
        <v>0</v>
      </c>
      <c r="G45" s="207">
        <v>0</v>
      </c>
      <c r="H45" s="207">
        <v>0</v>
      </c>
      <c r="I45" s="207">
        <v>0</v>
      </c>
      <c r="J45" s="207">
        <v>0</v>
      </c>
      <c r="K45" s="196">
        <f>SUM(D45:J45)</f>
        <v>40.731999999999999</v>
      </c>
    </row>
    <row r="46" spans="2:11" x14ac:dyDescent="0.2">
      <c r="B46" s="70" t="s">
        <v>81</v>
      </c>
      <c r="C46" s="172"/>
      <c r="D46" s="45">
        <f t="shared" ref="D46:K46" si="10">SUBTOTAL(9,D43:D45)</f>
        <v>6375.1450000000004</v>
      </c>
      <c r="E46" s="208">
        <f t="shared" si="10"/>
        <v>3433.9349999999999</v>
      </c>
      <c r="F46" s="45">
        <f t="shared" si="10"/>
        <v>5621.942</v>
      </c>
      <c r="G46" s="45">
        <f t="shared" si="10"/>
        <v>1862</v>
      </c>
      <c r="H46" s="45">
        <f t="shared" si="10"/>
        <v>7028.65</v>
      </c>
      <c r="I46" s="45">
        <f t="shared" si="10"/>
        <v>5459.0960000000005</v>
      </c>
      <c r="J46" s="45">
        <f t="shared" si="10"/>
        <v>9811.869999999999</v>
      </c>
      <c r="K46" s="65">
        <f t="shared" si="10"/>
        <v>39592.637999999999</v>
      </c>
    </row>
    <row r="47" spans="2:11" x14ac:dyDescent="0.2">
      <c r="B47" s="489">
        <v>2012</v>
      </c>
      <c r="C47" s="193" t="s">
        <v>14</v>
      </c>
      <c r="D47" s="209">
        <v>4700</v>
      </c>
      <c r="E47" s="210">
        <v>405.86700000000002</v>
      </c>
      <c r="F47" s="210">
        <v>3089.5740000000001</v>
      </c>
      <c r="G47" s="210">
        <v>251</v>
      </c>
      <c r="H47" s="210">
        <v>221</v>
      </c>
      <c r="I47" s="210">
        <v>800</v>
      </c>
      <c r="J47" s="210">
        <v>1</v>
      </c>
      <c r="K47" s="196">
        <f>SUM(D47:J47)</f>
        <v>9468.4410000000007</v>
      </c>
    </row>
    <row r="48" spans="2:11" x14ac:dyDescent="0.2">
      <c r="B48" s="489"/>
      <c r="C48" s="193" t="s">
        <v>213</v>
      </c>
      <c r="D48" s="211">
        <v>1458.97</v>
      </c>
      <c r="E48" s="187">
        <v>2456.8620000000001</v>
      </c>
      <c r="F48" s="187">
        <v>2535.2809999999999</v>
      </c>
      <c r="G48" s="187">
        <v>2117.2750000000001</v>
      </c>
      <c r="H48" s="187">
        <v>5798.7820000000002</v>
      </c>
      <c r="I48" s="187">
        <v>4297.7740000000003</v>
      </c>
      <c r="J48" s="187">
        <v>8929.9380000000019</v>
      </c>
      <c r="K48" s="196">
        <f>SUM(D48:J48)</f>
        <v>27594.882000000005</v>
      </c>
    </row>
    <row r="49" spans="2:11" x14ac:dyDescent="0.2">
      <c r="B49" s="489"/>
      <c r="C49" s="193" t="s">
        <v>214</v>
      </c>
      <c r="D49" s="206">
        <v>0</v>
      </c>
      <c r="E49" s="187">
        <v>38.819999999999993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196">
        <f>SUM(D49:J49)</f>
        <v>38.819999999999993</v>
      </c>
    </row>
    <row r="50" spans="2:11" x14ac:dyDescent="0.2">
      <c r="B50" s="70" t="s">
        <v>81</v>
      </c>
      <c r="C50" s="172"/>
      <c r="D50" s="45">
        <f t="shared" ref="D50:K50" si="11">SUBTOTAL(9,D47:D49)</f>
        <v>6158.97</v>
      </c>
      <c r="E50" s="45">
        <f t="shared" si="11"/>
        <v>2901.5490000000004</v>
      </c>
      <c r="F50" s="45">
        <f t="shared" si="11"/>
        <v>5624.8549999999996</v>
      </c>
      <c r="G50" s="45">
        <f t="shared" si="11"/>
        <v>2368.2750000000001</v>
      </c>
      <c r="H50" s="45">
        <f t="shared" si="11"/>
        <v>6019.7820000000002</v>
      </c>
      <c r="I50" s="45">
        <f t="shared" si="11"/>
        <v>5097.7740000000003</v>
      </c>
      <c r="J50" s="45">
        <f t="shared" si="11"/>
        <v>8930.9380000000019</v>
      </c>
      <c r="K50" s="65">
        <f t="shared" si="11"/>
        <v>37102.143000000004</v>
      </c>
    </row>
    <row r="51" spans="2:11" x14ac:dyDescent="0.2">
      <c r="B51" s="489">
        <v>2013</v>
      </c>
      <c r="C51" s="193" t="s">
        <v>14</v>
      </c>
      <c r="D51" s="61">
        <v>4700</v>
      </c>
      <c r="E51" s="62">
        <v>492.83100000000002</v>
      </c>
      <c r="F51" s="62">
        <v>2946.3980000000001</v>
      </c>
      <c r="G51" s="62">
        <v>580</v>
      </c>
      <c r="H51" s="62">
        <v>253</v>
      </c>
      <c r="I51" s="62">
        <v>725.74099999999999</v>
      </c>
      <c r="J51" s="62">
        <v>38.700000000000003</v>
      </c>
      <c r="K51" s="196">
        <f>SUM(D51:J51)</f>
        <v>9736.67</v>
      </c>
    </row>
    <row r="52" spans="2:11" x14ac:dyDescent="0.2">
      <c r="B52" s="489"/>
      <c r="C52" s="193" t="s">
        <v>213</v>
      </c>
      <c r="D52" s="63">
        <v>1262.567</v>
      </c>
      <c r="E52" s="64">
        <v>2187.002</v>
      </c>
      <c r="F52" s="64">
        <v>2223.125</v>
      </c>
      <c r="G52" s="64">
        <v>1817.5239999999999</v>
      </c>
      <c r="H52" s="64">
        <v>5806.9760000000006</v>
      </c>
      <c r="I52" s="64">
        <v>3881.71</v>
      </c>
      <c r="J52" s="64">
        <v>8231.6530000000002</v>
      </c>
      <c r="K52" s="196">
        <f>SUM(D52:J52)</f>
        <v>25410.557000000001</v>
      </c>
    </row>
    <row r="53" spans="2:11" x14ac:dyDescent="0.2">
      <c r="B53" s="489"/>
      <c r="C53" s="193" t="s">
        <v>214</v>
      </c>
      <c r="D53" s="206">
        <v>0</v>
      </c>
      <c r="E53" s="64">
        <v>33.134</v>
      </c>
      <c r="F53" s="207">
        <v>0</v>
      </c>
      <c r="G53" s="207">
        <v>0</v>
      </c>
      <c r="H53" s="207">
        <v>0</v>
      </c>
      <c r="I53" s="207">
        <v>0</v>
      </c>
      <c r="J53" s="207">
        <v>0</v>
      </c>
      <c r="K53" s="196">
        <f>SUM(D53:J53)</f>
        <v>33.134</v>
      </c>
    </row>
    <row r="54" spans="2:11" x14ac:dyDescent="0.2">
      <c r="B54" s="70" t="s">
        <v>81</v>
      </c>
      <c r="C54" s="172"/>
      <c r="D54" s="45">
        <f t="shared" ref="D54:K54" si="12">SUBTOTAL(9,D51:D53)</f>
        <v>5962.567</v>
      </c>
      <c r="E54" s="45">
        <f t="shared" si="12"/>
        <v>2712.9670000000001</v>
      </c>
      <c r="F54" s="45">
        <f t="shared" si="12"/>
        <v>5169.5230000000001</v>
      </c>
      <c r="G54" s="45">
        <f t="shared" si="12"/>
        <v>2397.5239999999999</v>
      </c>
      <c r="H54" s="45">
        <f t="shared" si="12"/>
        <v>6059.9760000000006</v>
      </c>
      <c r="I54" s="45">
        <f t="shared" si="12"/>
        <v>4607.451</v>
      </c>
      <c r="J54" s="45">
        <f t="shared" si="12"/>
        <v>8270.353000000001</v>
      </c>
      <c r="K54" s="65">
        <f t="shared" si="12"/>
        <v>35180.360999999997</v>
      </c>
    </row>
    <row r="55" spans="2:11" x14ac:dyDescent="0.2">
      <c r="B55" s="489">
        <v>2014</v>
      </c>
      <c r="C55" s="193" t="s">
        <v>14</v>
      </c>
      <c r="D55" s="38">
        <v>4700</v>
      </c>
      <c r="E55" s="19">
        <v>428.93700000000001</v>
      </c>
      <c r="F55" s="19">
        <v>2816.5119999999997</v>
      </c>
      <c r="G55" s="19">
        <v>587.38200000000006</v>
      </c>
      <c r="H55" s="19">
        <v>213</v>
      </c>
      <c r="I55" s="19">
        <v>711.97400000000005</v>
      </c>
      <c r="J55" s="19">
        <v>80</v>
      </c>
      <c r="K55" s="196">
        <f>SUM(D55:J55)</f>
        <v>9537.8050000000003</v>
      </c>
    </row>
    <row r="56" spans="2:11" x14ac:dyDescent="0.2">
      <c r="B56" s="489"/>
      <c r="C56" s="193" t="s">
        <v>213</v>
      </c>
      <c r="D56" s="19">
        <v>1129.0899999999999</v>
      </c>
      <c r="E56" s="19">
        <v>1828.6509999999998</v>
      </c>
      <c r="F56" s="19">
        <v>1831.69</v>
      </c>
      <c r="G56" s="19">
        <v>1335.4360000000001</v>
      </c>
      <c r="H56" s="19">
        <v>5204.4579999999996</v>
      </c>
      <c r="I56" s="19">
        <v>3895.5059999999999</v>
      </c>
      <c r="J56" s="19">
        <v>7555.73</v>
      </c>
      <c r="K56" s="196">
        <f>SUM(D56:J56)</f>
        <v>22780.561000000002</v>
      </c>
    </row>
    <row r="57" spans="2:11" x14ac:dyDescent="0.2">
      <c r="B57" s="489"/>
      <c r="C57" s="193" t="s">
        <v>214</v>
      </c>
      <c r="D57" s="206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6">
        <f>SUM(D57:J57)</f>
        <v>0</v>
      </c>
    </row>
    <row r="58" spans="2:11" x14ac:dyDescent="0.2">
      <c r="B58" s="70" t="s">
        <v>81</v>
      </c>
      <c r="C58" s="172"/>
      <c r="D58" s="45">
        <f t="shared" ref="D58:K58" si="13">SUBTOTAL(9,D55:D57)</f>
        <v>5829.09</v>
      </c>
      <c r="E58" s="45">
        <f t="shared" si="13"/>
        <v>2257.5879999999997</v>
      </c>
      <c r="F58" s="45">
        <f t="shared" si="13"/>
        <v>4648.2019999999993</v>
      </c>
      <c r="G58" s="45">
        <f t="shared" si="13"/>
        <v>1922.8180000000002</v>
      </c>
      <c r="H58" s="45">
        <f t="shared" si="13"/>
        <v>5417.4579999999996</v>
      </c>
      <c r="I58" s="45">
        <f t="shared" si="13"/>
        <v>4607.4799999999996</v>
      </c>
      <c r="J58" s="45">
        <f t="shared" si="13"/>
        <v>7635.73</v>
      </c>
      <c r="K58" s="65">
        <f t="shared" si="13"/>
        <v>32318.366000000002</v>
      </c>
    </row>
    <row r="59" spans="2:11" x14ac:dyDescent="0.2">
      <c r="B59" s="489">
        <v>2015</v>
      </c>
      <c r="C59" s="193" t="s">
        <v>14</v>
      </c>
      <c r="D59" s="38">
        <v>4700</v>
      </c>
      <c r="E59" s="19">
        <v>1863.0720000000001</v>
      </c>
      <c r="F59" s="19">
        <v>2942.5030000000002</v>
      </c>
      <c r="G59" s="19">
        <v>520.90899999999999</v>
      </c>
      <c r="H59" s="19">
        <v>0</v>
      </c>
      <c r="I59" s="19">
        <v>675.35699999999997</v>
      </c>
      <c r="J59" s="19">
        <v>195</v>
      </c>
      <c r="K59" s="196">
        <f>SUM(D59:J59)</f>
        <v>10896.841</v>
      </c>
    </row>
    <row r="60" spans="2:11" x14ac:dyDescent="0.2">
      <c r="B60" s="489"/>
      <c r="C60" s="193" t="s">
        <v>213</v>
      </c>
      <c r="D60" s="19">
        <v>963.36900000000003</v>
      </c>
      <c r="E60" s="19">
        <v>1673.3280000000002</v>
      </c>
      <c r="F60" s="19">
        <v>1083.8910000000001</v>
      </c>
      <c r="G60" s="19">
        <v>588.173</v>
      </c>
      <c r="H60" s="19">
        <v>4720.1090000000004</v>
      </c>
      <c r="I60" s="19">
        <v>3369.489</v>
      </c>
      <c r="J60" s="19">
        <v>7157.3020000000006</v>
      </c>
      <c r="K60" s="196">
        <f>SUM(D60:J60)</f>
        <v>19555.661</v>
      </c>
    </row>
    <row r="61" spans="2:11" x14ac:dyDescent="0.2">
      <c r="B61" s="489"/>
      <c r="C61" s="193" t="s">
        <v>214</v>
      </c>
      <c r="D61" s="424" t="s">
        <v>233</v>
      </c>
      <c r="E61" s="423" t="s">
        <v>233</v>
      </c>
      <c r="F61" s="423" t="s">
        <v>233</v>
      </c>
      <c r="G61" s="423" t="s">
        <v>233</v>
      </c>
      <c r="H61" s="423" t="s">
        <v>233</v>
      </c>
      <c r="I61" s="423" t="s">
        <v>233</v>
      </c>
      <c r="J61" s="19">
        <v>0</v>
      </c>
      <c r="K61" s="196">
        <f>SUM(D61:J61)</f>
        <v>0</v>
      </c>
    </row>
    <row r="62" spans="2:11" x14ac:dyDescent="0.2">
      <c r="B62" s="70" t="s">
        <v>81</v>
      </c>
      <c r="C62" s="172"/>
      <c r="D62" s="45">
        <f t="shared" ref="D62:K62" si="14">SUBTOTAL(9,D59:D61)</f>
        <v>5663.3689999999997</v>
      </c>
      <c r="E62" s="45">
        <f t="shared" si="14"/>
        <v>3536.4000000000005</v>
      </c>
      <c r="F62" s="45">
        <f t="shared" si="14"/>
        <v>4026.3940000000002</v>
      </c>
      <c r="G62" s="45">
        <f t="shared" si="14"/>
        <v>1109.0819999999999</v>
      </c>
      <c r="H62" s="45">
        <f t="shared" si="14"/>
        <v>4720.1090000000004</v>
      </c>
      <c r="I62" s="45">
        <f t="shared" si="14"/>
        <v>4044.846</v>
      </c>
      <c r="J62" s="45">
        <f t="shared" si="14"/>
        <v>7352.3020000000006</v>
      </c>
      <c r="K62" s="65">
        <f t="shared" si="14"/>
        <v>30452.502</v>
      </c>
    </row>
    <row r="63" spans="2:11" x14ac:dyDescent="0.2">
      <c r="B63" s="49" t="s">
        <v>211</v>
      </c>
      <c r="C63" s="212"/>
      <c r="D63" s="213"/>
      <c r="E63" s="213"/>
      <c r="F63" s="213"/>
      <c r="G63" s="213"/>
      <c r="H63" s="213"/>
      <c r="I63" s="213"/>
      <c r="J63" s="213"/>
      <c r="K63" s="213"/>
    </row>
    <row r="64" spans="2:11" x14ac:dyDescent="0.2">
      <c r="B64" s="49" t="s">
        <v>81</v>
      </c>
      <c r="C64" s="40"/>
      <c r="D64" s="40"/>
      <c r="E64" s="40"/>
      <c r="F64" s="40"/>
      <c r="G64" s="40"/>
      <c r="H64" s="40"/>
      <c r="I64" s="40"/>
      <c r="J64" s="40"/>
      <c r="K64" s="40"/>
    </row>
    <row r="65" spans="2:11" x14ac:dyDescent="0.2">
      <c r="B65" s="214" t="s">
        <v>32</v>
      </c>
      <c r="C65" s="40"/>
      <c r="D65" s="40"/>
      <c r="E65" s="40"/>
      <c r="F65" s="40"/>
      <c r="G65" s="40"/>
      <c r="H65" s="40"/>
      <c r="I65" s="40"/>
      <c r="J65" s="40"/>
      <c r="K65" s="40"/>
    </row>
    <row r="66" spans="2:11" x14ac:dyDescent="0.2">
      <c r="B66" s="40" t="s">
        <v>216</v>
      </c>
      <c r="C66" s="40"/>
      <c r="D66" s="40"/>
      <c r="E66" s="40"/>
      <c r="F66" s="40"/>
      <c r="G66" s="40"/>
      <c r="H66" s="40"/>
      <c r="I66" s="40"/>
      <c r="J66" s="40"/>
      <c r="K66" s="40"/>
    </row>
    <row r="67" spans="2:11" x14ac:dyDescent="0.2">
      <c r="B67" s="40" t="s">
        <v>217</v>
      </c>
      <c r="C67" s="40"/>
      <c r="D67" s="40"/>
      <c r="E67" s="40"/>
      <c r="F67" s="40"/>
      <c r="G67" s="40"/>
      <c r="H67" s="40"/>
      <c r="I67" s="40"/>
      <c r="J67" s="40"/>
      <c r="K67" s="40"/>
    </row>
    <row r="68" spans="2:11" x14ac:dyDescent="0.2">
      <c r="B68" s="40" t="s">
        <v>218</v>
      </c>
      <c r="C68" s="40"/>
      <c r="D68" s="40"/>
      <c r="E68" s="40"/>
      <c r="F68" s="40"/>
      <c r="G68" s="40"/>
      <c r="H68" s="40"/>
      <c r="I68" s="40"/>
      <c r="J68" s="40"/>
      <c r="K68" s="40"/>
    </row>
    <row r="69" spans="2:11" x14ac:dyDescent="0.2">
      <c r="B69" s="40" t="s">
        <v>219</v>
      </c>
      <c r="C69" s="40"/>
      <c r="D69" s="40"/>
      <c r="E69" s="40"/>
      <c r="F69" s="40"/>
      <c r="G69" s="40"/>
      <c r="H69" s="40"/>
      <c r="I69" s="40"/>
      <c r="J69" s="40"/>
      <c r="K69" s="40"/>
    </row>
  </sheetData>
  <mergeCells count="15">
    <mergeCell ref="B59:B61"/>
    <mergeCell ref="B55:B57"/>
    <mergeCell ref="B23:B25"/>
    <mergeCell ref="D5:J5"/>
    <mergeCell ref="B7:B9"/>
    <mergeCell ref="B11:B13"/>
    <mergeCell ref="B15:B17"/>
    <mergeCell ref="B19:B21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P23"/>
  <sheetViews>
    <sheetView showGridLines="0" workbookViewId="0"/>
  </sheetViews>
  <sheetFormatPr defaultRowHeight="12.75" x14ac:dyDescent="0.2"/>
  <cols>
    <col min="1" max="1" width="5.7109375" style="14" customWidth="1"/>
    <col min="2" max="2" width="33" style="14" customWidth="1"/>
    <col min="3" max="3" width="13.42578125" style="14" customWidth="1"/>
    <col min="4" max="7" width="17.28515625" style="14" customWidth="1"/>
    <col min="8" max="8" width="14.140625" style="14" customWidth="1"/>
    <col min="9" max="9" width="19.85546875" style="14" customWidth="1"/>
    <col min="10" max="10" width="14.85546875" style="14" customWidth="1"/>
    <col min="11" max="11" width="12.5703125" style="14" customWidth="1"/>
    <col min="12" max="19" width="9.140625" style="14"/>
    <col min="20" max="20" width="15.85546875" style="14" customWidth="1"/>
    <col min="21" max="16384" width="9.140625" style="14"/>
  </cols>
  <sheetData>
    <row r="1" spans="1:10" ht="12.75" customHeight="1" x14ac:dyDescent="0.2">
      <c r="A1" s="125"/>
    </row>
    <row r="2" spans="1:10" ht="18.75" x14ac:dyDescent="0.3">
      <c r="B2" s="50" t="s">
        <v>249</v>
      </c>
    </row>
    <row r="3" spans="1:10" ht="18.75" x14ac:dyDescent="0.3">
      <c r="B3" s="51" t="s">
        <v>17</v>
      </c>
      <c r="D3" s="17"/>
      <c r="E3" s="17"/>
      <c r="F3" s="17"/>
      <c r="G3" s="17"/>
    </row>
    <row r="4" spans="1:10" x14ac:dyDescent="0.2">
      <c r="B4" s="36"/>
    </row>
    <row r="5" spans="1:10" ht="12.75" customHeight="1" x14ac:dyDescent="0.2">
      <c r="B5" s="492" t="s">
        <v>12</v>
      </c>
      <c r="C5" s="486" t="s">
        <v>13</v>
      </c>
      <c r="D5" s="487"/>
      <c r="E5" s="487"/>
      <c r="F5" s="487"/>
      <c r="G5" s="487"/>
      <c r="H5" s="487"/>
      <c r="I5" s="488"/>
      <c r="J5" s="464" t="s">
        <v>173</v>
      </c>
    </row>
    <row r="6" spans="1:10" s="59" customFormat="1" ht="42.75" customHeight="1" x14ac:dyDescent="0.2">
      <c r="B6" s="493"/>
      <c r="C6" s="27" t="s">
        <v>166</v>
      </c>
      <c r="D6" s="27" t="s">
        <v>167</v>
      </c>
      <c r="E6" s="27" t="s">
        <v>168</v>
      </c>
      <c r="F6" s="27" t="s">
        <v>169</v>
      </c>
      <c r="G6" s="27" t="s">
        <v>170</v>
      </c>
      <c r="H6" s="27" t="s">
        <v>172</v>
      </c>
      <c r="I6" s="27" t="s">
        <v>171</v>
      </c>
      <c r="J6" s="485"/>
    </row>
    <row r="7" spans="1:10" ht="19.5" customHeight="1" x14ac:dyDescent="0.2">
      <c r="B7" s="390" t="s">
        <v>33</v>
      </c>
      <c r="C7" s="216">
        <v>22.38944</v>
      </c>
      <c r="D7" s="120">
        <v>23.848706000000007</v>
      </c>
      <c r="E7" s="120">
        <v>7.371510999999999</v>
      </c>
      <c r="F7" s="120">
        <v>151.80496500000004</v>
      </c>
      <c r="G7" s="120">
        <v>31.086746999999992</v>
      </c>
      <c r="H7" s="120">
        <v>159.41136299999997</v>
      </c>
      <c r="I7" s="120">
        <v>175.45089099999998</v>
      </c>
      <c r="J7" s="391">
        <f>SUM(C7:I7)</f>
        <v>571.36362299999996</v>
      </c>
    </row>
    <row r="8" spans="1:10" ht="19.5" customHeight="1" x14ac:dyDescent="0.2">
      <c r="B8" s="392" t="s">
        <v>7</v>
      </c>
      <c r="C8" s="121">
        <v>257.54700300000002</v>
      </c>
      <c r="D8" s="120">
        <v>556.52936900000032</v>
      </c>
      <c r="E8" s="120">
        <v>192.23506700000004</v>
      </c>
      <c r="F8" s="120">
        <v>132.858058</v>
      </c>
      <c r="G8" s="120">
        <v>132.31116999999995</v>
      </c>
      <c r="H8" s="120">
        <v>518.44152200000008</v>
      </c>
      <c r="I8" s="120">
        <v>344.39201199999997</v>
      </c>
      <c r="J8" s="391">
        <f>SUM(C8:I8)</f>
        <v>2134.3142010000001</v>
      </c>
    </row>
    <row r="9" spans="1:10" ht="19.5" customHeight="1" x14ac:dyDescent="0.2">
      <c r="B9" s="393" t="s">
        <v>8</v>
      </c>
      <c r="C9" s="121">
        <v>0</v>
      </c>
      <c r="D9" s="120">
        <v>7.3924560000000001</v>
      </c>
      <c r="E9" s="120">
        <v>0.19147100000000003</v>
      </c>
      <c r="F9" s="120">
        <v>13.060787999999999</v>
      </c>
      <c r="G9" s="120">
        <v>25.303440000000002</v>
      </c>
      <c r="H9" s="120">
        <v>3.4931749999999999</v>
      </c>
      <c r="I9" s="120">
        <v>0.327791</v>
      </c>
      <c r="J9" s="391">
        <f>SUM(C9:I9)</f>
        <v>49.769120999999998</v>
      </c>
    </row>
    <row r="10" spans="1:10" ht="19.5" customHeight="1" x14ac:dyDescent="0.2">
      <c r="B10" s="394" t="s">
        <v>10</v>
      </c>
      <c r="C10" s="120">
        <v>73.155088000000006</v>
      </c>
      <c r="D10" s="120">
        <v>136.27220299999996</v>
      </c>
      <c r="E10" s="120">
        <v>231.68321599999996</v>
      </c>
      <c r="F10" s="120">
        <v>69.157552000000081</v>
      </c>
      <c r="G10" s="120">
        <v>72.189529999999962</v>
      </c>
      <c r="H10" s="120">
        <v>126.25770099999993</v>
      </c>
      <c r="I10" s="120">
        <v>138.74115299999997</v>
      </c>
      <c r="J10" s="391">
        <f>SUM(C10:I10)</f>
        <v>847.45644299999981</v>
      </c>
    </row>
    <row r="11" spans="1:10" ht="19.5" customHeight="1" x14ac:dyDescent="0.2">
      <c r="B11" s="395" t="s">
        <v>73</v>
      </c>
      <c r="C11" s="121">
        <v>0</v>
      </c>
      <c r="D11" s="426">
        <v>0</v>
      </c>
      <c r="E11" s="426">
        <v>12.141909999999999</v>
      </c>
      <c r="F11" s="425">
        <v>0</v>
      </c>
      <c r="G11" s="120">
        <v>1.7026380000000001</v>
      </c>
      <c r="H11" s="120">
        <v>11.177569999999999</v>
      </c>
      <c r="I11" s="120">
        <v>24.908000000000001</v>
      </c>
      <c r="J11" s="391">
        <f>SUM(C11:I11)</f>
        <v>49.930118</v>
      </c>
    </row>
    <row r="12" spans="1:10" ht="19.5" customHeight="1" x14ac:dyDescent="0.2">
      <c r="B12" s="386" t="s">
        <v>11</v>
      </c>
      <c r="C12" s="215">
        <f t="shared" ref="C12:J12" si="0">SUM(C7:C11)</f>
        <v>353.09153100000003</v>
      </c>
      <c r="D12" s="215">
        <f t="shared" si="0"/>
        <v>724.04273400000034</v>
      </c>
      <c r="E12" s="215">
        <f t="shared" si="0"/>
        <v>443.623175</v>
      </c>
      <c r="F12" s="215">
        <f t="shared" si="0"/>
        <v>366.88136300000014</v>
      </c>
      <c r="G12" s="215">
        <f t="shared" si="0"/>
        <v>262.59352499999989</v>
      </c>
      <c r="H12" s="215">
        <f t="shared" si="0"/>
        <v>818.7813309999998</v>
      </c>
      <c r="I12" s="215">
        <f t="shared" si="0"/>
        <v>683.81984699999998</v>
      </c>
      <c r="J12" s="264">
        <f t="shared" si="0"/>
        <v>3652.8335059999999</v>
      </c>
    </row>
    <row r="13" spans="1:10" ht="19.5" customHeight="1" x14ac:dyDescent="0.2">
      <c r="B13" s="396" t="s">
        <v>0</v>
      </c>
      <c r="C13" s="216">
        <v>65.490664999999993</v>
      </c>
      <c r="D13" s="120">
        <v>205.45786999999993</v>
      </c>
      <c r="E13" s="120">
        <v>95.585490000000021</v>
      </c>
      <c r="F13" s="120">
        <v>0.86432900000000001</v>
      </c>
      <c r="G13" s="120">
        <v>13.124609999999999</v>
      </c>
      <c r="H13" s="427">
        <v>0</v>
      </c>
      <c r="I13" s="120">
        <v>38.045919999999988</v>
      </c>
      <c r="J13" s="391">
        <f t="shared" ref="J13:J18" si="1">SUM(C13:I13)</f>
        <v>418.56888399999991</v>
      </c>
    </row>
    <row r="14" spans="1:10" ht="19.5" customHeight="1" x14ac:dyDescent="0.2">
      <c r="B14" s="397" t="s">
        <v>1</v>
      </c>
      <c r="C14" s="121">
        <v>130.08152599999997</v>
      </c>
      <c r="D14" s="120">
        <v>447.16100699999998</v>
      </c>
      <c r="E14" s="120">
        <v>446.04550600000005</v>
      </c>
      <c r="F14" s="120">
        <v>245.71119399999998</v>
      </c>
      <c r="G14" s="120">
        <v>254.91553999999999</v>
      </c>
      <c r="H14" s="120">
        <v>778.43642300000022</v>
      </c>
      <c r="I14" s="120">
        <v>65.461772000000025</v>
      </c>
      <c r="J14" s="391">
        <f t="shared" si="1"/>
        <v>2367.8129680000002</v>
      </c>
    </row>
    <row r="15" spans="1:10" ht="19.5" customHeight="1" x14ac:dyDescent="0.2">
      <c r="B15" s="397" t="s">
        <v>2</v>
      </c>
      <c r="C15" s="121">
        <v>21.208999999999996</v>
      </c>
      <c r="D15" s="120">
        <v>77.894665999999958</v>
      </c>
      <c r="E15" s="120">
        <v>7.7233249999999991</v>
      </c>
      <c r="F15" s="120">
        <v>76.140853000000007</v>
      </c>
      <c r="G15" s="120">
        <v>4.6381630000000005</v>
      </c>
      <c r="H15" s="425">
        <v>410.39828500000027</v>
      </c>
      <c r="I15" s="425">
        <v>0</v>
      </c>
      <c r="J15" s="391">
        <f t="shared" si="1"/>
        <v>598.00429200000019</v>
      </c>
    </row>
    <row r="16" spans="1:10" ht="19.5" customHeight="1" x14ac:dyDescent="0.2">
      <c r="B16" s="392" t="s">
        <v>3</v>
      </c>
      <c r="C16" s="121">
        <v>0</v>
      </c>
      <c r="D16" s="425">
        <v>0</v>
      </c>
      <c r="E16" s="425">
        <v>0</v>
      </c>
      <c r="F16" s="425">
        <v>0</v>
      </c>
      <c r="G16" s="425">
        <v>0</v>
      </c>
      <c r="H16" s="425">
        <v>39.674092000000002</v>
      </c>
      <c r="I16" s="425">
        <v>0</v>
      </c>
      <c r="J16" s="391">
        <f t="shared" si="1"/>
        <v>39.674092000000002</v>
      </c>
    </row>
    <row r="17" spans="2:16" ht="19.5" customHeight="1" x14ac:dyDescent="0.2">
      <c r="B17" s="392" t="s">
        <v>4</v>
      </c>
      <c r="C17" s="121">
        <v>86.872344000000027</v>
      </c>
      <c r="D17" s="120">
        <v>105.15731499999997</v>
      </c>
      <c r="E17" s="120">
        <v>305.93694799999997</v>
      </c>
      <c r="F17" s="120">
        <v>145.55324999999996</v>
      </c>
      <c r="G17" s="120">
        <v>52.134619999999998</v>
      </c>
      <c r="H17" s="425">
        <v>12.738590000000002</v>
      </c>
      <c r="I17" s="120">
        <v>31.664239999999999</v>
      </c>
      <c r="J17" s="391">
        <f t="shared" si="1"/>
        <v>740.05730699999992</v>
      </c>
    </row>
    <row r="18" spans="2:16" ht="19.5" customHeight="1" x14ac:dyDescent="0.2">
      <c r="B18" s="398" t="s">
        <v>5</v>
      </c>
      <c r="C18" s="217">
        <v>156.80094699999998</v>
      </c>
      <c r="D18" s="120">
        <v>856.63472300000012</v>
      </c>
      <c r="E18" s="120">
        <v>350.82785899999988</v>
      </c>
      <c r="F18" s="120">
        <v>147.85064200000002</v>
      </c>
      <c r="G18" s="120">
        <v>181.42257000000001</v>
      </c>
      <c r="H18" s="120">
        <v>317.45249099999995</v>
      </c>
      <c r="I18" s="120">
        <v>292.62127799999996</v>
      </c>
      <c r="J18" s="391">
        <f t="shared" si="1"/>
        <v>2303.61051</v>
      </c>
    </row>
    <row r="19" spans="2:16" ht="19.5" customHeight="1" x14ac:dyDescent="0.2">
      <c r="B19" s="386" t="s">
        <v>6</v>
      </c>
      <c r="C19" s="399">
        <f t="shared" ref="C19:J19" si="2">SUM(C13:C18)</f>
        <v>460.45448199999998</v>
      </c>
      <c r="D19" s="399">
        <f t="shared" si="2"/>
        <v>1692.3055809999998</v>
      </c>
      <c r="E19" s="399">
        <f t="shared" si="2"/>
        <v>1206.1191279999998</v>
      </c>
      <c r="F19" s="399">
        <f t="shared" si="2"/>
        <v>616.1202679999999</v>
      </c>
      <c r="G19" s="399">
        <f t="shared" si="2"/>
        <v>506.23550299999999</v>
      </c>
      <c r="H19" s="399">
        <f t="shared" si="2"/>
        <v>1558.6998810000005</v>
      </c>
      <c r="I19" s="399">
        <f t="shared" si="2"/>
        <v>427.79320999999999</v>
      </c>
      <c r="J19" s="400">
        <f t="shared" si="2"/>
        <v>6467.7280530000007</v>
      </c>
    </row>
    <row r="20" spans="2:16" ht="20.100000000000001" customHeight="1" x14ac:dyDescent="0.2">
      <c r="B20" s="401" t="s">
        <v>79</v>
      </c>
      <c r="C20" s="402">
        <v>5.1180049999999992</v>
      </c>
      <c r="D20" s="87">
        <v>64.773478999999995</v>
      </c>
      <c r="E20" s="87">
        <v>58.042501999999999</v>
      </c>
      <c r="F20" s="87">
        <v>32.902252000000004</v>
      </c>
      <c r="G20" s="87">
        <v>17.745656999999998</v>
      </c>
      <c r="H20" s="87">
        <v>17.270493000000002</v>
      </c>
      <c r="I20" s="87">
        <v>86.795267999999993</v>
      </c>
      <c r="J20" s="391">
        <f>SUM(C20:I20)</f>
        <v>282.64765599999998</v>
      </c>
    </row>
    <row r="21" spans="2:16" ht="20.25" customHeight="1" x14ac:dyDescent="0.2">
      <c r="B21" s="403" t="s">
        <v>35</v>
      </c>
      <c r="C21" s="404">
        <v>53.797475999999989</v>
      </c>
      <c r="D21" s="87">
        <v>99.591875999999985</v>
      </c>
      <c r="E21" s="87">
        <v>32.311764000000004</v>
      </c>
      <c r="F21" s="87">
        <v>100.967005</v>
      </c>
      <c r="G21" s="87">
        <v>64.742200999999994</v>
      </c>
      <c r="H21" s="87">
        <v>684.16871400000002</v>
      </c>
      <c r="I21" s="87">
        <v>8.4149710000000013</v>
      </c>
      <c r="J21" s="391">
        <f>SUM(C21:I21)</f>
        <v>1043.994007</v>
      </c>
    </row>
    <row r="22" spans="2:16" ht="20.25" customHeight="1" x14ac:dyDescent="0.2">
      <c r="B22" s="386" t="s">
        <v>80</v>
      </c>
      <c r="C22" s="405">
        <f t="shared" ref="C22:J22" si="3">SUM(C20:C21)</f>
        <v>58.915480999999986</v>
      </c>
      <c r="D22" s="215">
        <f t="shared" si="3"/>
        <v>164.36535499999997</v>
      </c>
      <c r="E22" s="215">
        <f t="shared" si="3"/>
        <v>90.354265999999996</v>
      </c>
      <c r="F22" s="215">
        <f t="shared" si="3"/>
        <v>133.869257</v>
      </c>
      <c r="G22" s="215">
        <f t="shared" si="3"/>
        <v>82.487857999999989</v>
      </c>
      <c r="H22" s="215">
        <f t="shared" si="3"/>
        <v>701.43920700000001</v>
      </c>
      <c r="I22" s="215">
        <f t="shared" si="3"/>
        <v>95.210239000000001</v>
      </c>
      <c r="J22" s="264">
        <f t="shared" si="3"/>
        <v>1326.6416629999999</v>
      </c>
    </row>
    <row r="23" spans="2:16" x14ac:dyDescent="0.2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</sheetData>
  <mergeCells count="3">
    <mergeCell ref="B5:B6"/>
    <mergeCell ref="C5:I5"/>
    <mergeCell ref="J5:J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99"/>
  <sheetViews>
    <sheetView showGridLines="0" workbookViewId="0"/>
  </sheetViews>
  <sheetFormatPr defaultRowHeight="12.75" x14ac:dyDescent="0.2"/>
  <cols>
    <col min="1" max="1" width="4.28515625" style="14" customWidth="1"/>
    <col min="2" max="2" width="12.7109375" style="14" customWidth="1"/>
    <col min="3" max="3" width="17" style="14" customWidth="1"/>
    <col min="4" max="4" width="17.28515625" style="14" customWidth="1"/>
    <col min="5" max="5" width="15.140625" style="14" customWidth="1"/>
    <col min="6" max="6" width="16" style="14" customWidth="1"/>
    <col min="7" max="7" width="12.85546875" style="14" customWidth="1"/>
    <col min="8" max="8" width="12.42578125" style="14" customWidth="1"/>
    <col min="9" max="9" width="16.5703125" style="14" customWidth="1"/>
    <col min="10" max="10" width="12.85546875" style="14" customWidth="1"/>
    <col min="11" max="11" width="13.7109375" style="14" customWidth="1"/>
    <col min="12" max="16384" width="9.140625" style="14"/>
  </cols>
  <sheetData>
    <row r="1" spans="1:12" x14ac:dyDescent="0.2">
      <c r="A1" s="125"/>
    </row>
    <row r="2" spans="1:12" ht="18.75" x14ac:dyDescent="0.2">
      <c r="B2" s="113" t="s">
        <v>250</v>
      </c>
      <c r="C2" s="112"/>
      <c r="D2" s="112"/>
      <c r="E2" s="59"/>
      <c r="F2" s="59"/>
      <c r="G2" s="59"/>
      <c r="H2" s="59"/>
      <c r="I2" s="59"/>
      <c r="J2" s="59"/>
      <c r="K2" s="59"/>
    </row>
    <row r="3" spans="1:12" ht="18.75" x14ac:dyDescent="0.3">
      <c r="B3" s="51" t="s">
        <v>17</v>
      </c>
      <c r="C3" s="112"/>
      <c r="D3" s="112"/>
      <c r="E3" s="59"/>
      <c r="F3" s="59"/>
      <c r="G3" s="59"/>
      <c r="H3" s="59"/>
      <c r="I3" s="59"/>
      <c r="J3" s="59"/>
      <c r="K3" s="59"/>
    </row>
    <row r="4" spans="1:12" ht="15.75" x14ac:dyDescent="0.2">
      <c r="B4" s="111"/>
      <c r="C4" s="112"/>
      <c r="D4" s="112"/>
      <c r="E4" s="59"/>
      <c r="F4" s="59"/>
      <c r="G4" s="59"/>
      <c r="H4" s="59"/>
      <c r="I4" s="59"/>
      <c r="J4" s="59"/>
      <c r="K4" s="59"/>
    </row>
    <row r="5" spans="1:12" x14ac:dyDescent="0.2">
      <c r="B5" s="219" t="s">
        <v>81</v>
      </c>
      <c r="C5" s="220" t="s">
        <v>81</v>
      </c>
      <c r="D5" s="221"/>
      <c r="E5" s="500" t="s">
        <v>85</v>
      </c>
      <c r="F5" s="500"/>
      <c r="G5" s="500"/>
      <c r="H5" s="500"/>
      <c r="I5" s="500"/>
      <c r="J5" s="500"/>
      <c r="K5" s="500"/>
      <c r="L5" s="222" t="s">
        <v>81</v>
      </c>
    </row>
    <row r="6" spans="1:12" ht="25.5" x14ac:dyDescent="0.2">
      <c r="B6" s="223" t="s">
        <v>162</v>
      </c>
      <c r="C6" s="224" t="s">
        <v>12</v>
      </c>
      <c r="D6" s="225"/>
      <c r="E6" s="226" t="s">
        <v>175</v>
      </c>
      <c r="F6" s="226" t="s">
        <v>166</v>
      </c>
      <c r="G6" s="226" t="s">
        <v>167</v>
      </c>
      <c r="H6" s="226" t="s">
        <v>168</v>
      </c>
      <c r="I6" s="226" t="s">
        <v>169</v>
      </c>
      <c r="J6" s="226" t="s">
        <v>170</v>
      </c>
      <c r="K6" s="227" t="s">
        <v>171</v>
      </c>
      <c r="L6" s="228" t="s">
        <v>173</v>
      </c>
    </row>
    <row r="7" spans="1:12" x14ac:dyDescent="0.2">
      <c r="B7" s="491" t="s">
        <v>176</v>
      </c>
      <c r="C7" s="499" t="s">
        <v>206</v>
      </c>
      <c r="D7" s="229" t="s">
        <v>206</v>
      </c>
      <c r="E7" s="194">
        <v>1164</v>
      </c>
      <c r="F7" s="195">
        <v>166</v>
      </c>
      <c r="G7" s="195">
        <v>427</v>
      </c>
      <c r="H7" s="195">
        <v>173</v>
      </c>
      <c r="I7" s="195">
        <v>162</v>
      </c>
      <c r="J7" s="195">
        <v>215</v>
      </c>
      <c r="K7" s="198">
        <v>170</v>
      </c>
      <c r="L7" s="196">
        <f>SUM(E7:K7)</f>
        <v>2477</v>
      </c>
    </row>
    <row r="8" spans="1:12" x14ac:dyDescent="0.2">
      <c r="B8" s="489"/>
      <c r="C8" s="499"/>
      <c r="D8" s="229" t="s">
        <v>207</v>
      </c>
      <c r="E8" s="194">
        <v>109</v>
      </c>
      <c r="F8" s="195">
        <v>43</v>
      </c>
      <c r="G8" s="195">
        <v>169</v>
      </c>
      <c r="H8" s="195">
        <v>130</v>
      </c>
      <c r="I8" s="195">
        <v>60</v>
      </c>
      <c r="J8" s="195">
        <v>96</v>
      </c>
      <c r="K8" s="198">
        <v>50</v>
      </c>
      <c r="L8" s="196">
        <f>SUM(E8:K8)</f>
        <v>657</v>
      </c>
    </row>
    <row r="9" spans="1:12" x14ac:dyDescent="0.2">
      <c r="B9" s="489"/>
      <c r="C9" s="230" t="s">
        <v>11</v>
      </c>
      <c r="D9" s="231"/>
      <c r="E9" s="232">
        <f t="shared" ref="E9:L9" si="0">SUBTOTAL(9,E7:E8)</f>
        <v>1273</v>
      </c>
      <c r="F9" s="233">
        <f t="shared" si="0"/>
        <v>209</v>
      </c>
      <c r="G9" s="233">
        <f t="shared" si="0"/>
        <v>596</v>
      </c>
      <c r="H9" s="233">
        <f t="shared" si="0"/>
        <v>303</v>
      </c>
      <c r="I9" s="233">
        <f t="shared" si="0"/>
        <v>222</v>
      </c>
      <c r="J9" s="233">
        <f t="shared" si="0"/>
        <v>311</v>
      </c>
      <c r="K9" s="234">
        <f t="shared" si="0"/>
        <v>220</v>
      </c>
      <c r="L9" s="235">
        <f t="shared" si="0"/>
        <v>3134</v>
      </c>
    </row>
    <row r="10" spans="1:12" x14ac:dyDescent="0.2">
      <c r="B10" s="489"/>
      <c r="C10" s="499" t="s">
        <v>149</v>
      </c>
      <c r="D10" s="229" t="s">
        <v>0</v>
      </c>
      <c r="E10" s="194">
        <v>0</v>
      </c>
      <c r="F10" s="195">
        <v>0</v>
      </c>
      <c r="G10" s="195">
        <v>23</v>
      </c>
      <c r="H10" s="195">
        <v>0</v>
      </c>
      <c r="I10" s="195">
        <v>53</v>
      </c>
      <c r="J10" s="195">
        <v>4</v>
      </c>
      <c r="K10" s="198">
        <v>0</v>
      </c>
      <c r="L10" s="196">
        <f t="shared" ref="L10:L16" si="1">SUM(E10:K10)</f>
        <v>80</v>
      </c>
    </row>
    <row r="11" spans="1:12" x14ac:dyDescent="0.2">
      <c r="B11" s="489"/>
      <c r="C11" s="499"/>
      <c r="D11" s="229" t="s">
        <v>1</v>
      </c>
      <c r="E11" s="194">
        <v>0</v>
      </c>
      <c r="F11" s="195">
        <v>121</v>
      </c>
      <c r="G11" s="195">
        <v>7</v>
      </c>
      <c r="H11" s="195">
        <v>74</v>
      </c>
      <c r="I11" s="195">
        <v>29</v>
      </c>
      <c r="J11" s="195">
        <v>0</v>
      </c>
      <c r="K11" s="198">
        <v>0</v>
      </c>
      <c r="L11" s="196">
        <f t="shared" si="1"/>
        <v>231</v>
      </c>
    </row>
    <row r="12" spans="1:12" x14ac:dyDescent="0.2">
      <c r="B12" s="489"/>
      <c r="C12" s="499"/>
      <c r="D12" s="229" t="s">
        <v>3</v>
      </c>
      <c r="E12" s="194">
        <v>12</v>
      </c>
      <c r="F12" s="195">
        <v>0</v>
      </c>
      <c r="G12" s="195">
        <v>0</v>
      </c>
      <c r="H12" s="195">
        <v>8</v>
      </c>
      <c r="I12" s="195">
        <v>23</v>
      </c>
      <c r="J12" s="195">
        <v>0</v>
      </c>
      <c r="K12" s="198">
        <v>0</v>
      </c>
      <c r="L12" s="196">
        <f t="shared" si="1"/>
        <v>43</v>
      </c>
    </row>
    <row r="13" spans="1:12" x14ac:dyDescent="0.2">
      <c r="B13" s="489"/>
      <c r="C13" s="499"/>
      <c r="D13" s="229" t="s">
        <v>4</v>
      </c>
      <c r="E13" s="194">
        <v>0</v>
      </c>
      <c r="F13" s="195">
        <v>0</v>
      </c>
      <c r="G13" s="195">
        <v>21</v>
      </c>
      <c r="H13" s="195">
        <v>131</v>
      </c>
      <c r="I13" s="195">
        <v>3</v>
      </c>
      <c r="J13" s="195">
        <v>10</v>
      </c>
      <c r="K13" s="198">
        <v>0</v>
      </c>
      <c r="L13" s="196">
        <f t="shared" si="1"/>
        <v>165</v>
      </c>
    </row>
    <row r="14" spans="1:12" x14ac:dyDescent="0.2">
      <c r="B14" s="489"/>
      <c r="C14" s="499"/>
      <c r="D14" s="229" t="s">
        <v>5</v>
      </c>
      <c r="E14" s="194">
        <v>0</v>
      </c>
      <c r="F14" s="195">
        <v>749</v>
      </c>
      <c r="G14" s="195">
        <v>298</v>
      </c>
      <c r="H14" s="195">
        <v>0</v>
      </c>
      <c r="I14" s="195">
        <v>0</v>
      </c>
      <c r="J14" s="195">
        <v>36</v>
      </c>
      <c r="K14" s="198">
        <v>79</v>
      </c>
      <c r="L14" s="196">
        <f t="shared" si="1"/>
        <v>1162</v>
      </c>
    </row>
    <row r="15" spans="1:12" x14ac:dyDescent="0.2">
      <c r="B15" s="489"/>
      <c r="C15" s="236" t="s">
        <v>6</v>
      </c>
      <c r="D15" s="231"/>
      <c r="E15" s="232">
        <f t="shared" ref="E15:L15" si="2">SUBTOTAL(9,E10:E14)</f>
        <v>12</v>
      </c>
      <c r="F15" s="233">
        <f t="shared" si="2"/>
        <v>870</v>
      </c>
      <c r="G15" s="233">
        <f t="shared" si="2"/>
        <v>349</v>
      </c>
      <c r="H15" s="233">
        <f t="shared" si="2"/>
        <v>213</v>
      </c>
      <c r="I15" s="233">
        <f t="shared" si="2"/>
        <v>108</v>
      </c>
      <c r="J15" s="233">
        <f t="shared" si="2"/>
        <v>50</v>
      </c>
      <c r="K15" s="234">
        <f t="shared" si="2"/>
        <v>79</v>
      </c>
      <c r="L15" s="235">
        <f t="shared" si="2"/>
        <v>1681</v>
      </c>
    </row>
    <row r="16" spans="1:12" x14ac:dyDescent="0.2">
      <c r="B16" s="489"/>
      <c r="C16" s="237" t="s">
        <v>208</v>
      </c>
      <c r="D16" s="229" t="s">
        <v>209</v>
      </c>
      <c r="E16" s="194">
        <v>434</v>
      </c>
      <c r="F16" s="195">
        <v>66</v>
      </c>
      <c r="G16" s="195">
        <v>87</v>
      </c>
      <c r="H16" s="195">
        <v>131</v>
      </c>
      <c r="I16" s="195">
        <v>159</v>
      </c>
      <c r="J16" s="195">
        <v>59</v>
      </c>
      <c r="K16" s="198">
        <v>34</v>
      </c>
      <c r="L16" s="196">
        <f t="shared" si="1"/>
        <v>970</v>
      </c>
    </row>
    <row r="17" spans="2:12" x14ac:dyDescent="0.2">
      <c r="B17" s="490"/>
      <c r="C17" s="238" t="s">
        <v>210</v>
      </c>
      <c r="D17" s="231"/>
      <c r="E17" s="232">
        <f t="shared" ref="E17:L17" si="3">SUBTOTAL(9,E16:E16)</f>
        <v>434</v>
      </c>
      <c r="F17" s="233">
        <f t="shared" si="3"/>
        <v>66</v>
      </c>
      <c r="G17" s="233">
        <f t="shared" si="3"/>
        <v>87</v>
      </c>
      <c r="H17" s="233">
        <f t="shared" si="3"/>
        <v>131</v>
      </c>
      <c r="I17" s="233">
        <f t="shared" si="3"/>
        <v>159</v>
      </c>
      <c r="J17" s="233">
        <f t="shared" si="3"/>
        <v>59</v>
      </c>
      <c r="K17" s="234">
        <f t="shared" si="3"/>
        <v>34</v>
      </c>
      <c r="L17" s="235">
        <f t="shared" si="3"/>
        <v>970</v>
      </c>
    </row>
    <row r="18" spans="2:12" x14ac:dyDescent="0.2">
      <c r="B18" s="239" t="s">
        <v>188</v>
      </c>
      <c r="C18" s="240"/>
      <c r="D18" s="240"/>
      <c r="E18" s="241">
        <f t="shared" ref="E18:L18" si="4">SUBTOTAL(9,E7:E16)</f>
        <v>1719</v>
      </c>
      <c r="F18" s="242">
        <f t="shared" si="4"/>
        <v>1145</v>
      </c>
      <c r="G18" s="242">
        <f t="shared" si="4"/>
        <v>1032</v>
      </c>
      <c r="H18" s="242">
        <f t="shared" si="4"/>
        <v>647</v>
      </c>
      <c r="I18" s="242">
        <f t="shared" si="4"/>
        <v>489</v>
      </c>
      <c r="J18" s="242">
        <f t="shared" si="4"/>
        <v>420</v>
      </c>
      <c r="K18" s="243">
        <f t="shared" si="4"/>
        <v>333</v>
      </c>
      <c r="L18" s="244">
        <f t="shared" si="4"/>
        <v>5785</v>
      </c>
    </row>
    <row r="19" spans="2:12" x14ac:dyDescent="0.2">
      <c r="B19" s="491" t="s">
        <v>189</v>
      </c>
      <c r="C19" s="497" t="s">
        <v>206</v>
      </c>
      <c r="D19" s="229" t="s">
        <v>206</v>
      </c>
      <c r="E19" s="194">
        <v>1188.2087495368717</v>
      </c>
      <c r="F19" s="195">
        <v>260.25348674992472</v>
      </c>
      <c r="G19" s="195">
        <v>517.83620191804778</v>
      </c>
      <c r="H19" s="195">
        <v>245.06337971366082</v>
      </c>
      <c r="I19" s="195">
        <v>361.7101686209142</v>
      </c>
      <c r="J19" s="195">
        <v>233.49105842996761</v>
      </c>
      <c r="K19" s="198">
        <v>443.83272624241562</v>
      </c>
      <c r="L19" s="196">
        <f t="shared" ref="L19:L28" si="5">SUM(E19:K19)</f>
        <v>3250.3957712118022</v>
      </c>
    </row>
    <row r="20" spans="2:12" x14ac:dyDescent="0.2">
      <c r="B20" s="489"/>
      <c r="C20" s="498"/>
      <c r="D20" s="229" t="s">
        <v>207</v>
      </c>
      <c r="E20" s="194">
        <v>115.37475463721499</v>
      </c>
      <c r="F20" s="195">
        <v>48.307859917759899</v>
      </c>
      <c r="G20" s="195">
        <v>184.73701692381499</v>
      </c>
      <c r="H20" s="195">
        <v>139.61142222976684</v>
      </c>
      <c r="I20" s="195">
        <v>9.9202298564910887</v>
      </c>
      <c r="J20" s="195">
        <v>121.45989587402343</v>
      </c>
      <c r="K20" s="198">
        <v>43.434060097530491</v>
      </c>
      <c r="L20" s="196">
        <f t="shared" si="5"/>
        <v>662.84523953660175</v>
      </c>
    </row>
    <row r="21" spans="2:12" x14ac:dyDescent="0.2">
      <c r="B21" s="489"/>
      <c r="C21" s="236" t="s">
        <v>11</v>
      </c>
      <c r="D21" s="231"/>
      <c r="E21" s="232">
        <f t="shared" ref="E21:L21" si="6">SUBTOTAL(9,E19:E20)</f>
        <v>1303.5835041740866</v>
      </c>
      <c r="F21" s="233">
        <f t="shared" si="6"/>
        <v>308.56134666768463</v>
      </c>
      <c r="G21" s="233">
        <f t="shared" si="6"/>
        <v>702.57321884186274</v>
      </c>
      <c r="H21" s="233">
        <f t="shared" si="6"/>
        <v>384.67480194342767</v>
      </c>
      <c r="I21" s="233">
        <f t="shared" si="6"/>
        <v>371.63039847740527</v>
      </c>
      <c r="J21" s="233">
        <f t="shared" si="6"/>
        <v>354.95095430399101</v>
      </c>
      <c r="K21" s="234">
        <f t="shared" si="6"/>
        <v>487.26678633994612</v>
      </c>
      <c r="L21" s="235">
        <f t="shared" si="6"/>
        <v>3913.2410107484038</v>
      </c>
    </row>
    <row r="22" spans="2:12" x14ac:dyDescent="0.2">
      <c r="B22" s="489"/>
      <c r="C22" s="497" t="s">
        <v>149</v>
      </c>
      <c r="D22" s="229" t="s">
        <v>0</v>
      </c>
      <c r="E22" s="194">
        <v>45.899000000000001</v>
      </c>
      <c r="F22" s="195">
        <v>0</v>
      </c>
      <c r="G22" s="195">
        <v>6.4420000000000002</v>
      </c>
      <c r="H22" s="195">
        <v>14.682</v>
      </c>
      <c r="I22" s="195">
        <v>0</v>
      </c>
      <c r="J22" s="195">
        <v>0.98199999999999998</v>
      </c>
      <c r="K22" s="198">
        <v>0</v>
      </c>
      <c r="L22" s="196">
        <f t="shared" si="5"/>
        <v>68.004999999999995</v>
      </c>
    </row>
    <row r="23" spans="2:12" x14ac:dyDescent="0.2">
      <c r="B23" s="489"/>
      <c r="C23" s="499"/>
      <c r="D23" s="229" t="s">
        <v>1</v>
      </c>
      <c r="E23" s="194">
        <v>0</v>
      </c>
      <c r="F23" s="195">
        <v>149.97499999999999</v>
      </c>
      <c r="G23" s="195">
        <v>76.097000000000008</v>
      </c>
      <c r="H23" s="195">
        <v>244.54300000000001</v>
      </c>
      <c r="I23" s="195">
        <v>43.22</v>
      </c>
      <c r="J23" s="195">
        <v>0</v>
      </c>
      <c r="K23" s="198">
        <v>12.984999999999999</v>
      </c>
      <c r="L23" s="196">
        <f t="shared" si="5"/>
        <v>526.82000000000005</v>
      </c>
    </row>
    <row r="24" spans="2:12" x14ac:dyDescent="0.2">
      <c r="B24" s="489"/>
      <c r="C24" s="499"/>
      <c r="D24" s="229" t="s">
        <v>3</v>
      </c>
      <c r="E24" s="194">
        <v>14.448</v>
      </c>
      <c r="F24" s="195">
        <v>0</v>
      </c>
      <c r="G24" s="195">
        <v>0</v>
      </c>
      <c r="H24" s="195">
        <v>13.103999999999999</v>
      </c>
      <c r="I24" s="195">
        <v>0</v>
      </c>
      <c r="J24" s="195">
        <v>0</v>
      </c>
      <c r="K24" s="198">
        <v>0</v>
      </c>
      <c r="L24" s="196">
        <f t="shared" si="5"/>
        <v>27.552</v>
      </c>
    </row>
    <row r="25" spans="2:12" x14ac:dyDescent="0.2">
      <c r="B25" s="489"/>
      <c r="C25" s="499"/>
      <c r="D25" s="229" t="s">
        <v>4</v>
      </c>
      <c r="E25" s="194">
        <v>7.069</v>
      </c>
      <c r="F25" s="195">
        <v>0</v>
      </c>
      <c r="G25" s="195">
        <v>41.18</v>
      </c>
      <c r="H25" s="195">
        <v>42.072000000000003</v>
      </c>
      <c r="I25" s="195">
        <v>2.74</v>
      </c>
      <c r="J25" s="195">
        <v>31.579000000000001</v>
      </c>
      <c r="K25" s="198">
        <v>0</v>
      </c>
      <c r="L25" s="196">
        <f t="shared" si="5"/>
        <v>124.63999999999999</v>
      </c>
    </row>
    <row r="26" spans="2:12" x14ac:dyDescent="0.2">
      <c r="B26" s="489"/>
      <c r="C26" s="498"/>
      <c r="D26" s="229" t="s">
        <v>5</v>
      </c>
      <c r="E26" s="194">
        <v>0</v>
      </c>
      <c r="F26" s="195">
        <v>464.858</v>
      </c>
      <c r="G26" s="195">
        <v>379.125</v>
      </c>
      <c r="H26" s="195">
        <v>13.538</v>
      </c>
      <c r="I26" s="195">
        <v>42.234000000000002</v>
      </c>
      <c r="J26" s="195">
        <v>13.914999999999999</v>
      </c>
      <c r="K26" s="198">
        <v>38.9</v>
      </c>
      <c r="L26" s="196">
        <f t="shared" si="5"/>
        <v>952.56999999999994</v>
      </c>
    </row>
    <row r="27" spans="2:12" x14ac:dyDescent="0.2">
      <c r="B27" s="489"/>
      <c r="C27" s="236" t="s">
        <v>6</v>
      </c>
      <c r="D27" s="231"/>
      <c r="E27" s="232">
        <f t="shared" ref="E27:L27" si="7">SUBTOTAL(9,E22:E26)</f>
        <v>67.415999999999997</v>
      </c>
      <c r="F27" s="233">
        <f t="shared" si="7"/>
        <v>614.83299999999997</v>
      </c>
      <c r="G27" s="233">
        <f t="shared" si="7"/>
        <v>502.84400000000005</v>
      </c>
      <c r="H27" s="233">
        <f t="shared" si="7"/>
        <v>327.93900000000002</v>
      </c>
      <c r="I27" s="233">
        <f t="shared" si="7"/>
        <v>88.194000000000003</v>
      </c>
      <c r="J27" s="233">
        <f t="shared" si="7"/>
        <v>46.475999999999999</v>
      </c>
      <c r="K27" s="234">
        <f t="shared" si="7"/>
        <v>51.884999999999998</v>
      </c>
      <c r="L27" s="235">
        <f t="shared" si="7"/>
        <v>1699.587</v>
      </c>
    </row>
    <row r="28" spans="2:12" x14ac:dyDescent="0.2">
      <c r="B28" s="489"/>
      <c r="C28" s="501" t="s">
        <v>208</v>
      </c>
      <c r="D28" s="501" t="s">
        <v>209</v>
      </c>
      <c r="E28" s="194">
        <v>458.63507910160718</v>
      </c>
      <c r="F28" s="195">
        <v>60.630972580686212</v>
      </c>
      <c r="G28" s="195">
        <v>48.403668879939246</v>
      </c>
      <c r="H28" s="195">
        <v>118.21425439649821</v>
      </c>
      <c r="I28" s="195">
        <v>182.57159362220764</v>
      </c>
      <c r="J28" s="195">
        <v>67.7721945634447</v>
      </c>
      <c r="K28" s="198">
        <v>5.9125649090434891</v>
      </c>
      <c r="L28" s="196">
        <f t="shared" si="5"/>
        <v>942.14032805342663</v>
      </c>
    </row>
    <row r="29" spans="2:12" x14ac:dyDescent="0.2">
      <c r="B29" s="490"/>
      <c r="C29" s="245" t="s">
        <v>210</v>
      </c>
      <c r="D29" s="246"/>
      <c r="E29" s="190">
        <f t="shared" ref="E29:L29" si="8">SUBTOTAL(9,E28:E28)</f>
        <v>458.63507910160718</v>
      </c>
      <c r="F29" s="191">
        <f t="shared" si="8"/>
        <v>60.630972580686212</v>
      </c>
      <c r="G29" s="191">
        <f t="shared" si="8"/>
        <v>48.403668879939246</v>
      </c>
      <c r="H29" s="191">
        <f t="shared" si="8"/>
        <v>118.21425439649821</v>
      </c>
      <c r="I29" s="191">
        <f t="shared" si="8"/>
        <v>182.57159362220764</v>
      </c>
      <c r="J29" s="191">
        <f t="shared" si="8"/>
        <v>67.7721945634447</v>
      </c>
      <c r="K29" s="247">
        <f t="shared" si="8"/>
        <v>5.9125649090434891</v>
      </c>
      <c r="L29" s="192">
        <f t="shared" si="8"/>
        <v>942.14032805342663</v>
      </c>
    </row>
    <row r="30" spans="2:12" x14ac:dyDescent="0.2">
      <c r="B30" s="248" t="s">
        <v>190</v>
      </c>
      <c r="C30" s="240"/>
      <c r="D30" s="240"/>
      <c r="E30" s="241">
        <f t="shared" ref="E30:L30" si="9">SUBTOTAL(9,E19:E28)</f>
        <v>1829.6345832756938</v>
      </c>
      <c r="F30" s="242">
        <f t="shared" si="9"/>
        <v>984.02531924837092</v>
      </c>
      <c r="G30" s="242">
        <f t="shared" si="9"/>
        <v>1253.8208877218019</v>
      </c>
      <c r="H30" s="242">
        <f t="shared" si="9"/>
        <v>830.82805633992598</v>
      </c>
      <c r="I30" s="242">
        <f t="shared" si="9"/>
        <v>642.39599209961295</v>
      </c>
      <c r="J30" s="242">
        <f t="shared" si="9"/>
        <v>469.19914886743578</v>
      </c>
      <c r="K30" s="243">
        <f t="shared" si="9"/>
        <v>545.06435124898962</v>
      </c>
      <c r="L30" s="244">
        <f t="shared" si="9"/>
        <v>6554.9683388018302</v>
      </c>
    </row>
    <row r="31" spans="2:12" x14ac:dyDescent="0.2">
      <c r="B31" s="494" t="s">
        <v>191</v>
      </c>
      <c r="C31" s="497" t="s">
        <v>206</v>
      </c>
      <c r="D31" s="229" t="s">
        <v>206</v>
      </c>
      <c r="E31" s="194">
        <v>1331.5403495295959</v>
      </c>
      <c r="F31" s="195">
        <v>240.38085544651747</v>
      </c>
      <c r="G31" s="195">
        <v>735.95679923282933</v>
      </c>
      <c r="H31" s="195">
        <v>493.00807121615748</v>
      </c>
      <c r="I31" s="195">
        <v>1025.2382708444943</v>
      </c>
      <c r="J31" s="195">
        <v>234.81705046145245</v>
      </c>
      <c r="K31" s="198">
        <v>448.68959977485241</v>
      </c>
      <c r="L31" s="196">
        <f t="shared" ref="L31:L42" si="10">SUM(E31:K31)</f>
        <v>4509.630996505899</v>
      </c>
    </row>
    <row r="32" spans="2:12" x14ac:dyDescent="0.2">
      <c r="B32" s="495"/>
      <c r="C32" s="498"/>
      <c r="D32" s="229" t="s">
        <v>207</v>
      </c>
      <c r="E32" s="194">
        <v>89.924710030265146</v>
      </c>
      <c r="F32" s="195">
        <v>53.495030120015144</v>
      </c>
      <c r="G32" s="195">
        <v>165.00897305175849</v>
      </c>
      <c r="H32" s="195">
        <v>142.64160559299586</v>
      </c>
      <c r="I32" s="195">
        <v>10.7871301112175</v>
      </c>
      <c r="J32" s="195">
        <v>116.13702540643513</v>
      </c>
      <c r="K32" s="198">
        <v>43.981750002203512</v>
      </c>
      <c r="L32" s="196">
        <f t="shared" si="10"/>
        <v>621.97622431489083</v>
      </c>
    </row>
    <row r="33" spans="2:12" x14ac:dyDescent="0.2">
      <c r="B33" s="495"/>
      <c r="C33" s="236" t="s">
        <v>11</v>
      </c>
      <c r="D33" s="231"/>
      <c r="E33" s="232">
        <f t="shared" ref="E33:L33" si="11">SUBTOTAL(9,E31:E32)</f>
        <v>1421.4650595598609</v>
      </c>
      <c r="F33" s="233">
        <f t="shared" si="11"/>
        <v>293.87588556653259</v>
      </c>
      <c r="G33" s="233">
        <f t="shared" si="11"/>
        <v>900.96577228458784</v>
      </c>
      <c r="H33" s="233">
        <f t="shared" si="11"/>
        <v>635.64967680915333</v>
      </c>
      <c r="I33" s="233">
        <f t="shared" si="11"/>
        <v>1036.0254009557118</v>
      </c>
      <c r="J33" s="233">
        <f t="shared" si="11"/>
        <v>350.95407586788758</v>
      </c>
      <c r="K33" s="234">
        <f t="shared" si="11"/>
        <v>492.67134977705592</v>
      </c>
      <c r="L33" s="235">
        <f t="shared" si="11"/>
        <v>5131.6072208207897</v>
      </c>
    </row>
    <row r="34" spans="2:12" x14ac:dyDescent="0.2">
      <c r="B34" s="495"/>
      <c r="C34" s="497" t="s">
        <v>149</v>
      </c>
      <c r="D34" s="229" t="s">
        <v>0</v>
      </c>
      <c r="E34" s="194">
        <v>31.034889280438424</v>
      </c>
      <c r="F34" s="195">
        <v>0</v>
      </c>
      <c r="G34" s="195">
        <v>60.184984482049941</v>
      </c>
      <c r="H34" s="195">
        <v>202.19808023484052</v>
      </c>
      <c r="I34" s="195">
        <v>0</v>
      </c>
      <c r="J34" s="195">
        <v>6.6286800182163716</v>
      </c>
      <c r="K34" s="198">
        <v>21.393093235343695</v>
      </c>
      <c r="L34" s="196">
        <f t="shared" si="10"/>
        <v>321.43972725088895</v>
      </c>
    </row>
    <row r="35" spans="2:12" x14ac:dyDescent="0.2">
      <c r="B35" s="495"/>
      <c r="C35" s="499"/>
      <c r="D35" s="229" t="s">
        <v>1</v>
      </c>
      <c r="E35" s="194">
        <v>0</v>
      </c>
      <c r="F35" s="195">
        <v>120.71288300068676</v>
      </c>
      <c r="G35" s="195">
        <v>2.7423959829956295</v>
      </c>
      <c r="H35" s="195">
        <v>167.16359965384007</v>
      </c>
      <c r="I35" s="195">
        <v>50.503139697074886</v>
      </c>
      <c r="J35" s="195">
        <v>0</v>
      </c>
      <c r="K35" s="198">
        <v>26.51592072212696</v>
      </c>
      <c r="L35" s="196">
        <f t="shared" si="10"/>
        <v>367.63793905672429</v>
      </c>
    </row>
    <row r="36" spans="2:12" x14ac:dyDescent="0.2">
      <c r="B36" s="495"/>
      <c r="C36" s="499"/>
      <c r="D36" s="229" t="s">
        <v>2</v>
      </c>
      <c r="E36" s="194">
        <v>0</v>
      </c>
      <c r="F36" s="195">
        <v>0</v>
      </c>
      <c r="G36" s="195">
        <v>41.441836303710936</v>
      </c>
      <c r="H36" s="195">
        <v>0</v>
      </c>
      <c r="I36" s="195">
        <v>79.712770208612085</v>
      </c>
      <c r="J36" s="195">
        <v>0</v>
      </c>
      <c r="K36" s="198">
        <v>0</v>
      </c>
      <c r="L36" s="196">
        <f t="shared" si="10"/>
        <v>121.15460651232303</v>
      </c>
    </row>
    <row r="37" spans="2:12" x14ac:dyDescent="0.2">
      <c r="B37" s="495"/>
      <c r="C37" s="499"/>
      <c r="D37" s="229" t="s">
        <v>3</v>
      </c>
      <c r="E37" s="194">
        <v>16.892052449918353</v>
      </c>
      <c r="F37" s="195">
        <v>0</v>
      </c>
      <c r="G37" s="195">
        <v>0</v>
      </c>
      <c r="H37" s="195">
        <v>17.061908957374051</v>
      </c>
      <c r="I37" s="195">
        <v>0</v>
      </c>
      <c r="J37" s="195">
        <v>0</v>
      </c>
      <c r="K37" s="198">
        <v>0</v>
      </c>
      <c r="L37" s="196">
        <f t="shared" si="10"/>
        <v>33.953961407292404</v>
      </c>
    </row>
    <row r="38" spans="2:12" x14ac:dyDescent="0.2">
      <c r="B38" s="495"/>
      <c r="C38" s="499"/>
      <c r="D38" s="229" t="s">
        <v>4</v>
      </c>
      <c r="E38" s="194">
        <v>10.036830001831055</v>
      </c>
      <c r="F38" s="195">
        <v>0</v>
      </c>
      <c r="G38" s="195">
        <v>39.289330202758315</v>
      </c>
      <c r="H38" s="195">
        <v>40.421060156822207</v>
      </c>
      <c r="I38" s="195">
        <v>4.4729999999999999</v>
      </c>
      <c r="J38" s="195">
        <v>30.599070362091066</v>
      </c>
      <c r="K38" s="198">
        <v>8.5315900697410108</v>
      </c>
      <c r="L38" s="196">
        <f t="shared" si="10"/>
        <v>133.35088079324365</v>
      </c>
    </row>
    <row r="39" spans="2:12" x14ac:dyDescent="0.2">
      <c r="B39" s="495"/>
      <c r="C39" s="498"/>
      <c r="D39" s="229" t="s">
        <v>5</v>
      </c>
      <c r="E39" s="194">
        <v>0</v>
      </c>
      <c r="F39" s="195">
        <v>289.17399999999998</v>
      </c>
      <c r="G39" s="195">
        <v>267.87450000000001</v>
      </c>
      <c r="H39" s="195">
        <v>2.0163400421142579</v>
      </c>
      <c r="I39" s="195">
        <v>24.502020019531251</v>
      </c>
      <c r="J39" s="195">
        <v>5.326400058746338</v>
      </c>
      <c r="K39" s="198">
        <v>24.669899975776673</v>
      </c>
      <c r="L39" s="196">
        <f t="shared" si="10"/>
        <v>613.56316009616853</v>
      </c>
    </row>
    <row r="40" spans="2:12" x14ac:dyDescent="0.2">
      <c r="B40" s="495"/>
      <c r="C40" s="236" t="s">
        <v>6</v>
      </c>
      <c r="D40" s="231"/>
      <c r="E40" s="232">
        <f t="shared" ref="E40:L40" si="12">SUBTOTAL(9,E34:E39)</f>
        <v>57.96377173218783</v>
      </c>
      <c r="F40" s="233">
        <f t="shared" si="12"/>
        <v>409.88688300068674</v>
      </c>
      <c r="G40" s="233">
        <f t="shared" si="12"/>
        <v>411.53304697151486</v>
      </c>
      <c r="H40" s="233">
        <f t="shared" si="12"/>
        <v>428.86098904499107</v>
      </c>
      <c r="I40" s="233">
        <f t="shared" si="12"/>
        <v>159.19092992521823</v>
      </c>
      <c r="J40" s="233">
        <f t="shared" si="12"/>
        <v>42.554150439053778</v>
      </c>
      <c r="K40" s="234">
        <f t="shared" si="12"/>
        <v>81.110504002988336</v>
      </c>
      <c r="L40" s="235">
        <f t="shared" si="12"/>
        <v>1591.1002751166407</v>
      </c>
    </row>
    <row r="41" spans="2:12" x14ac:dyDescent="0.2">
      <c r="B41" s="495"/>
      <c r="C41" s="497" t="s">
        <v>208</v>
      </c>
      <c r="D41" s="229" t="s">
        <v>18</v>
      </c>
      <c r="E41" s="194">
        <v>16.928679072380064</v>
      </c>
      <c r="F41" s="195">
        <v>6.3556400003433229</v>
      </c>
      <c r="G41" s="195">
        <v>4.5395349998474126</v>
      </c>
      <c r="H41" s="195">
        <v>20.374416254594923</v>
      </c>
      <c r="I41" s="195">
        <v>14.493519968032837</v>
      </c>
      <c r="J41" s="195">
        <v>2.8405780007150025</v>
      </c>
      <c r="K41" s="198">
        <v>9.0561689921314361</v>
      </c>
      <c r="L41" s="196">
        <f t="shared" si="10"/>
        <v>74.588537288044989</v>
      </c>
    </row>
    <row r="42" spans="2:12" x14ac:dyDescent="0.2">
      <c r="B42" s="495"/>
      <c r="C42" s="498"/>
      <c r="D42" s="229" t="s">
        <v>209</v>
      </c>
      <c r="E42" s="194">
        <v>414.12079993623496</v>
      </c>
      <c r="F42" s="195">
        <v>82.619814206756644</v>
      </c>
      <c r="G42" s="195">
        <v>95.617834681584512</v>
      </c>
      <c r="H42" s="195">
        <v>100.72113816446067</v>
      </c>
      <c r="I42" s="195">
        <v>175.3349665789008</v>
      </c>
      <c r="J42" s="195">
        <v>85.27682625026722</v>
      </c>
      <c r="K42" s="198">
        <v>0.8105</v>
      </c>
      <c r="L42" s="196">
        <f t="shared" si="10"/>
        <v>954.50187981820477</v>
      </c>
    </row>
    <row r="43" spans="2:12" x14ac:dyDescent="0.2">
      <c r="B43" s="496"/>
      <c r="C43" s="249" t="s">
        <v>210</v>
      </c>
      <c r="D43" s="246"/>
      <c r="E43" s="190">
        <f t="shared" ref="E43:L43" si="13">SUBTOTAL(9,E41:E42)</f>
        <v>431.04947900861504</v>
      </c>
      <c r="F43" s="191">
        <f t="shared" si="13"/>
        <v>88.975454207099972</v>
      </c>
      <c r="G43" s="191">
        <f t="shared" si="13"/>
        <v>100.15736968143193</v>
      </c>
      <c r="H43" s="191">
        <f t="shared" si="13"/>
        <v>121.09555441905559</v>
      </c>
      <c r="I43" s="191">
        <f t="shared" si="13"/>
        <v>189.82848654693365</v>
      </c>
      <c r="J43" s="191">
        <f t="shared" si="13"/>
        <v>88.117404250982219</v>
      </c>
      <c r="K43" s="247">
        <f t="shared" si="13"/>
        <v>9.8666689921314354</v>
      </c>
      <c r="L43" s="192">
        <f t="shared" si="13"/>
        <v>1029.0904171062498</v>
      </c>
    </row>
    <row r="44" spans="2:12" x14ac:dyDescent="0.2">
      <c r="B44" s="250" t="s">
        <v>193</v>
      </c>
      <c r="C44" s="251"/>
      <c r="D44" s="240"/>
      <c r="E44" s="241">
        <f t="shared" ref="E44:L44" si="14">SUBTOTAL(9,E31:E42)</f>
        <v>1910.4783103006637</v>
      </c>
      <c r="F44" s="242">
        <f t="shared" si="14"/>
        <v>792.73822277431941</v>
      </c>
      <c r="G44" s="242">
        <f t="shared" si="14"/>
        <v>1412.6561889375346</v>
      </c>
      <c r="H44" s="242">
        <f t="shared" si="14"/>
        <v>1185.6062202732001</v>
      </c>
      <c r="I44" s="242">
        <f t="shared" si="14"/>
        <v>1385.0448174278636</v>
      </c>
      <c r="J44" s="242">
        <f t="shared" si="14"/>
        <v>481.62563055792361</v>
      </c>
      <c r="K44" s="243">
        <f t="shared" si="14"/>
        <v>583.64852277217574</v>
      </c>
      <c r="L44" s="244">
        <f t="shared" si="14"/>
        <v>7751.7979130436806</v>
      </c>
    </row>
    <row r="45" spans="2:12" x14ac:dyDescent="0.2">
      <c r="B45" s="494">
        <v>2005</v>
      </c>
      <c r="C45" s="497" t="s">
        <v>206</v>
      </c>
      <c r="D45" s="229" t="s">
        <v>206</v>
      </c>
      <c r="E45" s="194">
        <v>1149.8759455726799</v>
      </c>
      <c r="F45" s="195">
        <v>213.405014771298</v>
      </c>
      <c r="G45" s="195">
        <v>804.34745460164902</v>
      </c>
      <c r="H45" s="195">
        <v>501.17731235326897</v>
      </c>
      <c r="I45" s="195">
        <v>664.08680381707995</v>
      </c>
      <c r="J45" s="195">
        <v>210.437077549767</v>
      </c>
      <c r="K45" s="198">
        <v>423.44303143267302</v>
      </c>
      <c r="L45" s="196">
        <f t="shared" ref="L45:L56" si="15">SUM(E45:K45)</f>
        <v>3966.7726400984156</v>
      </c>
    </row>
    <row r="46" spans="2:12" x14ac:dyDescent="0.2">
      <c r="B46" s="495"/>
      <c r="C46" s="498"/>
      <c r="D46" s="229" t="s">
        <v>207</v>
      </c>
      <c r="E46" s="194">
        <v>93.329380479890901</v>
      </c>
      <c r="F46" s="195">
        <v>52.800871921690401</v>
      </c>
      <c r="G46" s="195">
        <v>165.66427500079101</v>
      </c>
      <c r="H46" s="195">
        <v>165.33409769817399</v>
      </c>
      <c r="I46" s="195">
        <v>11.0408475865125</v>
      </c>
      <c r="J46" s="195">
        <v>96.121750703528505</v>
      </c>
      <c r="K46" s="198">
        <v>44.470640205586299</v>
      </c>
      <c r="L46" s="196">
        <f t="shared" si="15"/>
        <v>628.7618635961735</v>
      </c>
    </row>
    <row r="47" spans="2:12" x14ac:dyDescent="0.2">
      <c r="B47" s="495"/>
      <c r="C47" s="236" t="s">
        <v>11</v>
      </c>
      <c r="D47" s="231"/>
      <c r="E47" s="232">
        <f t="shared" ref="E47:L47" si="16">SUBTOTAL(9,E45:E46)</f>
        <v>1243.2053260525709</v>
      </c>
      <c r="F47" s="233">
        <f t="shared" si="16"/>
        <v>266.20588669298843</v>
      </c>
      <c r="G47" s="233">
        <f t="shared" si="16"/>
        <v>970.01172960244003</v>
      </c>
      <c r="H47" s="233">
        <f t="shared" si="16"/>
        <v>666.51141005144291</v>
      </c>
      <c r="I47" s="233">
        <f t="shared" si="16"/>
        <v>675.12765140359249</v>
      </c>
      <c r="J47" s="233">
        <f t="shared" si="16"/>
        <v>306.55882825329547</v>
      </c>
      <c r="K47" s="234">
        <f>SUBTOTAL(9,K45:K46)</f>
        <v>467.9136716382593</v>
      </c>
      <c r="L47" s="235">
        <f t="shared" si="16"/>
        <v>4595.5345036945891</v>
      </c>
    </row>
    <row r="48" spans="2:12" x14ac:dyDescent="0.2">
      <c r="B48" s="495"/>
      <c r="C48" s="497" t="s">
        <v>149</v>
      </c>
      <c r="D48" s="229" t="s">
        <v>0</v>
      </c>
      <c r="E48" s="194">
        <v>12.140559629917099</v>
      </c>
      <c r="F48" s="195">
        <v>0</v>
      </c>
      <c r="G48" s="195">
        <v>59.967479684472003</v>
      </c>
      <c r="H48" s="195">
        <v>120.731510522425</v>
      </c>
      <c r="I48" s="195">
        <v>0</v>
      </c>
      <c r="J48" s="195">
        <v>8.1715499716699096</v>
      </c>
      <c r="K48" s="198">
        <v>17.014030029296801</v>
      </c>
      <c r="L48" s="196">
        <f t="shared" si="15"/>
        <v>218.02512983778084</v>
      </c>
    </row>
    <row r="49" spans="2:12" x14ac:dyDescent="0.2">
      <c r="B49" s="495"/>
      <c r="C49" s="499"/>
      <c r="D49" s="229" t="s">
        <v>1</v>
      </c>
      <c r="E49" s="194">
        <v>5.3519002914428702E-2</v>
      </c>
      <c r="F49" s="195">
        <v>155.03332386922301</v>
      </c>
      <c r="G49" s="195">
        <v>2.5075929934121599</v>
      </c>
      <c r="H49" s="195">
        <v>153.451043101192</v>
      </c>
      <c r="I49" s="195">
        <v>56.513100035130897</v>
      </c>
      <c r="J49" s="195">
        <v>0</v>
      </c>
      <c r="K49" s="198">
        <v>17.512737053036599</v>
      </c>
      <c r="L49" s="196">
        <f t="shared" si="15"/>
        <v>385.07131605490906</v>
      </c>
    </row>
    <row r="50" spans="2:12" x14ac:dyDescent="0.2">
      <c r="B50" s="495"/>
      <c r="C50" s="499"/>
      <c r="D50" s="229" t="s">
        <v>2</v>
      </c>
      <c r="E50" s="194">
        <v>0</v>
      </c>
      <c r="F50" s="195">
        <v>0</v>
      </c>
      <c r="G50" s="195">
        <v>86.3965158691406</v>
      </c>
      <c r="H50" s="195">
        <v>0</v>
      </c>
      <c r="I50" s="195">
        <v>27.550170409202501</v>
      </c>
      <c r="J50" s="195">
        <v>0</v>
      </c>
      <c r="K50" s="198">
        <v>0</v>
      </c>
      <c r="L50" s="196">
        <f t="shared" si="15"/>
        <v>113.94668627834309</v>
      </c>
    </row>
    <row r="51" spans="2:12" x14ac:dyDescent="0.2">
      <c r="B51" s="495"/>
      <c r="C51" s="499"/>
      <c r="D51" s="229" t="s">
        <v>3</v>
      </c>
      <c r="E51" s="194">
        <v>63.095253775626396</v>
      </c>
      <c r="F51" s="195">
        <v>0</v>
      </c>
      <c r="G51" s="195">
        <v>0</v>
      </c>
      <c r="H51" s="195">
        <v>18.700272801369799</v>
      </c>
      <c r="I51" s="195">
        <v>0</v>
      </c>
      <c r="J51" s="195">
        <v>0</v>
      </c>
      <c r="K51" s="198">
        <v>0</v>
      </c>
      <c r="L51" s="196">
        <f t="shared" si="15"/>
        <v>81.795526576996195</v>
      </c>
    </row>
    <row r="52" spans="2:12" x14ac:dyDescent="0.2">
      <c r="B52" s="495"/>
      <c r="C52" s="499"/>
      <c r="D52" s="229" t="s">
        <v>4</v>
      </c>
      <c r="E52" s="194">
        <v>9.0945401005744895</v>
      </c>
      <c r="F52" s="195">
        <v>0</v>
      </c>
      <c r="G52" s="195">
        <v>61.455789983540697</v>
      </c>
      <c r="H52" s="195">
        <v>41.561487852096498</v>
      </c>
      <c r="I52" s="195">
        <v>3.0455000000000001</v>
      </c>
      <c r="J52" s="195">
        <v>78.7887207126617</v>
      </c>
      <c r="K52" s="198">
        <v>13.536330004036399</v>
      </c>
      <c r="L52" s="196">
        <f t="shared" si="15"/>
        <v>207.48236865290977</v>
      </c>
    </row>
    <row r="53" spans="2:12" x14ac:dyDescent="0.2">
      <c r="B53" s="495"/>
      <c r="C53" s="498"/>
      <c r="D53" s="229" t="s">
        <v>5</v>
      </c>
      <c r="E53" s="194">
        <v>0</v>
      </c>
      <c r="F53" s="195">
        <v>299.50599999999997</v>
      </c>
      <c r="G53" s="195">
        <v>341.536</v>
      </c>
      <c r="H53" s="195">
        <v>4.2218757629394501</v>
      </c>
      <c r="I53" s="195">
        <v>56.0742797851562</v>
      </c>
      <c r="J53" s="195">
        <v>5.4485499877929602</v>
      </c>
      <c r="K53" s="198">
        <v>29.199000000000002</v>
      </c>
      <c r="L53" s="196">
        <f t="shared" si="15"/>
        <v>735.98570553588854</v>
      </c>
    </row>
    <row r="54" spans="2:12" x14ac:dyDescent="0.2">
      <c r="B54" s="495"/>
      <c r="C54" s="236" t="s">
        <v>6</v>
      </c>
      <c r="D54" s="231"/>
      <c r="E54" s="232">
        <f t="shared" ref="E54:L54" si="17">SUBTOTAL(9,E48:E53)</f>
        <v>84.383872509032415</v>
      </c>
      <c r="F54" s="233">
        <f t="shared" si="17"/>
        <v>454.53932386922298</v>
      </c>
      <c r="G54" s="233">
        <f t="shared" si="17"/>
        <v>551.86337853056546</v>
      </c>
      <c r="H54" s="233">
        <f t="shared" si="17"/>
        <v>338.66619004002274</v>
      </c>
      <c r="I54" s="233">
        <f t="shared" si="17"/>
        <v>143.1830502294896</v>
      </c>
      <c r="J54" s="233">
        <f t="shared" si="17"/>
        <v>92.408820672124563</v>
      </c>
      <c r="K54" s="234">
        <f t="shared" si="17"/>
        <v>77.262097086369806</v>
      </c>
      <c r="L54" s="235">
        <f t="shared" si="17"/>
        <v>1742.3067329368273</v>
      </c>
    </row>
    <row r="55" spans="2:12" x14ac:dyDescent="0.2">
      <c r="B55" s="495"/>
      <c r="C55" s="497" t="s">
        <v>208</v>
      </c>
      <c r="D55" s="229" t="s">
        <v>18</v>
      </c>
      <c r="E55" s="194">
        <v>9.7832567708824403</v>
      </c>
      <c r="F55" s="195">
        <v>7.7431524927616104</v>
      </c>
      <c r="G55" s="195">
        <v>15.127090867042501</v>
      </c>
      <c r="H55" s="195">
        <v>23.411504624400202</v>
      </c>
      <c r="I55" s="195">
        <v>31.181999956130898</v>
      </c>
      <c r="J55" s="195">
        <v>1.3320780008006801</v>
      </c>
      <c r="K55" s="198">
        <v>11.677053932982</v>
      </c>
      <c r="L55" s="196">
        <f t="shared" si="15"/>
        <v>100.25613664500034</v>
      </c>
    </row>
    <row r="56" spans="2:12" x14ac:dyDescent="0.2">
      <c r="B56" s="495"/>
      <c r="C56" s="498"/>
      <c r="D56" s="229" t="s">
        <v>209</v>
      </c>
      <c r="E56" s="194">
        <v>461.21834488490202</v>
      </c>
      <c r="F56" s="195">
        <v>88.429456625706493</v>
      </c>
      <c r="G56" s="195">
        <v>96.4927592267655</v>
      </c>
      <c r="H56" s="195">
        <v>112.67085581349301</v>
      </c>
      <c r="I56" s="195">
        <v>129.83323370743199</v>
      </c>
      <c r="J56" s="195">
        <v>85.067280103596204</v>
      </c>
      <c r="K56" s="198">
        <v>0.78674999999999995</v>
      </c>
      <c r="L56" s="196">
        <f t="shared" si="15"/>
        <v>974.49868036189525</v>
      </c>
    </row>
    <row r="57" spans="2:12" x14ac:dyDescent="0.2">
      <c r="B57" s="496"/>
      <c r="C57" s="249" t="s">
        <v>210</v>
      </c>
      <c r="D57" s="246"/>
      <c r="E57" s="191">
        <f t="shared" ref="E57:L57" si="18">SUBTOTAL(9,E55:E56)</f>
        <v>471.00160165578444</v>
      </c>
      <c r="F57" s="191">
        <f t="shared" si="18"/>
        <v>96.172609118468102</v>
      </c>
      <c r="G57" s="191">
        <f t="shared" si="18"/>
        <v>111.619850093808</v>
      </c>
      <c r="H57" s="191">
        <f t="shared" si="18"/>
        <v>136.08236043789321</v>
      </c>
      <c r="I57" s="191">
        <f t="shared" si="18"/>
        <v>161.0152336635629</v>
      </c>
      <c r="J57" s="191">
        <f t="shared" si="18"/>
        <v>86.399358104396882</v>
      </c>
      <c r="K57" s="191">
        <f t="shared" si="18"/>
        <v>12.463803932982</v>
      </c>
      <c r="L57" s="247">
        <f t="shared" si="18"/>
        <v>1074.7548170068956</v>
      </c>
    </row>
    <row r="58" spans="2:12" x14ac:dyDescent="0.2">
      <c r="B58" s="250" t="s">
        <v>194</v>
      </c>
      <c r="C58" s="251"/>
      <c r="D58" s="240"/>
      <c r="E58" s="242">
        <f t="shared" ref="E58:L58" si="19">SUBTOTAL(9,E45:E56)</f>
        <v>1798.5908002173878</v>
      </c>
      <c r="F58" s="242">
        <f t="shared" si="19"/>
        <v>816.9178196806796</v>
      </c>
      <c r="G58" s="242">
        <f t="shared" si="19"/>
        <v>1633.4949582268132</v>
      </c>
      <c r="H58" s="242">
        <f t="shared" si="19"/>
        <v>1141.259960529359</v>
      </c>
      <c r="I58" s="242">
        <f t="shared" si="19"/>
        <v>979.32593529664496</v>
      </c>
      <c r="J58" s="242">
        <f t="shared" si="19"/>
        <v>485.36700702981688</v>
      </c>
      <c r="K58" s="242">
        <f t="shared" si="19"/>
        <v>557.63957265761098</v>
      </c>
      <c r="L58" s="243">
        <f t="shared" si="19"/>
        <v>7412.5960536383118</v>
      </c>
    </row>
    <row r="59" spans="2:12" x14ac:dyDescent="0.2">
      <c r="B59" s="494">
        <v>2006</v>
      </c>
      <c r="C59" s="497" t="s">
        <v>206</v>
      </c>
      <c r="D59" s="229" t="s">
        <v>206</v>
      </c>
      <c r="E59" s="194">
        <v>809.78604547125656</v>
      </c>
      <c r="F59" s="195">
        <v>197.47509374664537</v>
      </c>
      <c r="G59" s="195">
        <v>786.61201129772166</v>
      </c>
      <c r="H59" s="195">
        <v>665.33249920638048</v>
      </c>
      <c r="I59" s="195">
        <v>1054.4753899686493</v>
      </c>
      <c r="J59" s="195">
        <v>301.19002159392693</v>
      </c>
      <c r="K59" s="198">
        <v>669.14051537045088</v>
      </c>
      <c r="L59" s="196">
        <f>SUM(E59:K59)</f>
        <v>4484.0115766550316</v>
      </c>
    </row>
    <row r="60" spans="2:12" x14ac:dyDescent="0.2">
      <c r="B60" s="495"/>
      <c r="C60" s="498"/>
      <c r="D60" s="229" t="s">
        <v>207</v>
      </c>
      <c r="E60" s="194">
        <v>453.12598581779611</v>
      </c>
      <c r="F60" s="195">
        <v>58.01167153182579</v>
      </c>
      <c r="G60" s="195">
        <v>160.8182813638542</v>
      </c>
      <c r="H60" s="195">
        <v>174.61417239719205</v>
      </c>
      <c r="I60" s="195">
        <v>73.111236429947809</v>
      </c>
      <c r="J60" s="195">
        <v>119.19426238599419</v>
      </c>
      <c r="K60" s="198">
        <v>119.73965967502072</v>
      </c>
      <c r="L60" s="196">
        <f>SUM(E60:K60)</f>
        <v>1158.6152696016309</v>
      </c>
    </row>
    <row r="61" spans="2:12" x14ac:dyDescent="0.2">
      <c r="B61" s="495"/>
      <c r="C61" s="236" t="s">
        <v>11</v>
      </c>
      <c r="D61" s="231"/>
      <c r="E61" s="232">
        <f t="shared" ref="E61:L61" si="20">SUBTOTAL(9,E59:E60)</f>
        <v>1262.9120312890527</v>
      </c>
      <c r="F61" s="233">
        <f t="shared" si="20"/>
        <v>255.48676527847115</v>
      </c>
      <c r="G61" s="233">
        <f t="shared" si="20"/>
        <v>947.43029266157589</v>
      </c>
      <c r="H61" s="233">
        <f t="shared" si="20"/>
        <v>839.94667160357255</v>
      </c>
      <c r="I61" s="233">
        <f t="shared" si="20"/>
        <v>1127.5866263985972</v>
      </c>
      <c r="J61" s="233">
        <f t="shared" si="20"/>
        <v>420.38428397992112</v>
      </c>
      <c r="K61" s="234">
        <f t="shared" si="20"/>
        <v>788.88017504547156</v>
      </c>
      <c r="L61" s="235">
        <f t="shared" si="20"/>
        <v>5642.6268462566622</v>
      </c>
    </row>
    <row r="62" spans="2:12" x14ac:dyDescent="0.2">
      <c r="B62" s="495"/>
      <c r="C62" s="497" t="s">
        <v>149</v>
      </c>
      <c r="D62" s="229" t="s">
        <v>0</v>
      </c>
      <c r="E62" s="194">
        <v>9.9315799480080607</v>
      </c>
      <c r="F62" s="195">
        <v>0</v>
      </c>
      <c r="G62" s="195">
        <v>62.579071654170754</v>
      </c>
      <c r="H62" s="195">
        <v>115.66075961264968</v>
      </c>
      <c r="I62" s="195">
        <v>0</v>
      </c>
      <c r="J62" s="195">
        <v>0.17522000038623811</v>
      </c>
      <c r="K62" s="198">
        <v>23.916510011439211</v>
      </c>
      <c r="L62" s="196">
        <f t="shared" ref="L62:L67" si="21">SUM(E62:K62)</f>
        <v>212.26314122665394</v>
      </c>
    </row>
    <row r="63" spans="2:12" x14ac:dyDescent="0.2">
      <c r="B63" s="495"/>
      <c r="C63" s="499"/>
      <c r="D63" s="229" t="s">
        <v>1</v>
      </c>
      <c r="E63" s="194">
        <v>0.67098799848556523</v>
      </c>
      <c r="F63" s="195">
        <v>141.76757652600855</v>
      </c>
      <c r="G63" s="195">
        <v>54.890251836303619</v>
      </c>
      <c r="H63" s="195">
        <v>116.84647995746136</v>
      </c>
      <c r="I63" s="195">
        <v>65.525250059127814</v>
      </c>
      <c r="J63" s="195">
        <v>7.8274629714488979</v>
      </c>
      <c r="K63" s="198">
        <v>7.08</v>
      </c>
      <c r="L63" s="196">
        <f t="shared" si="21"/>
        <v>394.60800934883582</v>
      </c>
    </row>
    <row r="64" spans="2:12" x14ac:dyDescent="0.2">
      <c r="B64" s="495"/>
      <c r="C64" s="499"/>
      <c r="D64" s="229" t="s">
        <v>2</v>
      </c>
      <c r="E64" s="194">
        <v>0</v>
      </c>
      <c r="F64" s="195">
        <v>0</v>
      </c>
      <c r="G64" s="195">
        <v>83.283835296630855</v>
      </c>
      <c r="H64" s="195">
        <v>0</v>
      </c>
      <c r="I64" s="195">
        <v>0</v>
      </c>
      <c r="J64" s="195">
        <v>0</v>
      </c>
      <c r="K64" s="198">
        <v>0</v>
      </c>
      <c r="L64" s="196">
        <f t="shared" si="21"/>
        <v>83.283835296630855</v>
      </c>
    </row>
    <row r="65" spans="2:12" x14ac:dyDescent="0.2">
      <c r="B65" s="495"/>
      <c r="C65" s="499"/>
      <c r="D65" s="229" t="s">
        <v>3</v>
      </c>
      <c r="E65" s="194">
        <v>12.612544819175266</v>
      </c>
      <c r="F65" s="195">
        <v>0</v>
      </c>
      <c r="G65" s="195">
        <v>0</v>
      </c>
      <c r="H65" s="195">
        <v>7.3970595194123163</v>
      </c>
      <c r="I65" s="195">
        <v>0</v>
      </c>
      <c r="J65" s="195">
        <v>0</v>
      </c>
      <c r="K65" s="198">
        <v>0</v>
      </c>
      <c r="L65" s="196">
        <f t="shared" si="21"/>
        <v>20.009604338587582</v>
      </c>
    </row>
    <row r="66" spans="2:12" x14ac:dyDescent="0.2">
      <c r="B66" s="495"/>
      <c r="C66" s="499"/>
      <c r="D66" s="229" t="s">
        <v>4</v>
      </c>
      <c r="E66" s="194">
        <v>12.317660110473632</v>
      </c>
      <c r="F66" s="195">
        <v>8.55636181640625</v>
      </c>
      <c r="G66" s="195">
        <v>56.269640270918607</v>
      </c>
      <c r="H66" s="195">
        <v>49.213890055775643</v>
      </c>
      <c r="I66" s="195">
        <v>31.518200065612792</v>
      </c>
      <c r="J66" s="195">
        <v>60.19959013390541</v>
      </c>
      <c r="K66" s="198">
        <v>3.5409999999999999</v>
      </c>
      <c r="L66" s="196">
        <f t="shared" si="21"/>
        <v>221.61634245309236</v>
      </c>
    </row>
    <row r="67" spans="2:12" x14ac:dyDescent="0.2">
      <c r="B67" s="495"/>
      <c r="C67" s="498"/>
      <c r="D67" s="229" t="s">
        <v>5</v>
      </c>
      <c r="E67" s="194">
        <v>0</v>
      </c>
      <c r="F67" s="195">
        <v>284.72559851455691</v>
      </c>
      <c r="G67" s="195">
        <v>360.0900199584961</v>
      </c>
      <c r="H67" s="195">
        <v>6.9155099487304685</v>
      </c>
      <c r="I67" s="195">
        <v>34.669188110351563</v>
      </c>
      <c r="J67" s="195">
        <v>11.769699991226195</v>
      </c>
      <c r="K67" s="198">
        <v>16.682970123291014</v>
      </c>
      <c r="L67" s="196">
        <f t="shared" si="21"/>
        <v>714.85298664665231</v>
      </c>
    </row>
    <row r="68" spans="2:12" x14ac:dyDescent="0.2">
      <c r="B68" s="495"/>
      <c r="C68" s="236" t="s">
        <v>6</v>
      </c>
      <c r="D68" s="231"/>
      <c r="E68" s="232">
        <f t="shared" ref="E68:L68" si="22">SUBTOTAL(9,E62:E67)</f>
        <v>35.532772876142523</v>
      </c>
      <c r="F68" s="233">
        <f t="shared" si="22"/>
        <v>435.04953685697171</v>
      </c>
      <c r="G68" s="233">
        <f t="shared" si="22"/>
        <v>617.11281901652001</v>
      </c>
      <c r="H68" s="233">
        <f t="shared" si="22"/>
        <v>296.03369909402949</v>
      </c>
      <c r="I68" s="233">
        <f t="shared" si="22"/>
        <v>131.71263823509216</v>
      </c>
      <c r="J68" s="233">
        <f t="shared" si="22"/>
        <v>79.971973096966735</v>
      </c>
      <c r="K68" s="234">
        <f t="shared" si="22"/>
        <v>51.220480134730224</v>
      </c>
      <c r="L68" s="235">
        <f t="shared" si="22"/>
        <v>1646.6339193104527</v>
      </c>
    </row>
    <row r="69" spans="2:12" x14ac:dyDescent="0.2">
      <c r="B69" s="495"/>
      <c r="C69" s="497" t="s">
        <v>208</v>
      </c>
      <c r="D69" s="229" t="s">
        <v>18</v>
      </c>
      <c r="E69" s="194">
        <v>3.0608304184284063</v>
      </c>
      <c r="F69" s="195">
        <v>2.3738175048828123</v>
      </c>
      <c r="G69" s="195">
        <v>16.606555858127773</v>
      </c>
      <c r="H69" s="195">
        <v>22.914261623024942</v>
      </c>
      <c r="I69" s="195">
        <v>64.642168468952178</v>
      </c>
      <c r="J69" s="195">
        <v>0.70679200060479341</v>
      </c>
      <c r="K69" s="198">
        <v>6.2965943925797472</v>
      </c>
      <c r="L69" s="196">
        <f>SUM(E69:K69)</f>
        <v>116.60102026660066</v>
      </c>
    </row>
    <row r="70" spans="2:12" x14ac:dyDescent="0.2">
      <c r="B70" s="495"/>
      <c r="C70" s="498"/>
      <c r="D70" s="229" t="s">
        <v>209</v>
      </c>
      <c r="E70" s="194">
        <v>118.93150599799584</v>
      </c>
      <c r="F70" s="195">
        <v>86.544545995142315</v>
      </c>
      <c r="G70" s="195">
        <v>87.930849903974689</v>
      </c>
      <c r="H70" s="195">
        <v>83.578326841257507</v>
      </c>
      <c r="I70" s="195">
        <v>72.03034157199599</v>
      </c>
      <c r="J70" s="195">
        <v>68.712753983439413</v>
      </c>
      <c r="K70" s="198">
        <v>1.6339999999999999</v>
      </c>
      <c r="L70" s="196">
        <f>SUM(E70:K70)</f>
        <v>519.36232429380573</v>
      </c>
    </row>
    <row r="71" spans="2:12" x14ac:dyDescent="0.2">
      <c r="B71" s="496"/>
      <c r="C71" s="249" t="s">
        <v>210</v>
      </c>
      <c r="D71" s="246"/>
      <c r="E71" s="191">
        <f t="shared" ref="E71:L71" si="23">SUBTOTAL(9,E69:E70)</f>
        <v>121.99233641642425</v>
      </c>
      <c r="F71" s="191">
        <f t="shared" si="23"/>
        <v>88.918363500025123</v>
      </c>
      <c r="G71" s="191">
        <f t="shared" si="23"/>
        <v>104.53740576210247</v>
      </c>
      <c r="H71" s="191">
        <f t="shared" si="23"/>
        <v>106.49258846428245</v>
      </c>
      <c r="I71" s="191">
        <f t="shared" si="23"/>
        <v>136.67251004094817</v>
      </c>
      <c r="J71" s="191">
        <f t="shared" si="23"/>
        <v>69.419545984044206</v>
      </c>
      <c r="K71" s="191">
        <f t="shared" si="23"/>
        <v>7.9305943925797475</v>
      </c>
      <c r="L71" s="247">
        <f t="shared" si="23"/>
        <v>635.96334456040643</v>
      </c>
    </row>
    <row r="72" spans="2:12" x14ac:dyDescent="0.2">
      <c r="B72" s="250" t="s">
        <v>195</v>
      </c>
      <c r="C72" s="251"/>
      <c r="D72" s="240"/>
      <c r="E72" s="242">
        <f t="shared" ref="E72:L72" si="24">SUBTOTAL(9,E59:E70)</f>
        <v>1420.4371405816194</v>
      </c>
      <c r="F72" s="242">
        <f t="shared" si="24"/>
        <v>779.45466563546802</v>
      </c>
      <c r="G72" s="242">
        <f t="shared" si="24"/>
        <v>1669.0805174401985</v>
      </c>
      <c r="H72" s="242">
        <f t="shared" si="24"/>
        <v>1242.4729591618843</v>
      </c>
      <c r="I72" s="242">
        <f t="shared" si="24"/>
        <v>1395.9717746746373</v>
      </c>
      <c r="J72" s="242">
        <f t="shared" si="24"/>
        <v>569.77580306093205</v>
      </c>
      <c r="K72" s="242">
        <f t="shared" si="24"/>
        <v>848.03124957278169</v>
      </c>
      <c r="L72" s="243">
        <f t="shared" si="24"/>
        <v>7925.2241101275204</v>
      </c>
    </row>
    <row r="73" spans="2:12" x14ac:dyDescent="0.2">
      <c r="B73" s="494">
        <v>2007</v>
      </c>
      <c r="C73" s="497" t="s">
        <v>206</v>
      </c>
      <c r="D73" s="252" t="s">
        <v>206</v>
      </c>
      <c r="E73" s="195">
        <v>792.90804452167549</v>
      </c>
      <c r="F73" s="195">
        <v>202.78139711542335</v>
      </c>
      <c r="G73" s="195">
        <v>772.79333817583506</v>
      </c>
      <c r="H73" s="195">
        <v>601.62764159446488</v>
      </c>
      <c r="I73" s="195">
        <v>417.7604824435798</v>
      </c>
      <c r="J73" s="195">
        <v>141.65953826922814</v>
      </c>
      <c r="K73" s="195">
        <v>318.8854208651893</v>
      </c>
      <c r="L73" s="192">
        <f t="shared" ref="L73:L84" si="25">SUM(E73:K73)</f>
        <v>3248.415862985396</v>
      </c>
    </row>
    <row r="74" spans="2:12" x14ac:dyDescent="0.2">
      <c r="B74" s="495"/>
      <c r="C74" s="498"/>
      <c r="D74" s="253" t="s">
        <v>207</v>
      </c>
      <c r="E74" s="195">
        <v>442.18192425015195</v>
      </c>
      <c r="F74" s="195">
        <v>82.940915049448606</v>
      </c>
      <c r="G74" s="195">
        <v>170.71088144193575</v>
      </c>
      <c r="H74" s="195">
        <v>175.59943900328503</v>
      </c>
      <c r="I74" s="195">
        <v>76.284204443015767</v>
      </c>
      <c r="J74" s="195">
        <v>106.23411566169187</v>
      </c>
      <c r="K74" s="195">
        <v>136.45570987501739</v>
      </c>
      <c r="L74" s="196">
        <f t="shared" si="25"/>
        <v>1190.4071897245465</v>
      </c>
    </row>
    <row r="75" spans="2:12" x14ac:dyDescent="0.2">
      <c r="B75" s="495"/>
      <c r="C75" s="236" t="s">
        <v>11</v>
      </c>
      <c r="D75" s="231"/>
      <c r="E75" s="232">
        <f>SUM(E73:E74)</f>
        <v>1235.0899687718274</v>
      </c>
      <c r="F75" s="233">
        <f t="shared" ref="F75:L75" si="26">SUM(F73:F74)</f>
        <v>285.72231216487194</v>
      </c>
      <c r="G75" s="233">
        <f t="shared" si="26"/>
        <v>943.50421961777079</v>
      </c>
      <c r="H75" s="233">
        <f t="shared" si="26"/>
        <v>777.22708059774993</v>
      </c>
      <c r="I75" s="233">
        <f t="shared" si="26"/>
        <v>494.04468688659557</v>
      </c>
      <c r="J75" s="233">
        <f t="shared" si="26"/>
        <v>247.89365393092001</v>
      </c>
      <c r="K75" s="233">
        <f t="shared" si="26"/>
        <v>455.34113074020672</v>
      </c>
      <c r="L75" s="235">
        <f t="shared" si="26"/>
        <v>4438.8230527099422</v>
      </c>
    </row>
    <row r="76" spans="2:12" x14ac:dyDescent="0.2">
      <c r="B76" s="495"/>
      <c r="C76" s="497" t="s">
        <v>149</v>
      </c>
      <c r="D76" s="229" t="s">
        <v>0</v>
      </c>
      <c r="E76" s="194">
        <v>1.530429952353239</v>
      </c>
      <c r="F76" s="195">
        <v>0</v>
      </c>
      <c r="G76" s="195">
        <v>53.685729239357634</v>
      </c>
      <c r="H76" s="195">
        <v>234.79429710172116</v>
      </c>
      <c r="I76" s="195">
        <v>0.54451999633759263</v>
      </c>
      <c r="J76" s="195">
        <v>0.15817999756336212</v>
      </c>
      <c r="K76" s="195">
        <v>29.893275973024078</v>
      </c>
      <c r="L76" s="196">
        <f t="shared" si="25"/>
        <v>320.60643226035705</v>
      </c>
    </row>
    <row r="77" spans="2:12" x14ac:dyDescent="0.2">
      <c r="B77" s="495"/>
      <c r="C77" s="499"/>
      <c r="D77" s="229" t="s">
        <v>1</v>
      </c>
      <c r="E77" s="194">
        <v>1.0683520193099976</v>
      </c>
      <c r="F77" s="195">
        <v>172.31966897035016</v>
      </c>
      <c r="G77" s="195">
        <v>3.0733232421875001</v>
      </c>
      <c r="H77" s="195">
        <v>38.830339843749996</v>
      </c>
      <c r="I77" s="195">
        <v>77.446683693489064</v>
      </c>
      <c r="J77" s="195">
        <v>8.2324499692916877</v>
      </c>
      <c r="K77" s="195">
        <v>12.904320086479187</v>
      </c>
      <c r="L77" s="196">
        <f t="shared" si="25"/>
        <v>313.87513782485757</v>
      </c>
    </row>
    <row r="78" spans="2:12" x14ac:dyDescent="0.2">
      <c r="B78" s="495"/>
      <c r="C78" s="499"/>
      <c r="D78" s="229" t="s">
        <v>2</v>
      </c>
      <c r="E78" s="194">
        <v>0</v>
      </c>
      <c r="F78" s="195">
        <v>0</v>
      </c>
      <c r="G78" s="195">
        <v>70.401743988037111</v>
      </c>
      <c r="H78" s="195">
        <v>0</v>
      </c>
      <c r="I78" s="195">
        <v>0</v>
      </c>
      <c r="J78" s="195">
        <v>0</v>
      </c>
      <c r="K78" s="195">
        <v>0</v>
      </c>
      <c r="L78" s="196">
        <f t="shared" si="25"/>
        <v>70.401743988037111</v>
      </c>
    </row>
    <row r="79" spans="2:12" x14ac:dyDescent="0.2">
      <c r="B79" s="495"/>
      <c r="C79" s="499"/>
      <c r="D79" s="229" t="s">
        <v>3</v>
      </c>
      <c r="E79" s="194">
        <v>42.998615400295705</v>
      </c>
      <c r="F79" s="195">
        <v>0</v>
      </c>
      <c r="G79" s="195">
        <v>0</v>
      </c>
      <c r="H79" s="195">
        <v>0.16629486051574349</v>
      </c>
      <c r="I79" s="195">
        <v>0</v>
      </c>
      <c r="J79" s="195">
        <v>0</v>
      </c>
      <c r="K79" s="195">
        <v>0</v>
      </c>
      <c r="L79" s="196">
        <f t="shared" si="25"/>
        <v>43.164910260811446</v>
      </c>
    </row>
    <row r="80" spans="2:12" x14ac:dyDescent="0.2">
      <c r="B80" s="495"/>
      <c r="C80" s="499"/>
      <c r="D80" s="229" t="s">
        <v>4</v>
      </c>
      <c r="E80" s="194">
        <v>14.302590042114257</v>
      </c>
      <c r="F80" s="195">
        <v>10.433650024414062</v>
      </c>
      <c r="G80" s="195">
        <v>67.178820035696035</v>
      </c>
      <c r="H80" s="195">
        <v>56.480299862861635</v>
      </c>
      <c r="I80" s="195">
        <v>41.860969921112059</v>
      </c>
      <c r="J80" s="195">
        <v>54.052659740924838</v>
      </c>
      <c r="K80" s="195">
        <v>17.268000000000001</v>
      </c>
      <c r="L80" s="196">
        <f t="shared" si="25"/>
        <v>261.57698962712288</v>
      </c>
    </row>
    <row r="81" spans="2:12" x14ac:dyDescent="0.2">
      <c r="B81" s="495"/>
      <c r="C81" s="498"/>
      <c r="D81" s="229" t="s">
        <v>5</v>
      </c>
      <c r="E81" s="194">
        <v>0</v>
      </c>
      <c r="F81" s="195">
        <v>323.07159812927245</v>
      </c>
      <c r="G81" s="195">
        <v>445.25730126953124</v>
      </c>
      <c r="H81" s="195">
        <v>13.94069970703125</v>
      </c>
      <c r="I81" s="195">
        <v>18.314593872070311</v>
      </c>
      <c r="J81" s="195">
        <v>13.178540046691895</v>
      </c>
      <c r="K81" s="195">
        <v>27.199536993026733</v>
      </c>
      <c r="L81" s="196">
        <f t="shared" si="25"/>
        <v>840.96227001762395</v>
      </c>
    </row>
    <row r="82" spans="2:12" x14ac:dyDescent="0.2">
      <c r="B82" s="495"/>
      <c r="C82" s="236" t="s">
        <v>6</v>
      </c>
      <c r="D82" s="254"/>
      <c r="E82" s="233">
        <f>SUM(E76:E81)</f>
        <v>59.899987414073195</v>
      </c>
      <c r="F82" s="233">
        <f t="shared" ref="F82:L82" si="27">SUM(F76:F81)</f>
        <v>505.82491712403669</v>
      </c>
      <c r="G82" s="233">
        <f t="shared" si="27"/>
        <v>639.59691777480953</v>
      </c>
      <c r="H82" s="233">
        <f t="shared" si="27"/>
        <v>344.21193137587971</v>
      </c>
      <c r="I82" s="233">
        <f t="shared" si="27"/>
        <v>138.16676748300904</v>
      </c>
      <c r="J82" s="233">
        <f t="shared" si="27"/>
        <v>75.62182975447179</v>
      </c>
      <c r="K82" s="233">
        <f t="shared" si="27"/>
        <v>87.26513305252999</v>
      </c>
      <c r="L82" s="235">
        <f t="shared" si="27"/>
        <v>1850.5874839788098</v>
      </c>
    </row>
    <row r="83" spans="2:12" x14ac:dyDescent="0.2">
      <c r="B83" s="495"/>
      <c r="C83" s="497" t="s">
        <v>208</v>
      </c>
      <c r="D83" s="229" t="s">
        <v>18</v>
      </c>
      <c r="E83" s="194">
        <v>1.9301120734526775</v>
      </c>
      <c r="F83" s="195">
        <v>0.45672900760173796</v>
      </c>
      <c r="G83" s="195">
        <v>9.8848099365234372</v>
      </c>
      <c r="H83" s="195">
        <v>26.222824837601276</v>
      </c>
      <c r="I83" s="195">
        <v>630.67184964680769</v>
      </c>
      <c r="J83" s="195">
        <v>5.4984550008075308</v>
      </c>
      <c r="K83" s="195">
        <v>7.2983999099731447</v>
      </c>
      <c r="L83" s="196">
        <f t="shared" si="25"/>
        <v>681.96318041276754</v>
      </c>
    </row>
    <row r="84" spans="2:12" x14ac:dyDescent="0.2">
      <c r="B84" s="495"/>
      <c r="C84" s="498"/>
      <c r="D84" s="229" t="s">
        <v>209</v>
      </c>
      <c r="E84" s="194">
        <v>419.27543313369154</v>
      </c>
      <c r="F84" s="195">
        <v>52.264739619798959</v>
      </c>
      <c r="G84" s="195">
        <v>109.06419814685441</v>
      </c>
      <c r="H84" s="195">
        <v>72.715524932782159</v>
      </c>
      <c r="I84" s="195">
        <v>73.431411526679994</v>
      </c>
      <c r="J84" s="195">
        <v>46.362130034863952</v>
      </c>
      <c r="K84" s="195">
        <v>1.6489285006066785</v>
      </c>
      <c r="L84" s="196">
        <f t="shared" si="25"/>
        <v>774.76236589527764</v>
      </c>
    </row>
    <row r="85" spans="2:12" x14ac:dyDescent="0.2">
      <c r="B85" s="496"/>
      <c r="C85" s="249" t="s">
        <v>210</v>
      </c>
      <c r="D85" s="254"/>
      <c r="E85" s="233">
        <f>SUM(E83:E84)</f>
        <v>421.20554520714421</v>
      </c>
      <c r="F85" s="233">
        <f t="shared" ref="F85:L85" si="28">SUM(F83:F84)</f>
        <v>52.721468627400697</v>
      </c>
      <c r="G85" s="233">
        <f t="shared" si="28"/>
        <v>118.94900808337785</v>
      </c>
      <c r="H85" s="233">
        <f t="shared" si="28"/>
        <v>98.938349770383439</v>
      </c>
      <c r="I85" s="233">
        <f t="shared" si="28"/>
        <v>704.10326117348768</v>
      </c>
      <c r="J85" s="233">
        <f t="shared" si="28"/>
        <v>51.860585035671484</v>
      </c>
      <c r="K85" s="233">
        <f t="shared" si="28"/>
        <v>8.9473284105798232</v>
      </c>
      <c r="L85" s="235">
        <f t="shared" si="28"/>
        <v>1456.7255463080451</v>
      </c>
    </row>
    <row r="86" spans="2:12" x14ac:dyDescent="0.2">
      <c r="B86" s="250" t="s">
        <v>196</v>
      </c>
      <c r="C86" s="251"/>
      <c r="D86" s="240"/>
      <c r="E86" s="255">
        <f>+E85+E82+E75</f>
        <v>1716.1955013930449</v>
      </c>
      <c r="F86" s="255">
        <f t="shared" ref="F86:L86" si="29">+F85+F82+F75</f>
        <v>844.26869791630929</v>
      </c>
      <c r="G86" s="255">
        <f t="shared" si="29"/>
        <v>1702.0501454759583</v>
      </c>
      <c r="H86" s="255">
        <f t="shared" si="29"/>
        <v>1220.3773617440131</v>
      </c>
      <c r="I86" s="255">
        <f t="shared" si="29"/>
        <v>1336.3147155430922</v>
      </c>
      <c r="J86" s="255">
        <f t="shared" si="29"/>
        <v>375.37606872106329</v>
      </c>
      <c r="K86" s="255">
        <f t="shared" si="29"/>
        <v>551.5535922033165</v>
      </c>
      <c r="L86" s="256">
        <f t="shared" si="29"/>
        <v>7746.1360829967971</v>
      </c>
    </row>
    <row r="87" spans="2:12" x14ac:dyDescent="0.2">
      <c r="B87" s="494">
        <v>2008</v>
      </c>
      <c r="C87" s="497" t="s">
        <v>206</v>
      </c>
      <c r="D87" s="252" t="s">
        <v>206</v>
      </c>
      <c r="E87" s="195">
        <v>860.31624083206077</v>
      </c>
      <c r="F87" s="195">
        <v>274.72027953752786</v>
      </c>
      <c r="G87" s="195">
        <v>802.39500700317751</v>
      </c>
      <c r="H87" s="195">
        <v>904.94965057608943</v>
      </c>
      <c r="I87" s="195">
        <v>442.54645196839778</v>
      </c>
      <c r="J87" s="195">
        <v>141.90370207439267</v>
      </c>
      <c r="K87" s="195">
        <v>300.57132317641964</v>
      </c>
      <c r="L87" s="192">
        <f>SUM(E87:K87)</f>
        <v>3727.4026551680658</v>
      </c>
    </row>
    <row r="88" spans="2:12" x14ac:dyDescent="0.2">
      <c r="B88" s="495"/>
      <c r="C88" s="498"/>
      <c r="D88" s="253" t="s">
        <v>207</v>
      </c>
      <c r="E88" s="195">
        <v>244.62623847164957</v>
      </c>
      <c r="F88" s="195">
        <v>89.385207061008899</v>
      </c>
      <c r="G88" s="195">
        <v>151.44172435039002</v>
      </c>
      <c r="H88" s="195">
        <v>136.90966254104302</v>
      </c>
      <c r="I88" s="195">
        <v>71.175145042741264</v>
      </c>
      <c r="J88" s="195">
        <v>61.617875797808153</v>
      </c>
      <c r="K88" s="195">
        <v>160.50526117210461</v>
      </c>
      <c r="L88" s="196">
        <f>SUM(E88:K88)</f>
        <v>915.66111443674549</v>
      </c>
    </row>
    <row r="89" spans="2:12" x14ac:dyDescent="0.2">
      <c r="B89" s="495"/>
      <c r="C89" s="236" t="s">
        <v>11</v>
      </c>
      <c r="D89" s="231"/>
      <c r="E89" s="232">
        <f t="shared" ref="E89:L89" si="30">SUM(E87:E88)</f>
        <v>1104.9424793037103</v>
      </c>
      <c r="F89" s="233">
        <f t="shared" si="30"/>
        <v>364.10548659853674</v>
      </c>
      <c r="G89" s="233">
        <f t="shared" si="30"/>
        <v>953.83673135356753</v>
      </c>
      <c r="H89" s="233">
        <f t="shared" si="30"/>
        <v>1041.8593131171324</v>
      </c>
      <c r="I89" s="233">
        <f t="shared" si="30"/>
        <v>513.72159701113901</v>
      </c>
      <c r="J89" s="233">
        <f t="shared" si="30"/>
        <v>203.52157787220082</v>
      </c>
      <c r="K89" s="233">
        <f t="shared" si="30"/>
        <v>461.07658434852425</v>
      </c>
      <c r="L89" s="235">
        <f t="shared" si="30"/>
        <v>4643.0637696048116</v>
      </c>
    </row>
    <row r="90" spans="2:12" x14ac:dyDescent="0.2">
      <c r="B90" s="495"/>
      <c r="C90" s="497" t="s">
        <v>149</v>
      </c>
      <c r="D90" s="229" t="s">
        <v>0</v>
      </c>
      <c r="E90" s="194">
        <v>0</v>
      </c>
      <c r="F90" s="195">
        <v>0</v>
      </c>
      <c r="G90" s="195">
        <v>52.57559506861493</v>
      </c>
      <c r="H90" s="195">
        <v>229.60287644457819</v>
      </c>
      <c r="I90" s="195">
        <v>3.3087803818061947</v>
      </c>
      <c r="J90" s="195">
        <v>15.855339999198913</v>
      </c>
      <c r="K90" s="195">
        <v>24.287036507582059</v>
      </c>
      <c r="L90" s="196">
        <f t="shared" ref="L90:L95" si="31">SUM(E90:K90)</f>
        <v>325.62962840178028</v>
      </c>
    </row>
    <row r="91" spans="2:12" x14ac:dyDescent="0.2">
      <c r="B91" s="495"/>
      <c r="C91" s="499"/>
      <c r="D91" s="229" t="s">
        <v>1</v>
      </c>
      <c r="E91" s="194">
        <v>0.8061630089804529</v>
      </c>
      <c r="F91" s="195">
        <v>121.52608438824488</v>
      </c>
      <c r="G91" s="195">
        <v>4.8711362484693526</v>
      </c>
      <c r="H91" s="195">
        <v>34.889331054687503</v>
      </c>
      <c r="I91" s="195">
        <v>6.1368242234484418</v>
      </c>
      <c r="J91" s="195">
        <v>4.8444319987334312</v>
      </c>
      <c r="K91" s="195">
        <v>31.677899912059306</v>
      </c>
      <c r="L91" s="196">
        <f t="shared" si="31"/>
        <v>204.75187083462336</v>
      </c>
    </row>
    <row r="92" spans="2:12" x14ac:dyDescent="0.2">
      <c r="B92" s="495"/>
      <c r="C92" s="499"/>
      <c r="D92" s="229" t="s">
        <v>2</v>
      </c>
      <c r="E92" s="194">
        <v>23.378322560826319</v>
      </c>
      <c r="F92" s="195">
        <v>24.518000000000001</v>
      </c>
      <c r="G92" s="195">
        <v>90.318233382584992</v>
      </c>
      <c r="H92" s="195">
        <v>0</v>
      </c>
      <c r="I92" s="195">
        <v>0.20289999389648439</v>
      </c>
      <c r="J92" s="195">
        <v>0.29105363324623612</v>
      </c>
      <c r="K92" s="195">
        <v>0</v>
      </c>
      <c r="L92" s="196">
        <f t="shared" si="31"/>
        <v>138.70850957055404</v>
      </c>
    </row>
    <row r="93" spans="2:12" x14ac:dyDescent="0.2">
      <c r="B93" s="495"/>
      <c r="C93" s="499"/>
      <c r="D93" s="229" t="s">
        <v>3</v>
      </c>
      <c r="E93" s="194">
        <v>64.016679812965918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6">
        <f t="shared" si="31"/>
        <v>64.016679812965918</v>
      </c>
    </row>
    <row r="94" spans="2:12" x14ac:dyDescent="0.2">
      <c r="B94" s="495"/>
      <c r="C94" s="499"/>
      <c r="D94" s="229" t="s">
        <v>4</v>
      </c>
      <c r="E94" s="194">
        <v>10.077</v>
      </c>
      <c r="F94" s="195">
        <v>5.6260839843749997</v>
      </c>
      <c r="G94" s="195">
        <v>58.297922768265003</v>
      </c>
      <c r="H94" s="195">
        <v>87.757059866666793</v>
      </c>
      <c r="I94" s="195">
        <v>59.781442686557774</v>
      </c>
      <c r="J94" s="195">
        <v>53.089990355685352</v>
      </c>
      <c r="K94" s="195">
        <v>36.810420013427731</v>
      </c>
      <c r="L94" s="196">
        <f t="shared" si="31"/>
        <v>311.43991967497766</v>
      </c>
    </row>
    <row r="95" spans="2:12" x14ac:dyDescent="0.2">
      <c r="B95" s="495"/>
      <c r="C95" s="498"/>
      <c r="D95" s="229" t="s">
        <v>5</v>
      </c>
      <c r="E95" s="194">
        <v>0</v>
      </c>
      <c r="F95" s="195">
        <v>246.67611751308289</v>
      </c>
      <c r="G95" s="195">
        <v>716.18046973293656</v>
      </c>
      <c r="H95" s="195">
        <v>0</v>
      </c>
      <c r="I95" s="195">
        <v>3.3634560546875001</v>
      </c>
      <c r="J95" s="195">
        <v>10.016410022735595</v>
      </c>
      <c r="K95" s="195">
        <v>30.550305221557618</v>
      </c>
      <c r="L95" s="196">
        <f t="shared" si="31"/>
        <v>1006.7867585450002</v>
      </c>
    </row>
    <row r="96" spans="2:12" x14ac:dyDescent="0.2">
      <c r="B96" s="495"/>
      <c r="C96" s="236" t="s">
        <v>6</v>
      </c>
      <c r="D96" s="254"/>
      <c r="E96" s="233">
        <f t="shared" ref="E96:L96" si="32">SUM(E90:E95)</f>
        <v>98.278165382772684</v>
      </c>
      <c r="F96" s="233">
        <f t="shared" si="32"/>
        <v>398.34628588570274</v>
      </c>
      <c r="G96" s="233">
        <f t="shared" si="32"/>
        <v>922.24335720087083</v>
      </c>
      <c r="H96" s="233">
        <f t="shared" si="32"/>
        <v>352.2492673659325</v>
      </c>
      <c r="I96" s="233">
        <f t="shared" si="32"/>
        <v>72.793403340396395</v>
      </c>
      <c r="J96" s="233">
        <f t="shared" si="32"/>
        <v>84.097226009599538</v>
      </c>
      <c r="K96" s="233">
        <f t="shared" si="32"/>
        <v>123.32566165462671</v>
      </c>
      <c r="L96" s="235">
        <f t="shared" si="32"/>
        <v>2051.3333668399014</v>
      </c>
    </row>
    <row r="97" spans="2:12" x14ac:dyDescent="0.2">
      <c r="B97" s="495"/>
      <c r="C97" s="497" t="s">
        <v>208</v>
      </c>
      <c r="D97" s="229" t="s">
        <v>18</v>
      </c>
      <c r="E97" s="194">
        <v>60.910121471073481</v>
      </c>
      <c r="F97" s="195">
        <v>5.2687959635853767</v>
      </c>
      <c r="G97" s="195">
        <v>17.891002614438534</v>
      </c>
      <c r="H97" s="195">
        <v>77.084632296279068</v>
      </c>
      <c r="I97" s="195">
        <v>62.435931428104638</v>
      </c>
      <c r="J97" s="195">
        <v>16.374720896756219</v>
      </c>
      <c r="K97" s="195">
        <v>15.693080886840823</v>
      </c>
      <c r="L97" s="196">
        <f>SUM(E97:K97)</f>
        <v>255.65828555707813</v>
      </c>
    </row>
    <row r="98" spans="2:12" x14ac:dyDescent="0.2">
      <c r="B98" s="495"/>
      <c r="C98" s="498"/>
      <c r="D98" s="229" t="s">
        <v>209</v>
      </c>
      <c r="E98" s="194">
        <v>532.47216360497475</v>
      </c>
      <c r="F98" s="195">
        <v>78.304980439651771</v>
      </c>
      <c r="G98" s="195">
        <v>90.672043609992599</v>
      </c>
      <c r="H98" s="195">
        <v>73.556676417181976</v>
      </c>
      <c r="I98" s="195">
        <v>68.900807489067304</v>
      </c>
      <c r="J98" s="195">
        <v>41.550998165250761</v>
      </c>
      <c r="K98" s="195">
        <v>1.1621207157932223</v>
      </c>
      <c r="L98" s="196">
        <f>SUM(E98:K98)</f>
        <v>886.61979044191241</v>
      </c>
    </row>
    <row r="99" spans="2:12" x14ac:dyDescent="0.2">
      <c r="B99" s="496"/>
      <c r="C99" s="249" t="s">
        <v>210</v>
      </c>
      <c r="D99" s="254"/>
      <c r="E99" s="233">
        <f t="shared" ref="E99:L99" si="33">SUM(E97:E98)</f>
        <v>593.38228507604822</v>
      </c>
      <c r="F99" s="233">
        <f t="shared" si="33"/>
        <v>83.573776403237147</v>
      </c>
      <c r="G99" s="233">
        <f t="shared" si="33"/>
        <v>108.56304622443113</v>
      </c>
      <c r="H99" s="233">
        <f t="shared" si="33"/>
        <v>150.64130871346106</v>
      </c>
      <c r="I99" s="233">
        <f t="shared" si="33"/>
        <v>131.33673891717194</v>
      </c>
      <c r="J99" s="233">
        <f t="shared" si="33"/>
        <v>57.925719062006976</v>
      </c>
      <c r="K99" s="233">
        <f t="shared" si="33"/>
        <v>16.855201602634047</v>
      </c>
      <c r="L99" s="235">
        <f t="shared" si="33"/>
        <v>1142.2780759989905</v>
      </c>
    </row>
    <row r="100" spans="2:12" x14ac:dyDescent="0.2">
      <c r="B100" s="250" t="s">
        <v>197</v>
      </c>
      <c r="C100" s="251"/>
      <c r="D100" s="240"/>
      <c r="E100" s="255">
        <f t="shared" ref="E100:L100" si="34">+E99+E96+E89</f>
        <v>1796.6029297625314</v>
      </c>
      <c r="F100" s="255">
        <f t="shared" si="34"/>
        <v>846.02554888747659</v>
      </c>
      <c r="G100" s="255">
        <f t="shared" si="34"/>
        <v>1984.6431347788696</v>
      </c>
      <c r="H100" s="255">
        <f t="shared" si="34"/>
        <v>1544.7498891965261</v>
      </c>
      <c r="I100" s="255">
        <f t="shared" si="34"/>
        <v>717.85173926870732</v>
      </c>
      <c r="J100" s="255">
        <f t="shared" si="34"/>
        <v>345.54452294380735</v>
      </c>
      <c r="K100" s="255">
        <f t="shared" si="34"/>
        <v>601.25744760578505</v>
      </c>
      <c r="L100" s="256">
        <f t="shared" si="34"/>
        <v>7836.6752124437035</v>
      </c>
    </row>
    <row r="101" spans="2:12" x14ac:dyDescent="0.2">
      <c r="B101" s="494">
        <v>2009</v>
      </c>
      <c r="C101" s="497" t="s">
        <v>206</v>
      </c>
      <c r="D101" s="252" t="s">
        <v>206</v>
      </c>
      <c r="E101" s="195">
        <v>649.77881000000025</v>
      </c>
      <c r="F101" s="195">
        <v>164.90008</v>
      </c>
      <c r="G101" s="195">
        <v>695.17238999999984</v>
      </c>
      <c r="H101" s="195">
        <v>501.05948999999987</v>
      </c>
      <c r="I101" s="195">
        <v>382.86451000000005</v>
      </c>
      <c r="J101" s="195">
        <v>171.46129000000002</v>
      </c>
      <c r="K101" s="195">
        <v>205.57582000000002</v>
      </c>
      <c r="L101" s="192">
        <f>SUM(E101:K101)</f>
        <v>2770.8123900000001</v>
      </c>
    </row>
    <row r="102" spans="2:12" x14ac:dyDescent="0.2">
      <c r="B102" s="495"/>
      <c r="C102" s="498"/>
      <c r="D102" s="253" t="s">
        <v>207</v>
      </c>
      <c r="E102" s="195">
        <v>395.62270000000007</v>
      </c>
      <c r="F102" s="195">
        <v>49.738960000000034</v>
      </c>
      <c r="G102" s="195">
        <v>127.17348</v>
      </c>
      <c r="H102" s="195">
        <v>217.35478000000003</v>
      </c>
      <c r="I102" s="195">
        <v>59.922149999999981</v>
      </c>
      <c r="J102" s="195">
        <v>94.556169999999966</v>
      </c>
      <c r="K102" s="195">
        <v>148.10554000000002</v>
      </c>
      <c r="L102" s="196">
        <f>SUM(E102:K102)</f>
        <v>1092.47378</v>
      </c>
    </row>
    <row r="103" spans="2:12" x14ac:dyDescent="0.2">
      <c r="B103" s="495"/>
      <c r="C103" s="236" t="s">
        <v>11</v>
      </c>
      <c r="D103" s="231"/>
      <c r="E103" s="232">
        <f t="shared" ref="E103:L103" si="35">SUM(E101:E102)</f>
        <v>1045.4015100000004</v>
      </c>
      <c r="F103" s="233">
        <f t="shared" si="35"/>
        <v>214.63904000000002</v>
      </c>
      <c r="G103" s="233">
        <f t="shared" si="35"/>
        <v>822.34586999999988</v>
      </c>
      <c r="H103" s="233">
        <f t="shared" si="35"/>
        <v>718.41426999999987</v>
      </c>
      <c r="I103" s="233">
        <f t="shared" si="35"/>
        <v>442.78666000000004</v>
      </c>
      <c r="J103" s="233">
        <f t="shared" si="35"/>
        <v>266.01745999999997</v>
      </c>
      <c r="K103" s="233">
        <f t="shared" si="35"/>
        <v>353.68136000000004</v>
      </c>
      <c r="L103" s="235">
        <f t="shared" si="35"/>
        <v>3863.2861700000003</v>
      </c>
    </row>
    <row r="104" spans="2:12" x14ac:dyDescent="0.2">
      <c r="B104" s="495"/>
      <c r="C104" s="497" t="s">
        <v>149</v>
      </c>
      <c r="D104" s="229" t="s">
        <v>0</v>
      </c>
      <c r="E104" s="194">
        <v>0</v>
      </c>
      <c r="F104" s="195">
        <v>0</v>
      </c>
      <c r="G104" s="195">
        <v>83.554740000000024</v>
      </c>
      <c r="H104" s="195">
        <v>165.94692000000001</v>
      </c>
      <c r="I104" s="195">
        <v>4.0207199999999998</v>
      </c>
      <c r="J104" s="195">
        <v>49.244690000000006</v>
      </c>
      <c r="K104" s="195">
        <v>29.738309999999998</v>
      </c>
      <c r="L104" s="196">
        <f t="shared" ref="L104:L109" si="36">SUM(E104:K104)</f>
        <v>332.50538000000006</v>
      </c>
    </row>
    <row r="105" spans="2:12" x14ac:dyDescent="0.2">
      <c r="B105" s="495"/>
      <c r="C105" s="499"/>
      <c r="D105" s="229" t="s">
        <v>1</v>
      </c>
      <c r="E105" s="194">
        <v>0.56619000000000008</v>
      </c>
      <c r="F105" s="195">
        <v>83.302209999999988</v>
      </c>
      <c r="G105" s="195">
        <v>15.278719999999998</v>
      </c>
      <c r="H105" s="195">
        <v>51.149449999999995</v>
      </c>
      <c r="I105" s="195">
        <v>7.1369400000000009</v>
      </c>
      <c r="J105" s="195">
        <v>6.0526399999999994</v>
      </c>
      <c r="K105" s="195">
        <v>34.963830000000009</v>
      </c>
      <c r="L105" s="196">
        <f t="shared" si="36"/>
        <v>198.44997999999998</v>
      </c>
    </row>
    <row r="106" spans="2:12" x14ac:dyDescent="0.2">
      <c r="B106" s="495"/>
      <c r="C106" s="499"/>
      <c r="D106" s="229" t="s">
        <v>2</v>
      </c>
      <c r="E106" s="194">
        <v>234.44735999999997</v>
      </c>
      <c r="F106" s="195">
        <v>16.324999999999999</v>
      </c>
      <c r="G106" s="195">
        <v>59.504620000000003</v>
      </c>
      <c r="H106" s="195">
        <v>6.1753299999999998</v>
      </c>
      <c r="I106" s="195">
        <v>2.2610000000000001</v>
      </c>
      <c r="J106" s="195">
        <v>4.4171599999999991</v>
      </c>
      <c r="K106" s="195">
        <v>0</v>
      </c>
      <c r="L106" s="196">
        <f t="shared" si="36"/>
        <v>323.13047</v>
      </c>
    </row>
    <row r="107" spans="2:12" x14ac:dyDescent="0.2">
      <c r="B107" s="495"/>
      <c r="C107" s="499"/>
      <c r="D107" s="229" t="s">
        <v>3</v>
      </c>
      <c r="E107" s="194">
        <v>48.544760000000004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6">
        <f t="shared" si="36"/>
        <v>48.544760000000004</v>
      </c>
    </row>
    <row r="108" spans="2:12" x14ac:dyDescent="0.2">
      <c r="B108" s="495"/>
      <c r="C108" s="499"/>
      <c r="D108" s="229" t="s">
        <v>4</v>
      </c>
      <c r="E108" s="194">
        <v>9.3949999999999996</v>
      </c>
      <c r="F108" s="195">
        <v>55.820139999999995</v>
      </c>
      <c r="G108" s="195">
        <v>77.880479999999977</v>
      </c>
      <c r="H108" s="195">
        <v>145.76209</v>
      </c>
      <c r="I108" s="195">
        <v>118.7508</v>
      </c>
      <c r="J108" s="195">
        <v>76.297189999999986</v>
      </c>
      <c r="K108" s="195">
        <v>93.864530000000002</v>
      </c>
      <c r="L108" s="196">
        <f t="shared" si="36"/>
        <v>577.77023000000008</v>
      </c>
    </row>
    <row r="109" spans="2:12" x14ac:dyDescent="0.2">
      <c r="B109" s="495"/>
      <c r="C109" s="498"/>
      <c r="D109" s="229" t="s">
        <v>5</v>
      </c>
      <c r="E109" s="194">
        <v>0</v>
      </c>
      <c r="F109" s="195">
        <v>185.83025999999995</v>
      </c>
      <c r="G109" s="195">
        <v>581.06024000000002</v>
      </c>
      <c r="H109" s="195">
        <v>0</v>
      </c>
      <c r="I109" s="195">
        <v>0</v>
      </c>
      <c r="J109" s="195">
        <v>12.70031</v>
      </c>
      <c r="K109" s="195">
        <v>42.757439999999995</v>
      </c>
      <c r="L109" s="196">
        <f t="shared" si="36"/>
        <v>822.34824999999989</v>
      </c>
    </row>
    <row r="110" spans="2:12" x14ac:dyDescent="0.2">
      <c r="B110" s="495"/>
      <c r="C110" s="236" t="s">
        <v>6</v>
      </c>
      <c r="D110" s="254"/>
      <c r="E110" s="233">
        <f t="shared" ref="E110:L110" si="37">SUM(E104:E109)</f>
        <v>292.95330999999999</v>
      </c>
      <c r="F110" s="233">
        <f t="shared" si="37"/>
        <v>341.27760999999992</v>
      </c>
      <c r="G110" s="233">
        <f t="shared" si="37"/>
        <v>817.27880000000005</v>
      </c>
      <c r="H110" s="233">
        <f t="shared" si="37"/>
        <v>369.03379000000001</v>
      </c>
      <c r="I110" s="233">
        <f t="shared" si="37"/>
        <v>132.16945999999999</v>
      </c>
      <c r="J110" s="233">
        <f t="shared" si="37"/>
        <v>148.71198999999999</v>
      </c>
      <c r="K110" s="233">
        <f t="shared" si="37"/>
        <v>201.32411000000002</v>
      </c>
      <c r="L110" s="235">
        <f t="shared" si="37"/>
        <v>2302.7490699999998</v>
      </c>
    </row>
    <row r="111" spans="2:12" x14ac:dyDescent="0.2">
      <c r="B111" s="495"/>
      <c r="C111" s="497" t="s">
        <v>208</v>
      </c>
      <c r="D111" s="229" t="s">
        <v>18</v>
      </c>
      <c r="E111" s="194">
        <v>68.443239999999989</v>
      </c>
      <c r="F111" s="195">
        <v>0.41167000000000004</v>
      </c>
      <c r="G111" s="195">
        <v>41.503320000000009</v>
      </c>
      <c r="H111" s="195">
        <v>28.292470000000005</v>
      </c>
      <c r="I111" s="195">
        <v>66.525930000000002</v>
      </c>
      <c r="J111" s="195">
        <v>14.217219999999999</v>
      </c>
      <c r="K111" s="195">
        <v>13.678750000000001</v>
      </c>
      <c r="L111" s="196">
        <f>SUM(E111:K111)</f>
        <v>233.07259999999999</v>
      </c>
    </row>
    <row r="112" spans="2:12" x14ac:dyDescent="0.2">
      <c r="B112" s="495"/>
      <c r="C112" s="498"/>
      <c r="D112" s="229" t="s">
        <v>209</v>
      </c>
      <c r="E112" s="194">
        <v>415.35892999999976</v>
      </c>
      <c r="F112" s="195">
        <v>76.189550000000011</v>
      </c>
      <c r="G112" s="195">
        <v>107.37132</v>
      </c>
      <c r="H112" s="195">
        <v>59.897280000000009</v>
      </c>
      <c r="I112" s="195">
        <v>43.953540000000011</v>
      </c>
      <c r="J112" s="195">
        <v>74.864670000000004</v>
      </c>
      <c r="K112" s="195">
        <v>5.89907</v>
      </c>
      <c r="L112" s="196">
        <f>SUM(E112:K112)</f>
        <v>783.53435999999988</v>
      </c>
    </row>
    <row r="113" spans="2:12" x14ac:dyDescent="0.2">
      <c r="B113" s="496"/>
      <c r="C113" s="249" t="s">
        <v>210</v>
      </c>
      <c r="D113" s="254"/>
      <c r="E113" s="233">
        <f t="shared" ref="E113:L113" si="38">SUM(E111:E112)</f>
        <v>483.80216999999976</v>
      </c>
      <c r="F113" s="233">
        <f t="shared" si="38"/>
        <v>76.601220000000012</v>
      </c>
      <c r="G113" s="233">
        <f t="shared" si="38"/>
        <v>148.87464</v>
      </c>
      <c r="H113" s="233">
        <f t="shared" si="38"/>
        <v>88.189750000000018</v>
      </c>
      <c r="I113" s="233">
        <f t="shared" si="38"/>
        <v>110.47947000000002</v>
      </c>
      <c r="J113" s="233">
        <f t="shared" si="38"/>
        <v>89.081890000000001</v>
      </c>
      <c r="K113" s="233">
        <f t="shared" si="38"/>
        <v>19.577820000000003</v>
      </c>
      <c r="L113" s="235">
        <f t="shared" si="38"/>
        <v>1016.6069599999998</v>
      </c>
    </row>
    <row r="114" spans="2:12" x14ac:dyDescent="0.2">
      <c r="B114" s="250" t="s">
        <v>198</v>
      </c>
      <c r="C114" s="251"/>
      <c r="D114" s="240"/>
      <c r="E114" s="255">
        <f t="shared" ref="E114:L114" si="39">+E113+E110+E103</f>
        <v>1822.1569900000002</v>
      </c>
      <c r="F114" s="255">
        <f t="shared" si="39"/>
        <v>632.5178699999999</v>
      </c>
      <c r="G114" s="255">
        <f t="shared" si="39"/>
        <v>1788.4993099999999</v>
      </c>
      <c r="H114" s="255">
        <f t="shared" si="39"/>
        <v>1175.6378099999999</v>
      </c>
      <c r="I114" s="255">
        <f t="shared" si="39"/>
        <v>685.43559000000005</v>
      </c>
      <c r="J114" s="255">
        <f t="shared" si="39"/>
        <v>503.81133999999997</v>
      </c>
      <c r="K114" s="255">
        <f t="shared" si="39"/>
        <v>574.58329000000003</v>
      </c>
      <c r="L114" s="256">
        <f t="shared" si="39"/>
        <v>7182.6422000000002</v>
      </c>
    </row>
    <row r="115" spans="2:12" x14ac:dyDescent="0.2">
      <c r="B115" s="494">
        <v>2010</v>
      </c>
      <c r="C115" s="497" t="s">
        <v>206</v>
      </c>
      <c r="D115" s="252" t="s">
        <v>206</v>
      </c>
      <c r="E115" s="195">
        <v>853.01473899999974</v>
      </c>
      <c r="F115" s="195">
        <v>221.55482999999998</v>
      </c>
      <c r="G115" s="195">
        <v>597.9845449999998</v>
      </c>
      <c r="H115" s="195">
        <v>302.50261799999998</v>
      </c>
      <c r="I115" s="195">
        <v>343.66066499999999</v>
      </c>
      <c r="J115" s="195">
        <v>171.72154900000004</v>
      </c>
      <c r="K115" s="195">
        <v>294.693512</v>
      </c>
      <c r="L115" s="192">
        <f>SUM(E115:K115)</f>
        <v>2785.1324579999991</v>
      </c>
    </row>
    <row r="116" spans="2:12" x14ac:dyDescent="0.2">
      <c r="B116" s="495"/>
      <c r="C116" s="498"/>
      <c r="D116" s="253" t="s">
        <v>207</v>
      </c>
      <c r="E116" s="195">
        <v>226.919691</v>
      </c>
      <c r="F116" s="195">
        <v>117.58363900000002</v>
      </c>
      <c r="G116" s="195">
        <v>110.81896199999987</v>
      </c>
      <c r="H116" s="195">
        <v>213.25151700000001</v>
      </c>
      <c r="I116" s="195">
        <v>57.628856000000013</v>
      </c>
      <c r="J116" s="195">
        <v>87.950889999999958</v>
      </c>
      <c r="K116" s="195">
        <v>134.50210000000004</v>
      </c>
      <c r="L116" s="196">
        <f>SUM(E116:K116)</f>
        <v>948.65565499999991</v>
      </c>
    </row>
    <row r="117" spans="2:12" x14ac:dyDescent="0.2">
      <c r="B117" s="495"/>
      <c r="C117" s="236" t="s">
        <v>11</v>
      </c>
      <c r="D117" s="231"/>
      <c r="E117" s="232">
        <f t="shared" ref="E117:L117" si="40">SUM(E115:E116)</f>
        <v>1079.9344299999998</v>
      </c>
      <c r="F117" s="233">
        <f t="shared" si="40"/>
        <v>339.13846899999999</v>
      </c>
      <c r="G117" s="233">
        <f t="shared" si="40"/>
        <v>708.80350699999963</v>
      </c>
      <c r="H117" s="233">
        <f t="shared" si="40"/>
        <v>515.75413500000002</v>
      </c>
      <c r="I117" s="233">
        <f t="shared" si="40"/>
        <v>401.28952100000004</v>
      </c>
      <c r="J117" s="233">
        <f t="shared" si="40"/>
        <v>259.672439</v>
      </c>
      <c r="K117" s="233">
        <f t="shared" si="40"/>
        <v>429.19561200000004</v>
      </c>
      <c r="L117" s="235">
        <f t="shared" si="40"/>
        <v>3733.7881129999992</v>
      </c>
    </row>
    <row r="118" spans="2:12" x14ac:dyDescent="0.2">
      <c r="B118" s="495"/>
      <c r="C118" s="497" t="s">
        <v>149</v>
      </c>
      <c r="D118" s="229" t="s">
        <v>0</v>
      </c>
      <c r="E118" s="194">
        <v>0</v>
      </c>
      <c r="F118" s="195"/>
      <c r="G118" s="195">
        <v>47.250704000000006</v>
      </c>
      <c r="H118" s="195">
        <v>135.00384999999997</v>
      </c>
      <c r="I118" s="195">
        <v>1.8354830000000002</v>
      </c>
      <c r="J118" s="195">
        <v>21.060489999999998</v>
      </c>
      <c r="K118" s="195">
        <v>24.08569</v>
      </c>
      <c r="L118" s="196">
        <f t="shared" ref="L118:L123" si="41">SUM(E118:K118)</f>
        <v>229.23621699999998</v>
      </c>
    </row>
    <row r="119" spans="2:12" x14ac:dyDescent="0.2">
      <c r="B119" s="495"/>
      <c r="C119" s="499"/>
      <c r="D119" s="229" t="s">
        <v>1</v>
      </c>
      <c r="E119" s="194">
        <v>50.722881999999991</v>
      </c>
      <c r="F119" s="195">
        <v>103.14632700000001</v>
      </c>
      <c r="G119" s="195">
        <v>20.822803999999998</v>
      </c>
      <c r="H119" s="195">
        <v>54.515889999999999</v>
      </c>
      <c r="I119" s="195">
        <v>37.958076999999996</v>
      </c>
      <c r="J119" s="195">
        <v>14.756909999999998</v>
      </c>
      <c r="K119" s="195">
        <v>68.400865000000024</v>
      </c>
      <c r="L119" s="196">
        <f t="shared" si="41"/>
        <v>350.32375500000001</v>
      </c>
    </row>
    <row r="120" spans="2:12" x14ac:dyDescent="0.2">
      <c r="B120" s="495"/>
      <c r="C120" s="499"/>
      <c r="D120" s="229" t="s">
        <v>2</v>
      </c>
      <c r="E120" s="194">
        <v>273.01338099999992</v>
      </c>
      <c r="F120" s="195">
        <v>14.58</v>
      </c>
      <c r="G120" s="195">
        <v>76.081513000000015</v>
      </c>
      <c r="H120" s="195">
        <v>10.319331000000002</v>
      </c>
      <c r="I120" s="195">
        <v>42.191155999999999</v>
      </c>
      <c r="J120" s="195">
        <v>5.2431689999999991</v>
      </c>
      <c r="K120" s="195">
        <v>0</v>
      </c>
      <c r="L120" s="196">
        <f t="shared" si="41"/>
        <v>421.42854999999992</v>
      </c>
    </row>
    <row r="121" spans="2:12" x14ac:dyDescent="0.2">
      <c r="B121" s="495"/>
      <c r="C121" s="499"/>
      <c r="D121" s="229" t="s">
        <v>3</v>
      </c>
      <c r="E121" s="194">
        <v>59.130235999999933</v>
      </c>
      <c r="F121" s="195"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96">
        <f t="shared" si="41"/>
        <v>59.130235999999933</v>
      </c>
    </row>
    <row r="122" spans="2:12" x14ac:dyDescent="0.2">
      <c r="B122" s="495"/>
      <c r="C122" s="499"/>
      <c r="D122" s="229" t="s">
        <v>4</v>
      </c>
      <c r="E122" s="194">
        <v>1.516</v>
      </c>
      <c r="F122" s="195">
        <v>33.087823</v>
      </c>
      <c r="G122" s="195">
        <v>83.408058000000011</v>
      </c>
      <c r="H122" s="195">
        <v>151.19054</v>
      </c>
      <c r="I122" s="195">
        <v>131.26476999999997</v>
      </c>
      <c r="J122" s="195">
        <v>77.662679999999995</v>
      </c>
      <c r="K122" s="195">
        <v>30.188590000000001</v>
      </c>
      <c r="L122" s="196">
        <f t="shared" si="41"/>
        <v>508.31846099999996</v>
      </c>
    </row>
    <row r="123" spans="2:12" x14ac:dyDescent="0.2">
      <c r="B123" s="495"/>
      <c r="C123" s="498"/>
      <c r="D123" s="229" t="s">
        <v>5</v>
      </c>
      <c r="E123" s="194">
        <v>0</v>
      </c>
      <c r="F123" s="195">
        <v>188.68841100000003</v>
      </c>
      <c r="G123" s="195">
        <v>712.52435099999968</v>
      </c>
      <c r="H123" s="195">
        <v>211.60490000000001</v>
      </c>
      <c r="I123" s="195">
        <v>21.440339999999999</v>
      </c>
      <c r="J123" s="195">
        <v>30.657348999999996</v>
      </c>
      <c r="K123" s="195">
        <v>27.089979999999997</v>
      </c>
      <c r="L123" s="196">
        <f t="shared" si="41"/>
        <v>1192.0053309999998</v>
      </c>
    </row>
    <row r="124" spans="2:12" x14ac:dyDescent="0.2">
      <c r="B124" s="495"/>
      <c r="C124" s="236" t="s">
        <v>6</v>
      </c>
      <c r="D124" s="254"/>
      <c r="E124" s="233">
        <f t="shared" ref="E124:L124" si="42">SUM(E118:E123)</f>
        <v>384.38249899999983</v>
      </c>
      <c r="F124" s="233">
        <f t="shared" si="42"/>
        <v>339.50256100000001</v>
      </c>
      <c r="G124" s="233">
        <f t="shared" si="42"/>
        <v>940.0874299999997</v>
      </c>
      <c r="H124" s="233">
        <f t="shared" si="42"/>
        <v>562.63451099999997</v>
      </c>
      <c r="I124" s="233">
        <f t="shared" si="42"/>
        <v>234.68982599999995</v>
      </c>
      <c r="J124" s="233">
        <f t="shared" si="42"/>
        <v>149.38059799999996</v>
      </c>
      <c r="K124" s="233">
        <f t="shared" si="42"/>
        <v>149.76512500000001</v>
      </c>
      <c r="L124" s="235">
        <f t="shared" si="42"/>
        <v>2760.4425499999998</v>
      </c>
    </row>
    <row r="125" spans="2:12" x14ac:dyDescent="0.2">
      <c r="B125" s="495"/>
      <c r="C125" s="497" t="s">
        <v>208</v>
      </c>
      <c r="D125" s="229" t="s">
        <v>79</v>
      </c>
      <c r="E125" s="194">
        <v>79.159667999999982</v>
      </c>
      <c r="F125" s="195">
        <v>3.359146</v>
      </c>
      <c r="G125" s="195">
        <v>14.103067999999993</v>
      </c>
      <c r="H125" s="195">
        <v>47.407671000000001</v>
      </c>
      <c r="I125" s="195">
        <v>79.244113000000013</v>
      </c>
      <c r="J125" s="195">
        <v>16.460396999999997</v>
      </c>
      <c r="K125" s="195">
        <v>8.7032670000000003</v>
      </c>
      <c r="L125" s="196">
        <f>SUM(E125:K125)</f>
        <v>248.43733</v>
      </c>
    </row>
    <row r="126" spans="2:12" x14ac:dyDescent="0.2">
      <c r="B126" s="495"/>
      <c r="C126" s="498"/>
      <c r="D126" s="229" t="s">
        <v>209</v>
      </c>
      <c r="E126" s="194">
        <v>397.8755339999999</v>
      </c>
      <c r="F126" s="195">
        <v>84.289016999999987</v>
      </c>
      <c r="G126" s="195">
        <v>117.602772</v>
      </c>
      <c r="H126" s="195">
        <v>27.667479999999998</v>
      </c>
      <c r="I126" s="195">
        <v>44.162882000000003</v>
      </c>
      <c r="J126" s="195">
        <v>90.86205499999997</v>
      </c>
      <c r="K126" s="195">
        <v>4.6229499999999994</v>
      </c>
      <c r="L126" s="196">
        <f>SUM(E126:K126)</f>
        <v>767.08268999999973</v>
      </c>
    </row>
    <row r="127" spans="2:12" x14ac:dyDescent="0.2">
      <c r="B127" s="496"/>
      <c r="C127" s="249" t="s">
        <v>210</v>
      </c>
      <c r="D127" s="254"/>
      <c r="E127" s="233">
        <f t="shared" ref="E127:L127" si="43">SUM(E125:E126)</f>
        <v>477.03520199999991</v>
      </c>
      <c r="F127" s="233">
        <f t="shared" si="43"/>
        <v>87.648162999999983</v>
      </c>
      <c r="G127" s="233">
        <f t="shared" si="43"/>
        <v>131.70583999999999</v>
      </c>
      <c r="H127" s="233">
        <f t="shared" si="43"/>
        <v>75.075151000000005</v>
      </c>
      <c r="I127" s="233">
        <f t="shared" si="43"/>
        <v>123.40699500000002</v>
      </c>
      <c r="J127" s="233">
        <f t="shared" si="43"/>
        <v>107.32245199999997</v>
      </c>
      <c r="K127" s="233">
        <f t="shared" si="43"/>
        <v>13.326217</v>
      </c>
      <c r="L127" s="235">
        <f t="shared" si="43"/>
        <v>1015.5200199999997</v>
      </c>
    </row>
    <row r="128" spans="2:12" x14ac:dyDescent="0.2">
      <c r="B128" s="250" t="s">
        <v>199</v>
      </c>
      <c r="C128" s="251"/>
      <c r="D128" s="240"/>
      <c r="E128" s="255">
        <f t="shared" ref="E128:L128" si="44">+E127+E124+E117</f>
        <v>1941.3521309999996</v>
      </c>
      <c r="F128" s="255">
        <f t="shared" si="44"/>
        <v>766.28919299999995</v>
      </c>
      <c r="G128" s="255">
        <f t="shared" si="44"/>
        <v>1780.5967769999993</v>
      </c>
      <c r="H128" s="255">
        <f t="shared" si="44"/>
        <v>1153.4637969999999</v>
      </c>
      <c r="I128" s="255">
        <f t="shared" si="44"/>
        <v>759.38634200000001</v>
      </c>
      <c r="J128" s="255">
        <f t="shared" si="44"/>
        <v>516.37548900000002</v>
      </c>
      <c r="K128" s="255">
        <f t="shared" si="44"/>
        <v>592.28695400000004</v>
      </c>
      <c r="L128" s="256">
        <f t="shared" si="44"/>
        <v>7509.7506829999984</v>
      </c>
    </row>
    <row r="129" spans="2:12" x14ac:dyDescent="0.2">
      <c r="B129" s="494">
        <v>2011</v>
      </c>
      <c r="C129" s="497" t="s">
        <v>206</v>
      </c>
      <c r="D129" s="252" t="s">
        <v>206</v>
      </c>
      <c r="E129" s="195">
        <v>764.57837099999995</v>
      </c>
      <c r="F129" s="195">
        <v>249.21308700000006</v>
      </c>
      <c r="G129" s="195">
        <v>538.08973099999992</v>
      </c>
      <c r="H129" s="195">
        <v>235.84548199999998</v>
      </c>
      <c r="I129" s="195">
        <v>291.17467399999998</v>
      </c>
      <c r="J129" s="195">
        <v>181.64926899999998</v>
      </c>
      <c r="K129" s="195">
        <v>344.27777000000003</v>
      </c>
      <c r="L129" s="192">
        <f>SUM(E129:K129)</f>
        <v>2604.8283839999999</v>
      </c>
    </row>
    <row r="130" spans="2:12" x14ac:dyDescent="0.2">
      <c r="B130" s="495"/>
      <c r="C130" s="498"/>
      <c r="D130" s="253" t="s">
        <v>207</v>
      </c>
      <c r="E130" s="195">
        <v>179.05294299999997</v>
      </c>
      <c r="F130" s="195">
        <v>75.079276999999976</v>
      </c>
      <c r="G130" s="195">
        <v>116.02857200000001</v>
      </c>
      <c r="H130" s="195">
        <v>231.04940299999967</v>
      </c>
      <c r="I130" s="195">
        <v>74.176390999999995</v>
      </c>
      <c r="J130" s="195">
        <v>63.671709999999955</v>
      </c>
      <c r="K130" s="195">
        <v>106.48993999999989</v>
      </c>
      <c r="L130" s="196">
        <f>SUM(E130:K130)</f>
        <v>845.54823599999952</v>
      </c>
    </row>
    <row r="131" spans="2:12" x14ac:dyDescent="0.2">
      <c r="B131" s="495"/>
      <c r="C131" s="236" t="s">
        <v>11</v>
      </c>
      <c r="D131" s="231"/>
      <c r="E131" s="232">
        <f t="shared" ref="E131:L131" si="45">SUM(E129:E130)</f>
        <v>943.63131399999997</v>
      </c>
      <c r="F131" s="233">
        <f t="shared" si="45"/>
        <v>324.29236400000002</v>
      </c>
      <c r="G131" s="233">
        <f t="shared" si="45"/>
        <v>654.11830299999997</v>
      </c>
      <c r="H131" s="233">
        <f t="shared" si="45"/>
        <v>466.89488499999965</v>
      </c>
      <c r="I131" s="233">
        <f t="shared" si="45"/>
        <v>365.35106499999995</v>
      </c>
      <c r="J131" s="233">
        <f t="shared" si="45"/>
        <v>245.32097899999994</v>
      </c>
      <c r="K131" s="233">
        <f t="shared" si="45"/>
        <v>450.76770999999991</v>
      </c>
      <c r="L131" s="235">
        <f t="shared" si="45"/>
        <v>3450.3766199999995</v>
      </c>
    </row>
    <row r="132" spans="2:12" x14ac:dyDescent="0.2">
      <c r="B132" s="495"/>
      <c r="C132" s="497" t="s">
        <v>149</v>
      </c>
      <c r="D132" s="229" t="s">
        <v>0</v>
      </c>
      <c r="E132" s="194">
        <v>0</v>
      </c>
      <c r="F132" s="195">
        <v>29.119366999999997</v>
      </c>
      <c r="G132" s="195">
        <v>70.182294000000013</v>
      </c>
      <c r="H132" s="195">
        <v>89.337790000000012</v>
      </c>
      <c r="I132" s="195">
        <v>1.0657520000000003</v>
      </c>
      <c r="J132" s="195">
        <v>12.477766999999998</v>
      </c>
      <c r="K132" s="195">
        <v>46.298740999999993</v>
      </c>
      <c r="L132" s="196">
        <f t="shared" ref="L132:L137" si="46">SUM(E132:K132)</f>
        <v>248.48171100000002</v>
      </c>
    </row>
    <row r="133" spans="2:12" x14ac:dyDescent="0.2">
      <c r="B133" s="495"/>
      <c r="C133" s="499"/>
      <c r="D133" s="229" t="s">
        <v>1</v>
      </c>
      <c r="E133" s="194">
        <v>126.624718</v>
      </c>
      <c r="F133" s="195">
        <v>57.051468</v>
      </c>
      <c r="G133" s="195">
        <v>87.798621000000026</v>
      </c>
      <c r="H133" s="195">
        <v>91.583258999999998</v>
      </c>
      <c r="I133" s="195">
        <v>45.63579699999999</v>
      </c>
      <c r="J133" s="195">
        <v>33.237960000000001</v>
      </c>
      <c r="K133" s="195">
        <v>33.610964000000003</v>
      </c>
      <c r="L133" s="196">
        <f t="shared" si="46"/>
        <v>475.54278700000003</v>
      </c>
    </row>
    <row r="134" spans="2:12" x14ac:dyDescent="0.2">
      <c r="B134" s="495"/>
      <c r="C134" s="499"/>
      <c r="D134" s="229" t="s">
        <v>2</v>
      </c>
      <c r="E134" s="194">
        <v>303.43829299999999</v>
      </c>
      <c r="F134" s="195">
        <v>12.16</v>
      </c>
      <c r="G134" s="195">
        <v>78.027343000000002</v>
      </c>
      <c r="H134" s="195">
        <v>5.0353950000000003</v>
      </c>
      <c r="I134" s="195">
        <v>48.021980999999997</v>
      </c>
      <c r="J134" s="195">
        <v>5.3238099999999999</v>
      </c>
      <c r="K134" s="195">
        <v>0</v>
      </c>
      <c r="L134" s="196">
        <f t="shared" si="46"/>
        <v>452.00682199999994</v>
      </c>
    </row>
    <row r="135" spans="2:12" x14ac:dyDescent="0.2">
      <c r="B135" s="495"/>
      <c r="C135" s="499"/>
      <c r="D135" s="229" t="s">
        <v>3</v>
      </c>
      <c r="E135" s="194">
        <v>47.193798000000001</v>
      </c>
      <c r="F135" s="195">
        <v>0</v>
      </c>
      <c r="G135" s="195">
        <v>0</v>
      </c>
      <c r="H135" s="195">
        <v>0</v>
      </c>
      <c r="I135" s="195">
        <v>0</v>
      </c>
      <c r="J135" s="195">
        <v>0</v>
      </c>
      <c r="K135" s="195">
        <v>0</v>
      </c>
      <c r="L135" s="196">
        <f t="shared" si="46"/>
        <v>47.193798000000001</v>
      </c>
    </row>
    <row r="136" spans="2:12" x14ac:dyDescent="0.2">
      <c r="B136" s="495"/>
      <c r="C136" s="499"/>
      <c r="D136" s="229" t="s">
        <v>4</v>
      </c>
      <c r="E136" s="194">
        <v>1.2725</v>
      </c>
      <c r="F136" s="195">
        <v>37.326047000000003</v>
      </c>
      <c r="G136" s="195">
        <v>80.938105000000007</v>
      </c>
      <c r="H136" s="195">
        <v>137.63659999999999</v>
      </c>
      <c r="I136" s="195">
        <v>130.21032</v>
      </c>
      <c r="J136" s="195">
        <v>74.979908000000009</v>
      </c>
      <c r="K136" s="195">
        <v>35.411740000000002</v>
      </c>
      <c r="L136" s="196">
        <f t="shared" si="46"/>
        <v>497.77521999999999</v>
      </c>
    </row>
    <row r="137" spans="2:12" x14ac:dyDescent="0.2">
      <c r="B137" s="495"/>
      <c r="C137" s="498"/>
      <c r="D137" s="229" t="s">
        <v>5</v>
      </c>
      <c r="E137" s="194">
        <v>253.88948900000003</v>
      </c>
      <c r="F137" s="195">
        <v>256.68715399999996</v>
      </c>
      <c r="G137" s="195">
        <v>602.04753000000005</v>
      </c>
      <c r="H137" s="195">
        <v>266.90739099999996</v>
      </c>
      <c r="I137" s="195">
        <v>69.704983999999996</v>
      </c>
      <c r="J137" s="195">
        <v>25.23901</v>
      </c>
      <c r="K137" s="195">
        <v>76.794833000000011</v>
      </c>
      <c r="L137" s="196">
        <f t="shared" si="46"/>
        <v>1551.270391</v>
      </c>
    </row>
    <row r="138" spans="2:12" x14ac:dyDescent="0.2">
      <c r="B138" s="495"/>
      <c r="C138" s="236" t="s">
        <v>6</v>
      </c>
      <c r="D138" s="254"/>
      <c r="E138" s="233">
        <f t="shared" ref="E138:L138" si="47">SUM(E132:E137)</f>
        <v>732.41879799999992</v>
      </c>
      <c r="F138" s="233">
        <f t="shared" si="47"/>
        <v>392.34403599999996</v>
      </c>
      <c r="G138" s="233">
        <f t="shared" si="47"/>
        <v>918.99389300000007</v>
      </c>
      <c r="H138" s="233">
        <f t="shared" si="47"/>
        <v>590.50043499999992</v>
      </c>
      <c r="I138" s="233">
        <f t="shared" si="47"/>
        <v>294.63883399999997</v>
      </c>
      <c r="J138" s="233">
        <f t="shared" si="47"/>
        <v>151.25845500000003</v>
      </c>
      <c r="K138" s="233">
        <f t="shared" si="47"/>
        <v>192.11627800000002</v>
      </c>
      <c r="L138" s="235">
        <f t="shared" si="47"/>
        <v>3272.2707289999998</v>
      </c>
    </row>
    <row r="139" spans="2:12" x14ac:dyDescent="0.2">
      <c r="B139" s="495"/>
      <c r="C139" s="497" t="s">
        <v>208</v>
      </c>
      <c r="D139" s="229" t="s">
        <v>79</v>
      </c>
      <c r="E139" s="194">
        <v>21.078896</v>
      </c>
      <c r="F139" s="195">
        <v>3.6413709999999999</v>
      </c>
      <c r="G139" s="195">
        <v>12.077660999999999</v>
      </c>
      <c r="H139" s="195">
        <v>53.118668999999997</v>
      </c>
      <c r="I139" s="195">
        <v>41.362164000000007</v>
      </c>
      <c r="J139" s="195">
        <v>17.512466</v>
      </c>
      <c r="K139" s="195">
        <v>36.884701999999997</v>
      </c>
      <c r="L139" s="196">
        <f>SUM(E139:K139)</f>
        <v>185.675929</v>
      </c>
    </row>
    <row r="140" spans="2:12" x14ac:dyDescent="0.2">
      <c r="B140" s="495"/>
      <c r="C140" s="498"/>
      <c r="D140" s="229" t="s">
        <v>209</v>
      </c>
      <c r="E140" s="194">
        <v>415.51056900000009</v>
      </c>
      <c r="F140" s="195">
        <v>85.006792000000019</v>
      </c>
      <c r="G140" s="195">
        <v>124.88951299999999</v>
      </c>
      <c r="H140" s="195">
        <v>39.487394999999999</v>
      </c>
      <c r="I140" s="195">
        <v>165.908952</v>
      </c>
      <c r="J140" s="195">
        <v>100.30684300000004</v>
      </c>
      <c r="K140" s="195">
        <v>1.3761990000000002</v>
      </c>
      <c r="L140" s="196">
        <f>SUM(E140:K140)</f>
        <v>932.48626300000024</v>
      </c>
    </row>
    <row r="141" spans="2:12" x14ac:dyDescent="0.2">
      <c r="B141" s="496"/>
      <c r="C141" s="249" t="s">
        <v>210</v>
      </c>
      <c r="D141" s="254"/>
      <c r="E141" s="233">
        <f t="shared" ref="E141:L141" si="48">SUM(E139:E140)</f>
        <v>436.58946500000008</v>
      </c>
      <c r="F141" s="233">
        <f t="shared" si="48"/>
        <v>88.648163000000025</v>
      </c>
      <c r="G141" s="233">
        <f t="shared" si="48"/>
        <v>136.967174</v>
      </c>
      <c r="H141" s="233">
        <f t="shared" si="48"/>
        <v>92.606064000000003</v>
      </c>
      <c r="I141" s="233">
        <f t="shared" si="48"/>
        <v>207.27111600000001</v>
      </c>
      <c r="J141" s="233">
        <f t="shared" si="48"/>
        <v>117.81930900000005</v>
      </c>
      <c r="K141" s="233">
        <f t="shared" si="48"/>
        <v>38.260900999999997</v>
      </c>
      <c r="L141" s="235">
        <f t="shared" si="48"/>
        <v>1118.1621920000002</v>
      </c>
    </row>
    <row r="142" spans="2:12" x14ac:dyDescent="0.2">
      <c r="B142" s="250" t="s">
        <v>200</v>
      </c>
      <c r="C142" s="251"/>
      <c r="D142" s="240"/>
      <c r="E142" s="255">
        <f t="shared" ref="E142:L142" si="49">+E141+E138+E131</f>
        <v>2112.6395769999999</v>
      </c>
      <c r="F142" s="255">
        <f t="shared" si="49"/>
        <v>805.28456299999993</v>
      </c>
      <c r="G142" s="255">
        <f t="shared" si="49"/>
        <v>1710.0793700000002</v>
      </c>
      <c r="H142" s="255">
        <f t="shared" si="49"/>
        <v>1150.0013839999997</v>
      </c>
      <c r="I142" s="255">
        <f t="shared" si="49"/>
        <v>867.26101499999993</v>
      </c>
      <c r="J142" s="255">
        <f t="shared" si="49"/>
        <v>514.39874299999997</v>
      </c>
      <c r="K142" s="255">
        <f t="shared" si="49"/>
        <v>681.14488899999992</v>
      </c>
      <c r="L142" s="256">
        <f t="shared" si="49"/>
        <v>7840.8095409999987</v>
      </c>
    </row>
    <row r="143" spans="2:12" x14ac:dyDescent="0.2">
      <c r="B143" s="494">
        <v>2012</v>
      </c>
      <c r="C143" s="497" t="s">
        <v>206</v>
      </c>
      <c r="D143" s="252" t="s">
        <v>206</v>
      </c>
      <c r="E143" s="257">
        <v>703.09219800000028</v>
      </c>
      <c r="F143" s="257">
        <v>273.81087400000007</v>
      </c>
      <c r="G143" s="257">
        <v>520.17130899999972</v>
      </c>
      <c r="H143" s="257">
        <v>216.41736499999993</v>
      </c>
      <c r="I143" s="257">
        <v>289.79097599999994</v>
      </c>
      <c r="J143" s="257">
        <v>172.40842400000002</v>
      </c>
      <c r="K143" s="257">
        <v>300.10184299999992</v>
      </c>
      <c r="L143" s="192">
        <f>SUM(E143:K143)</f>
        <v>2475.792989</v>
      </c>
    </row>
    <row r="144" spans="2:12" x14ac:dyDescent="0.2">
      <c r="B144" s="495"/>
      <c r="C144" s="498"/>
      <c r="D144" s="253" t="s">
        <v>207</v>
      </c>
      <c r="E144" s="187">
        <v>164.60099500000001</v>
      </c>
      <c r="F144" s="187">
        <v>57.914743000000001</v>
      </c>
      <c r="G144" s="187">
        <v>89.547403000000045</v>
      </c>
      <c r="H144" s="187">
        <v>226.38220200000021</v>
      </c>
      <c r="I144" s="187">
        <v>75.180586999999989</v>
      </c>
      <c r="J144" s="187">
        <v>59.226579999999991</v>
      </c>
      <c r="K144" s="187">
        <v>122.30647999999998</v>
      </c>
      <c r="L144" s="196">
        <f>SUM(E144:K144)</f>
        <v>795.15899000000013</v>
      </c>
    </row>
    <row r="145" spans="2:12" x14ac:dyDescent="0.2">
      <c r="B145" s="495"/>
      <c r="C145" s="236" t="s">
        <v>11</v>
      </c>
      <c r="D145" s="231"/>
      <c r="E145" s="232">
        <f t="shared" ref="E145:L145" si="50">SUM(E143:E144)</f>
        <v>867.69319300000029</v>
      </c>
      <c r="F145" s="233">
        <f t="shared" si="50"/>
        <v>331.72561700000006</v>
      </c>
      <c r="G145" s="233">
        <f t="shared" si="50"/>
        <v>609.71871199999975</v>
      </c>
      <c r="H145" s="233">
        <f t="shared" si="50"/>
        <v>442.79956700000014</v>
      </c>
      <c r="I145" s="233">
        <f t="shared" si="50"/>
        <v>364.97156299999995</v>
      </c>
      <c r="J145" s="233">
        <f t="shared" si="50"/>
        <v>231.63500400000001</v>
      </c>
      <c r="K145" s="233">
        <f t="shared" si="50"/>
        <v>422.40832299999988</v>
      </c>
      <c r="L145" s="235">
        <f t="shared" si="50"/>
        <v>3270.9519790000004</v>
      </c>
    </row>
    <row r="146" spans="2:12" x14ac:dyDescent="0.2">
      <c r="B146" s="495"/>
      <c r="C146" s="497" t="s">
        <v>149</v>
      </c>
      <c r="D146" s="229" t="s">
        <v>0</v>
      </c>
      <c r="E146" s="204">
        <v>0</v>
      </c>
      <c r="F146" s="205">
        <v>70.811189000000013</v>
      </c>
      <c r="G146" s="205">
        <v>75.553998000000007</v>
      </c>
      <c r="H146" s="205">
        <v>82.344796000000045</v>
      </c>
      <c r="I146" s="205">
        <v>0.77144200000000007</v>
      </c>
      <c r="J146" s="205">
        <v>12.324404000000001</v>
      </c>
      <c r="K146" s="205">
        <v>76.144661999999997</v>
      </c>
      <c r="L146" s="196">
        <f t="shared" ref="L146:L151" si="51">SUM(E146:K146)</f>
        <v>317.95049100000006</v>
      </c>
    </row>
    <row r="147" spans="2:12" x14ac:dyDescent="0.2">
      <c r="B147" s="495"/>
      <c r="C147" s="499"/>
      <c r="D147" s="229" t="s">
        <v>1</v>
      </c>
      <c r="E147" s="206">
        <v>298.63140699999997</v>
      </c>
      <c r="F147" s="207">
        <v>71.910742999999982</v>
      </c>
      <c r="G147" s="207">
        <v>273.49709700000005</v>
      </c>
      <c r="H147" s="207">
        <v>265.62455999999992</v>
      </c>
      <c r="I147" s="207">
        <v>97.764075000000005</v>
      </c>
      <c r="J147" s="207">
        <v>63.463335999999998</v>
      </c>
      <c r="K147" s="207">
        <v>31.083712000000002</v>
      </c>
      <c r="L147" s="196">
        <f t="shared" si="51"/>
        <v>1101.9749300000001</v>
      </c>
    </row>
    <row r="148" spans="2:12" x14ac:dyDescent="0.2">
      <c r="B148" s="495"/>
      <c r="C148" s="499"/>
      <c r="D148" s="229" t="s">
        <v>2</v>
      </c>
      <c r="E148" s="206">
        <v>374.95603200000005</v>
      </c>
      <c r="F148" s="207">
        <v>19.690000000000001</v>
      </c>
      <c r="G148" s="207">
        <v>79.978670000000022</v>
      </c>
      <c r="H148" s="207">
        <v>15.967483999999999</v>
      </c>
      <c r="I148" s="207">
        <v>40.584832999999996</v>
      </c>
      <c r="J148" s="207">
        <v>5.0080199999999992</v>
      </c>
      <c r="K148" s="207">
        <v>0</v>
      </c>
      <c r="L148" s="196">
        <f t="shared" si="51"/>
        <v>536.18503900000007</v>
      </c>
    </row>
    <row r="149" spans="2:12" x14ac:dyDescent="0.2">
      <c r="B149" s="495"/>
      <c r="C149" s="499"/>
      <c r="D149" s="229" t="s">
        <v>3</v>
      </c>
      <c r="E149" s="206">
        <v>40.319438000000005</v>
      </c>
      <c r="F149" s="207">
        <v>0</v>
      </c>
      <c r="G149" s="207">
        <v>0</v>
      </c>
      <c r="H149" s="207">
        <v>0</v>
      </c>
      <c r="I149" s="207">
        <v>0</v>
      </c>
      <c r="J149" s="207">
        <v>0</v>
      </c>
      <c r="K149" s="207">
        <v>0</v>
      </c>
      <c r="L149" s="196">
        <f t="shared" si="51"/>
        <v>40.319438000000005</v>
      </c>
    </row>
    <row r="150" spans="2:12" x14ac:dyDescent="0.2">
      <c r="B150" s="495"/>
      <c r="C150" s="499"/>
      <c r="D150" s="229" t="s">
        <v>4</v>
      </c>
      <c r="E150" s="206">
        <v>2.1480000000000001</v>
      </c>
      <c r="F150" s="207">
        <v>53.12923</v>
      </c>
      <c r="G150" s="207">
        <v>99.900222999999983</v>
      </c>
      <c r="H150" s="207">
        <v>86.823130000000006</v>
      </c>
      <c r="I150" s="207">
        <v>138.33596</v>
      </c>
      <c r="J150" s="207">
        <v>91.586550000000003</v>
      </c>
      <c r="K150" s="207">
        <v>96.882642000000004</v>
      </c>
      <c r="L150" s="196">
        <f t="shared" si="51"/>
        <v>568.80573500000003</v>
      </c>
    </row>
    <row r="151" spans="2:12" x14ac:dyDescent="0.2">
      <c r="B151" s="495"/>
      <c r="C151" s="498"/>
      <c r="D151" s="229" t="s">
        <v>5</v>
      </c>
      <c r="E151" s="206">
        <v>391.97352999999998</v>
      </c>
      <c r="F151" s="207">
        <v>317.13667200000003</v>
      </c>
      <c r="G151" s="207">
        <v>929.18485600000031</v>
      </c>
      <c r="H151" s="207">
        <v>303.70395299999996</v>
      </c>
      <c r="I151" s="207">
        <v>92.964028999999968</v>
      </c>
      <c r="J151" s="207">
        <v>50.463571999999985</v>
      </c>
      <c r="K151" s="207">
        <v>192.908953</v>
      </c>
      <c r="L151" s="196">
        <f t="shared" si="51"/>
        <v>2278.3355650000003</v>
      </c>
    </row>
    <row r="152" spans="2:12" x14ac:dyDescent="0.2">
      <c r="B152" s="495"/>
      <c r="C152" s="236" t="s">
        <v>6</v>
      </c>
      <c r="D152" s="254"/>
      <c r="E152" s="233">
        <f t="shared" ref="E152:L152" si="52">SUM(E146:E151)</f>
        <v>1108.028407</v>
      </c>
      <c r="F152" s="233">
        <f t="shared" si="52"/>
        <v>532.67783400000008</v>
      </c>
      <c r="G152" s="233">
        <f t="shared" si="52"/>
        <v>1458.1148440000004</v>
      </c>
      <c r="H152" s="233">
        <f t="shared" si="52"/>
        <v>754.46392299999991</v>
      </c>
      <c r="I152" s="233">
        <f t="shared" si="52"/>
        <v>370.42033900000001</v>
      </c>
      <c r="J152" s="233">
        <f t="shared" si="52"/>
        <v>222.84588200000002</v>
      </c>
      <c r="K152" s="233">
        <f t="shared" si="52"/>
        <v>397.019969</v>
      </c>
      <c r="L152" s="235">
        <f t="shared" si="52"/>
        <v>4843.5711980000005</v>
      </c>
    </row>
    <row r="153" spans="2:12" x14ac:dyDescent="0.2">
      <c r="B153" s="495"/>
      <c r="C153" s="497" t="s">
        <v>208</v>
      </c>
      <c r="D153" s="229" t="s">
        <v>79</v>
      </c>
      <c r="E153" s="209">
        <v>31.606128000000002</v>
      </c>
      <c r="F153" s="210">
        <v>3.7449309999999998</v>
      </c>
      <c r="G153" s="210">
        <v>13.363407</v>
      </c>
      <c r="H153" s="210">
        <v>63.389355999999985</v>
      </c>
      <c r="I153" s="210">
        <v>40.113350999999994</v>
      </c>
      <c r="J153" s="210">
        <v>16.668786000000001</v>
      </c>
      <c r="K153" s="210">
        <v>115.12998399999998</v>
      </c>
      <c r="L153" s="196">
        <f>SUM(E153:K153)</f>
        <v>284.01594299999999</v>
      </c>
    </row>
    <row r="154" spans="2:12" x14ac:dyDescent="0.2">
      <c r="B154" s="495"/>
      <c r="C154" s="498"/>
      <c r="D154" s="229" t="s">
        <v>209</v>
      </c>
      <c r="E154" s="211">
        <v>448.90263100000004</v>
      </c>
      <c r="F154" s="187">
        <v>73.596496000000016</v>
      </c>
      <c r="G154" s="187">
        <v>115.69668700000001</v>
      </c>
      <c r="H154" s="187">
        <v>33.163404</v>
      </c>
      <c r="I154" s="187">
        <v>138.62466000000003</v>
      </c>
      <c r="J154" s="187">
        <v>91.106528999999995</v>
      </c>
      <c r="K154" s="187">
        <v>6.7323570000000004</v>
      </c>
      <c r="L154" s="196">
        <f>SUM(E154:K154)</f>
        <v>907.82276400000012</v>
      </c>
    </row>
    <row r="155" spans="2:12" x14ac:dyDescent="0.2">
      <c r="B155" s="496"/>
      <c r="C155" s="249" t="s">
        <v>210</v>
      </c>
      <c r="D155" s="254"/>
      <c r="E155" s="233">
        <f t="shared" ref="E155:L155" si="53">SUM(E153:E154)</f>
        <v>480.50875900000005</v>
      </c>
      <c r="F155" s="233">
        <f t="shared" si="53"/>
        <v>77.34142700000001</v>
      </c>
      <c r="G155" s="233">
        <f t="shared" si="53"/>
        <v>129.06009400000002</v>
      </c>
      <c r="H155" s="233">
        <f t="shared" si="53"/>
        <v>96.552759999999978</v>
      </c>
      <c r="I155" s="233">
        <f t="shared" si="53"/>
        <v>178.73801100000003</v>
      </c>
      <c r="J155" s="233">
        <f t="shared" si="53"/>
        <v>107.77531499999999</v>
      </c>
      <c r="K155" s="233">
        <f t="shared" si="53"/>
        <v>121.86234099999999</v>
      </c>
      <c r="L155" s="235">
        <f t="shared" si="53"/>
        <v>1191.8387070000001</v>
      </c>
    </row>
    <row r="156" spans="2:12" x14ac:dyDescent="0.2">
      <c r="B156" s="250" t="s">
        <v>201</v>
      </c>
      <c r="C156" s="251"/>
      <c r="D156" s="240"/>
      <c r="E156" s="255">
        <f t="shared" ref="E156:L156" si="54">+E155+E152+E145</f>
        <v>2456.2303590000001</v>
      </c>
      <c r="F156" s="255">
        <f t="shared" si="54"/>
        <v>941.7448780000002</v>
      </c>
      <c r="G156" s="255">
        <f t="shared" si="54"/>
        <v>2196.89365</v>
      </c>
      <c r="H156" s="255">
        <f t="shared" si="54"/>
        <v>1293.8162499999999</v>
      </c>
      <c r="I156" s="255">
        <f t="shared" si="54"/>
        <v>914.12991299999999</v>
      </c>
      <c r="J156" s="255">
        <f t="shared" si="54"/>
        <v>562.25620100000003</v>
      </c>
      <c r="K156" s="255">
        <f t="shared" si="54"/>
        <v>941.29063299999984</v>
      </c>
      <c r="L156" s="256">
        <f t="shared" si="54"/>
        <v>9306.3618840000017</v>
      </c>
    </row>
    <row r="157" spans="2:12" x14ac:dyDescent="0.2">
      <c r="B157" s="494">
        <v>2013</v>
      </c>
      <c r="C157" s="497" t="s">
        <v>206</v>
      </c>
      <c r="D157" s="252" t="s">
        <v>206</v>
      </c>
      <c r="E157" s="259">
        <v>660.06105500000024</v>
      </c>
      <c r="F157" s="259">
        <v>295.45766800000013</v>
      </c>
      <c r="G157" s="259">
        <v>584.38479199999983</v>
      </c>
      <c r="H157" s="259">
        <v>224.871824</v>
      </c>
      <c r="I157" s="259">
        <v>317.98094700000001</v>
      </c>
      <c r="J157" s="259">
        <v>174.94272900000007</v>
      </c>
      <c r="K157" s="259">
        <v>299.24778800000001</v>
      </c>
      <c r="L157" s="192">
        <f>SUM(E157:K157)</f>
        <v>2556.9468030000003</v>
      </c>
    </row>
    <row r="158" spans="2:12" x14ac:dyDescent="0.2">
      <c r="B158" s="495"/>
      <c r="C158" s="498"/>
      <c r="D158" s="253" t="s">
        <v>207</v>
      </c>
      <c r="E158" s="64">
        <v>105.832646</v>
      </c>
      <c r="F158" s="64">
        <v>85.384830000000008</v>
      </c>
      <c r="G158" s="64">
        <v>125.47252900000007</v>
      </c>
      <c r="H158" s="64">
        <v>217.29041599999999</v>
      </c>
      <c r="I158" s="64">
        <v>73.244960999999975</v>
      </c>
      <c r="J158" s="64">
        <v>57.463629999999995</v>
      </c>
      <c r="K158" s="64">
        <v>83.965027000000035</v>
      </c>
      <c r="L158" s="196">
        <f>SUM(E158:K158)</f>
        <v>748.65403900000001</v>
      </c>
    </row>
    <row r="159" spans="2:12" x14ac:dyDescent="0.2">
      <c r="B159" s="495"/>
      <c r="C159" s="236" t="s">
        <v>11</v>
      </c>
      <c r="D159" s="231"/>
      <c r="E159" s="232">
        <f t="shared" ref="E159:L159" si="55">SUM(E157:E158)</f>
        <v>765.89370100000019</v>
      </c>
      <c r="F159" s="233">
        <f t="shared" si="55"/>
        <v>380.84249800000015</v>
      </c>
      <c r="G159" s="233">
        <f t="shared" si="55"/>
        <v>709.85732099999996</v>
      </c>
      <c r="H159" s="233">
        <f t="shared" si="55"/>
        <v>442.16224</v>
      </c>
      <c r="I159" s="233">
        <f t="shared" si="55"/>
        <v>391.225908</v>
      </c>
      <c r="J159" s="233">
        <f t="shared" si="55"/>
        <v>232.40635900000007</v>
      </c>
      <c r="K159" s="233">
        <f t="shared" si="55"/>
        <v>383.21281500000003</v>
      </c>
      <c r="L159" s="235">
        <f t="shared" si="55"/>
        <v>3305.6008420000003</v>
      </c>
    </row>
    <row r="160" spans="2:12" x14ac:dyDescent="0.2">
      <c r="B160" s="495"/>
      <c r="C160" s="497" t="s">
        <v>149</v>
      </c>
      <c r="D160" s="229" t="s">
        <v>0</v>
      </c>
      <c r="E160" s="190">
        <v>0</v>
      </c>
      <c r="F160" s="64">
        <v>59.13086599999999</v>
      </c>
      <c r="G160" s="64">
        <v>98.318643999999992</v>
      </c>
      <c r="H160" s="64">
        <v>96.500625000000014</v>
      </c>
      <c r="I160" s="64">
        <v>0.59071899999999999</v>
      </c>
      <c r="J160" s="64">
        <v>11.366239999999999</v>
      </c>
      <c r="K160" s="64">
        <v>122.64078799999993</v>
      </c>
      <c r="L160" s="196">
        <f t="shared" ref="L160:L165" si="56">SUM(E160:K160)</f>
        <v>388.5478819999999</v>
      </c>
    </row>
    <row r="161" spans="2:12" x14ac:dyDescent="0.2">
      <c r="B161" s="495"/>
      <c r="C161" s="499"/>
      <c r="D161" s="229" t="s">
        <v>1</v>
      </c>
      <c r="E161" s="258">
        <v>703.83818000000019</v>
      </c>
      <c r="F161" s="64">
        <v>103.56113099999997</v>
      </c>
      <c r="G161" s="64">
        <v>321.10394500000018</v>
      </c>
      <c r="H161" s="64">
        <v>373.2982100000001</v>
      </c>
      <c r="I161" s="64">
        <v>166.21982800000004</v>
      </c>
      <c r="J161" s="64">
        <v>149.68216999999999</v>
      </c>
      <c r="K161" s="64">
        <v>43.747359999999986</v>
      </c>
      <c r="L161" s="196">
        <f t="shared" si="56"/>
        <v>1861.4508240000007</v>
      </c>
    </row>
    <row r="162" spans="2:12" x14ac:dyDescent="0.2">
      <c r="B162" s="495"/>
      <c r="C162" s="499"/>
      <c r="D162" s="229" t="s">
        <v>2</v>
      </c>
      <c r="E162" s="258">
        <v>484.88814099999968</v>
      </c>
      <c r="F162" s="64">
        <v>27.353999999999999</v>
      </c>
      <c r="G162" s="64">
        <v>75.11472000000002</v>
      </c>
      <c r="H162" s="64">
        <v>7.1978919999999995</v>
      </c>
      <c r="I162" s="64">
        <v>27.305810999999995</v>
      </c>
      <c r="J162" s="64">
        <v>5.6543650000000003</v>
      </c>
      <c r="K162" s="207">
        <v>0</v>
      </c>
      <c r="L162" s="196">
        <f t="shared" si="56"/>
        <v>627.51492899999971</v>
      </c>
    </row>
    <row r="163" spans="2:12" x14ac:dyDescent="0.2">
      <c r="B163" s="495"/>
      <c r="C163" s="499"/>
      <c r="D163" s="229" t="s">
        <v>3</v>
      </c>
      <c r="E163" s="258">
        <v>40.630397999999992</v>
      </c>
      <c r="F163" s="207">
        <v>0</v>
      </c>
      <c r="G163" s="207">
        <v>0</v>
      </c>
      <c r="H163" s="207">
        <v>0</v>
      </c>
      <c r="I163" s="207">
        <v>0</v>
      </c>
      <c r="J163" s="207">
        <v>0</v>
      </c>
      <c r="K163" s="207">
        <v>0</v>
      </c>
      <c r="L163" s="196">
        <f t="shared" si="56"/>
        <v>40.630397999999992</v>
      </c>
    </row>
    <row r="164" spans="2:12" x14ac:dyDescent="0.2">
      <c r="B164" s="495"/>
      <c r="C164" s="499"/>
      <c r="D164" s="229" t="s">
        <v>4</v>
      </c>
      <c r="E164" s="258">
        <v>7.9574600000000002</v>
      </c>
      <c r="F164" s="64">
        <v>67.577331000000001</v>
      </c>
      <c r="G164" s="64">
        <v>105.53070699999996</v>
      </c>
      <c r="H164" s="64">
        <v>117.19606000000002</v>
      </c>
      <c r="I164" s="64">
        <v>117.77288999999998</v>
      </c>
      <c r="J164" s="64">
        <v>83.959564000000015</v>
      </c>
      <c r="K164" s="64">
        <v>44.135489999999997</v>
      </c>
      <c r="L164" s="196">
        <f t="shared" si="56"/>
        <v>544.12950199999989</v>
      </c>
    </row>
    <row r="165" spans="2:12" x14ac:dyDescent="0.2">
      <c r="B165" s="495"/>
      <c r="C165" s="498"/>
      <c r="D165" s="229" t="s">
        <v>5</v>
      </c>
      <c r="E165" s="79">
        <v>430.4534569999999</v>
      </c>
      <c r="F165" s="64">
        <v>266.24395399999997</v>
      </c>
      <c r="G165" s="64">
        <v>679.69264499999974</v>
      </c>
      <c r="H165" s="64">
        <v>308.26270499999993</v>
      </c>
      <c r="I165" s="64">
        <v>85.997493999999989</v>
      </c>
      <c r="J165" s="64">
        <v>92.907313999999957</v>
      </c>
      <c r="K165" s="64">
        <v>231.14182200000002</v>
      </c>
      <c r="L165" s="196">
        <f t="shared" si="56"/>
        <v>2094.6993909999997</v>
      </c>
    </row>
    <row r="166" spans="2:12" x14ac:dyDescent="0.2">
      <c r="B166" s="495"/>
      <c r="C166" s="236" t="s">
        <v>6</v>
      </c>
      <c r="D166" s="254"/>
      <c r="E166" s="233">
        <f t="shared" ref="E166:L166" si="57">SUM(E160:E165)</f>
        <v>1667.7676359999998</v>
      </c>
      <c r="F166" s="233">
        <f t="shared" si="57"/>
        <v>523.86728199999993</v>
      </c>
      <c r="G166" s="233">
        <f t="shared" si="57"/>
        <v>1279.7606609999998</v>
      </c>
      <c r="H166" s="233">
        <f t="shared" si="57"/>
        <v>902.45549200000005</v>
      </c>
      <c r="I166" s="233">
        <f t="shared" si="57"/>
        <v>397.88674200000003</v>
      </c>
      <c r="J166" s="233">
        <f t="shared" si="57"/>
        <v>343.56965300000002</v>
      </c>
      <c r="K166" s="233">
        <f t="shared" si="57"/>
        <v>441.66545999999994</v>
      </c>
      <c r="L166" s="235">
        <f t="shared" si="57"/>
        <v>5556.9729259999995</v>
      </c>
    </row>
    <row r="167" spans="2:12" x14ac:dyDescent="0.2">
      <c r="B167" s="495"/>
      <c r="C167" s="497" t="s">
        <v>208</v>
      </c>
      <c r="D167" s="229" t="s">
        <v>79</v>
      </c>
      <c r="E167" s="218">
        <v>45.201656</v>
      </c>
      <c r="F167" s="64">
        <v>4.1004679999999993</v>
      </c>
      <c r="G167" s="64">
        <v>20.750101999999998</v>
      </c>
      <c r="H167" s="64">
        <v>56.473928000000015</v>
      </c>
      <c r="I167" s="64">
        <v>34.868123999999995</v>
      </c>
      <c r="J167" s="64">
        <v>15.501204999999999</v>
      </c>
      <c r="K167" s="64">
        <v>96.982304000000013</v>
      </c>
      <c r="L167" s="196">
        <f>SUM(E167:K167)</f>
        <v>273.87778700000001</v>
      </c>
    </row>
    <row r="168" spans="2:12" x14ac:dyDescent="0.2">
      <c r="B168" s="495"/>
      <c r="C168" s="498"/>
      <c r="D168" s="229" t="s">
        <v>209</v>
      </c>
      <c r="E168" s="79">
        <v>465.43888600000002</v>
      </c>
      <c r="F168" s="64">
        <v>101.67787999999999</v>
      </c>
      <c r="G168" s="64">
        <v>112.933367</v>
      </c>
      <c r="H168" s="64">
        <v>18.740899999999996</v>
      </c>
      <c r="I168" s="64">
        <v>129.80758900000001</v>
      </c>
      <c r="J168" s="64">
        <v>74.858294999999998</v>
      </c>
      <c r="K168" s="64">
        <v>12.374374000000001</v>
      </c>
      <c r="L168" s="196">
        <f>SUM(E168:K168)</f>
        <v>915.83129099999996</v>
      </c>
    </row>
    <row r="169" spans="2:12" x14ac:dyDescent="0.2">
      <c r="B169" s="496"/>
      <c r="C169" s="249" t="s">
        <v>210</v>
      </c>
      <c r="D169" s="254"/>
      <c r="E169" s="233">
        <f t="shared" ref="E169:L169" si="58">SUM(E167:E168)</f>
        <v>510.64054200000004</v>
      </c>
      <c r="F169" s="233">
        <f t="shared" si="58"/>
        <v>105.77834799999999</v>
      </c>
      <c r="G169" s="233">
        <f t="shared" si="58"/>
        <v>133.683469</v>
      </c>
      <c r="H169" s="233">
        <f t="shared" si="58"/>
        <v>75.214828000000011</v>
      </c>
      <c r="I169" s="233">
        <f t="shared" si="58"/>
        <v>164.675713</v>
      </c>
      <c r="J169" s="233">
        <f t="shared" si="58"/>
        <v>90.359499999999997</v>
      </c>
      <c r="K169" s="233">
        <f t="shared" si="58"/>
        <v>109.35667800000002</v>
      </c>
      <c r="L169" s="235">
        <f t="shared" si="58"/>
        <v>1189.7090779999999</v>
      </c>
    </row>
    <row r="170" spans="2:12" x14ac:dyDescent="0.2">
      <c r="B170" s="250" t="s">
        <v>205</v>
      </c>
      <c r="C170" s="251"/>
      <c r="D170" s="240"/>
      <c r="E170" s="255">
        <f t="shared" ref="E170:L170" si="59">+E169+E166+E159</f>
        <v>2944.3018789999996</v>
      </c>
      <c r="F170" s="255">
        <f t="shared" si="59"/>
        <v>1010.4881280000002</v>
      </c>
      <c r="G170" s="255">
        <f t="shared" si="59"/>
        <v>2123.3014509999998</v>
      </c>
      <c r="H170" s="255">
        <f t="shared" si="59"/>
        <v>1419.8325600000001</v>
      </c>
      <c r="I170" s="255">
        <f t="shared" si="59"/>
        <v>953.788363</v>
      </c>
      <c r="J170" s="255">
        <f t="shared" si="59"/>
        <v>666.33551200000011</v>
      </c>
      <c r="K170" s="255">
        <f t="shared" si="59"/>
        <v>934.2349529999999</v>
      </c>
      <c r="L170" s="256">
        <f t="shared" si="59"/>
        <v>10052.282846</v>
      </c>
    </row>
    <row r="171" spans="2:12" x14ac:dyDescent="0.2">
      <c r="B171" s="494">
        <v>2014</v>
      </c>
      <c r="C171" s="497" t="s">
        <v>206</v>
      </c>
      <c r="D171" s="252" t="s">
        <v>206</v>
      </c>
      <c r="E171" s="259">
        <v>639.73308999999983</v>
      </c>
      <c r="F171" s="259">
        <v>391.32397800000012</v>
      </c>
      <c r="G171" s="259">
        <v>625.774587</v>
      </c>
      <c r="H171" s="259">
        <v>232.92528699999991</v>
      </c>
      <c r="I171" s="259">
        <v>285.45188100000001</v>
      </c>
      <c r="J171" s="259">
        <v>174.37286699999996</v>
      </c>
      <c r="K171" s="259">
        <v>362.68810099999996</v>
      </c>
      <c r="L171" s="192">
        <f>SUM(E171:K171)</f>
        <v>2712.2697909999997</v>
      </c>
    </row>
    <row r="172" spans="2:12" x14ac:dyDescent="0.2">
      <c r="B172" s="495"/>
      <c r="C172" s="498"/>
      <c r="D172" s="253" t="s">
        <v>207</v>
      </c>
      <c r="E172" s="64">
        <v>124.35469599999995</v>
      </c>
      <c r="F172" s="64">
        <v>88.053973999999997</v>
      </c>
      <c r="G172" s="64">
        <v>146.22187700000001</v>
      </c>
      <c r="H172" s="64">
        <v>233.88720900000004</v>
      </c>
      <c r="I172" s="64">
        <v>71.647596000000064</v>
      </c>
      <c r="J172" s="64">
        <v>64.948140000000024</v>
      </c>
      <c r="K172" s="64">
        <v>87.363633999999934</v>
      </c>
      <c r="L172" s="196">
        <f>SUM(E172:K172)</f>
        <v>816.47712599999988</v>
      </c>
    </row>
    <row r="173" spans="2:12" x14ac:dyDescent="0.2">
      <c r="B173" s="495"/>
      <c r="C173" s="236" t="s">
        <v>11</v>
      </c>
      <c r="D173" s="231"/>
      <c r="E173" s="232">
        <f t="shared" ref="E173:L173" si="60">SUM(E171:E172)</f>
        <v>764.08778599999982</v>
      </c>
      <c r="F173" s="233">
        <f t="shared" si="60"/>
        <v>479.37795200000011</v>
      </c>
      <c r="G173" s="233">
        <f t="shared" si="60"/>
        <v>771.99646400000006</v>
      </c>
      <c r="H173" s="233">
        <f t="shared" si="60"/>
        <v>466.81249599999995</v>
      </c>
      <c r="I173" s="233">
        <f t="shared" si="60"/>
        <v>357.09947700000009</v>
      </c>
      <c r="J173" s="233">
        <f t="shared" si="60"/>
        <v>239.32100699999998</v>
      </c>
      <c r="K173" s="233">
        <f t="shared" si="60"/>
        <v>450.05173499999989</v>
      </c>
      <c r="L173" s="235">
        <f t="shared" si="60"/>
        <v>3528.7469169999995</v>
      </c>
    </row>
    <row r="174" spans="2:12" x14ac:dyDescent="0.2">
      <c r="B174" s="495"/>
      <c r="C174" s="497" t="s">
        <v>149</v>
      </c>
      <c r="D174" s="377" t="s">
        <v>0</v>
      </c>
      <c r="E174" s="190">
        <v>0</v>
      </c>
      <c r="F174" s="120">
        <v>63.429719999999996</v>
      </c>
      <c r="G174" s="120">
        <v>163.72466</v>
      </c>
      <c r="H174" s="120">
        <v>94.811359999999993</v>
      </c>
      <c r="I174" s="120">
        <v>0.395175</v>
      </c>
      <c r="J174" s="120">
        <v>12.65795</v>
      </c>
      <c r="K174" s="19">
        <v>142.47729800000002</v>
      </c>
      <c r="L174" s="196">
        <f t="shared" ref="L174:L179" si="61">SUM(E174:K174)</f>
        <v>477.49616300000002</v>
      </c>
    </row>
    <row r="175" spans="2:12" x14ac:dyDescent="0.2">
      <c r="B175" s="495"/>
      <c r="C175" s="499"/>
      <c r="D175" s="377" t="s">
        <v>1</v>
      </c>
      <c r="E175" s="359">
        <v>780.84492999999986</v>
      </c>
      <c r="F175" s="120">
        <v>133.15064999999998</v>
      </c>
      <c r="G175" s="120">
        <v>459.28562599999992</v>
      </c>
      <c r="H175" s="120">
        <v>479.08067899999992</v>
      </c>
      <c r="I175" s="120">
        <v>324.67564800000014</v>
      </c>
      <c r="J175" s="120">
        <v>198.41871800000004</v>
      </c>
      <c r="K175" s="19">
        <v>48.115809000000013</v>
      </c>
      <c r="L175" s="196">
        <f t="shared" si="61"/>
        <v>2423.5720599999995</v>
      </c>
    </row>
    <row r="176" spans="2:12" x14ac:dyDescent="0.2">
      <c r="B176" s="495"/>
      <c r="C176" s="499"/>
      <c r="D176" s="377" t="s">
        <v>2</v>
      </c>
      <c r="E176" s="359">
        <v>450.11245200000008</v>
      </c>
      <c r="F176" s="120">
        <v>31.723999999999997</v>
      </c>
      <c r="G176" s="120">
        <v>75.758872999999952</v>
      </c>
      <c r="H176" s="120">
        <v>7.5358590000000003</v>
      </c>
      <c r="I176" s="120">
        <v>45.720271999999987</v>
      </c>
      <c r="J176" s="120">
        <v>4.8612599999999997</v>
      </c>
      <c r="K176" s="207">
        <v>0</v>
      </c>
      <c r="L176" s="196">
        <f t="shared" si="61"/>
        <v>615.712716</v>
      </c>
    </row>
    <row r="177" spans="2:12" x14ac:dyDescent="0.2">
      <c r="B177" s="495"/>
      <c r="C177" s="499"/>
      <c r="D177" s="377" t="s">
        <v>3</v>
      </c>
      <c r="E177" s="359">
        <v>36.538904999999978</v>
      </c>
      <c r="F177" s="120">
        <v>0</v>
      </c>
      <c r="G177" s="120">
        <v>0</v>
      </c>
      <c r="H177" s="120">
        <v>0</v>
      </c>
      <c r="I177" s="120">
        <v>0</v>
      </c>
      <c r="J177" s="120">
        <v>0</v>
      </c>
      <c r="K177" s="207">
        <v>0</v>
      </c>
      <c r="L177" s="196">
        <f t="shared" si="61"/>
        <v>36.538904999999978</v>
      </c>
    </row>
    <row r="178" spans="2:12" x14ac:dyDescent="0.2">
      <c r="B178" s="495"/>
      <c r="C178" s="499"/>
      <c r="D178" s="377" t="s">
        <v>4</v>
      </c>
      <c r="E178" s="359">
        <v>10.822010000000001</v>
      </c>
      <c r="F178" s="120">
        <v>96.93</v>
      </c>
      <c r="G178" s="120">
        <v>123.09313799999998</v>
      </c>
      <c r="H178" s="120">
        <v>140.93675199999998</v>
      </c>
      <c r="I178" s="120">
        <v>132.18964</v>
      </c>
      <c r="J178" s="120">
        <v>68.943542000000008</v>
      </c>
      <c r="K178" s="19">
        <v>36.425799999999995</v>
      </c>
      <c r="L178" s="196">
        <f t="shared" si="61"/>
        <v>609.34088199999997</v>
      </c>
    </row>
    <row r="179" spans="2:12" x14ac:dyDescent="0.2">
      <c r="B179" s="495"/>
      <c r="C179" s="498"/>
      <c r="D179" s="377" t="s">
        <v>5</v>
      </c>
      <c r="E179" s="389">
        <v>434.24808100000007</v>
      </c>
      <c r="F179" s="120">
        <v>157.99941100000001</v>
      </c>
      <c r="G179" s="120">
        <v>896.75271199999952</v>
      </c>
      <c r="H179" s="120">
        <v>347.92521199999999</v>
      </c>
      <c r="I179" s="120">
        <v>124.07927500000002</v>
      </c>
      <c r="J179" s="120">
        <v>164.84182200000004</v>
      </c>
      <c r="K179" s="19">
        <v>312.38058999999998</v>
      </c>
      <c r="L179" s="196">
        <f t="shared" si="61"/>
        <v>2438.2271029999993</v>
      </c>
    </row>
    <row r="180" spans="2:12" x14ac:dyDescent="0.2">
      <c r="B180" s="495"/>
      <c r="C180" s="236" t="s">
        <v>6</v>
      </c>
      <c r="D180" s="254"/>
      <c r="E180" s="233">
        <f t="shared" ref="E180:L180" si="62">SUM(E174:E179)</f>
        <v>1712.566378</v>
      </c>
      <c r="F180" s="233">
        <f t="shared" si="62"/>
        <v>483.23378100000002</v>
      </c>
      <c r="G180" s="233">
        <f t="shared" si="62"/>
        <v>1718.6150089999994</v>
      </c>
      <c r="H180" s="233">
        <f t="shared" si="62"/>
        <v>1070.2898619999999</v>
      </c>
      <c r="I180" s="233">
        <f t="shared" si="62"/>
        <v>627.06001000000015</v>
      </c>
      <c r="J180" s="233">
        <f t="shared" si="62"/>
        <v>449.72329200000007</v>
      </c>
      <c r="K180" s="233">
        <f t="shared" si="62"/>
        <v>539.399497</v>
      </c>
      <c r="L180" s="235">
        <f t="shared" si="62"/>
        <v>6600.8878289999984</v>
      </c>
    </row>
    <row r="181" spans="2:12" x14ac:dyDescent="0.2">
      <c r="B181" s="495"/>
      <c r="C181" s="497" t="s">
        <v>208</v>
      </c>
      <c r="D181" s="377" t="s">
        <v>79</v>
      </c>
      <c r="E181" s="218">
        <v>16.980684999999998</v>
      </c>
      <c r="F181" s="64">
        <v>4.9147650000000001</v>
      </c>
      <c r="G181" s="64">
        <v>54.777889000000023</v>
      </c>
      <c r="H181" s="64">
        <v>70.260082000000025</v>
      </c>
      <c r="I181" s="64">
        <v>25.889546999999997</v>
      </c>
      <c r="J181" s="64">
        <v>17.840943999999997</v>
      </c>
      <c r="K181" s="64">
        <v>91.902290000000008</v>
      </c>
      <c r="L181" s="196">
        <f>SUM(E181:K181)</f>
        <v>282.56620200000009</v>
      </c>
    </row>
    <row r="182" spans="2:12" x14ac:dyDescent="0.2">
      <c r="B182" s="495"/>
      <c r="C182" s="498"/>
      <c r="D182" s="377" t="s">
        <v>209</v>
      </c>
      <c r="E182" s="79">
        <v>601.97792100000015</v>
      </c>
      <c r="F182" s="64">
        <v>68.720314000000002</v>
      </c>
      <c r="G182" s="64">
        <v>111.40769300000001</v>
      </c>
      <c r="H182" s="64">
        <v>17.359560999999999</v>
      </c>
      <c r="I182" s="64">
        <v>125.59467899999997</v>
      </c>
      <c r="J182" s="64">
        <v>94.669009999999986</v>
      </c>
      <c r="K182" s="64">
        <v>9.3950659999999999</v>
      </c>
      <c r="L182" s="196">
        <f>SUM(E182:K182)</f>
        <v>1029.1242440000001</v>
      </c>
    </row>
    <row r="183" spans="2:12" x14ac:dyDescent="0.2">
      <c r="B183" s="496"/>
      <c r="C183" s="249" t="s">
        <v>210</v>
      </c>
      <c r="D183" s="254"/>
      <c r="E183" s="233">
        <f t="shared" ref="E183:L183" si="63">SUM(E181:E182)</f>
        <v>618.95860600000015</v>
      </c>
      <c r="F183" s="233">
        <f t="shared" si="63"/>
        <v>73.635079000000005</v>
      </c>
      <c r="G183" s="233">
        <f t="shared" si="63"/>
        <v>166.18558200000004</v>
      </c>
      <c r="H183" s="233">
        <f t="shared" si="63"/>
        <v>87.619643000000025</v>
      </c>
      <c r="I183" s="233">
        <f t="shared" si="63"/>
        <v>151.48422599999998</v>
      </c>
      <c r="J183" s="233">
        <f t="shared" si="63"/>
        <v>112.50995399999998</v>
      </c>
      <c r="K183" s="233">
        <f t="shared" si="63"/>
        <v>101.29735600000001</v>
      </c>
      <c r="L183" s="235">
        <f t="shared" si="63"/>
        <v>1311.6904460000001</v>
      </c>
    </row>
    <row r="184" spans="2:12" x14ac:dyDescent="0.2">
      <c r="B184" s="250" t="s">
        <v>221</v>
      </c>
      <c r="C184" s="251"/>
      <c r="D184" s="240"/>
      <c r="E184" s="255">
        <f t="shared" ref="E184:L184" si="64">+E183+E180+E173</f>
        <v>3095.6127699999997</v>
      </c>
      <c r="F184" s="255">
        <f t="shared" si="64"/>
        <v>1036.2468120000001</v>
      </c>
      <c r="G184" s="255">
        <f t="shared" si="64"/>
        <v>2656.7970549999995</v>
      </c>
      <c r="H184" s="255">
        <f t="shared" si="64"/>
        <v>1624.7220009999999</v>
      </c>
      <c r="I184" s="255">
        <f t="shared" si="64"/>
        <v>1135.6437130000004</v>
      </c>
      <c r="J184" s="255">
        <f t="shared" si="64"/>
        <v>801.55425300000002</v>
      </c>
      <c r="K184" s="255">
        <f t="shared" si="64"/>
        <v>1090.7485879999999</v>
      </c>
      <c r="L184" s="256">
        <f t="shared" si="64"/>
        <v>11441.325191999997</v>
      </c>
    </row>
    <row r="185" spans="2:12" x14ac:dyDescent="0.2">
      <c r="B185" s="494">
        <v>2015</v>
      </c>
      <c r="C185" s="497" t="s">
        <v>206</v>
      </c>
      <c r="D185" s="252" t="s">
        <v>206</v>
      </c>
      <c r="E185" s="259">
        <v>692.52362999999991</v>
      </c>
      <c r="F185" s="259">
        <v>279.936443</v>
      </c>
      <c r="G185" s="259">
        <v>587.77053100000035</v>
      </c>
      <c r="H185" s="259">
        <v>211.93995900000004</v>
      </c>
      <c r="I185" s="259">
        <v>297.72381100000007</v>
      </c>
      <c r="J185" s="259">
        <v>190.40399499999995</v>
      </c>
      <c r="K185" s="259">
        <v>545.07869400000004</v>
      </c>
      <c r="L185" s="192">
        <f>SUM(E185:K185)</f>
        <v>2805.3770630000008</v>
      </c>
    </row>
    <row r="186" spans="2:12" x14ac:dyDescent="0.2">
      <c r="B186" s="495"/>
      <c r="C186" s="498"/>
      <c r="D186" s="253" t="s">
        <v>207</v>
      </c>
      <c r="E186" s="64">
        <v>126.25770099999993</v>
      </c>
      <c r="F186" s="64">
        <v>73.155088000000006</v>
      </c>
      <c r="G186" s="64">
        <v>136.27220299999996</v>
      </c>
      <c r="H186" s="64">
        <v>231.68321599999996</v>
      </c>
      <c r="I186" s="64">
        <v>69.157552000000081</v>
      </c>
      <c r="J186" s="64">
        <v>72.189529999999962</v>
      </c>
      <c r="K186" s="64">
        <v>138.74115299999997</v>
      </c>
      <c r="L186" s="196">
        <f>SUM(E186:K186)</f>
        <v>847.45644299999992</v>
      </c>
    </row>
    <row r="187" spans="2:12" x14ac:dyDescent="0.2">
      <c r="B187" s="495"/>
      <c r="C187" s="236" t="s">
        <v>11</v>
      </c>
      <c r="D187" s="231"/>
      <c r="E187" s="232">
        <f t="shared" ref="E187:L187" si="65">SUM(E185:E186)</f>
        <v>818.7813309999998</v>
      </c>
      <c r="F187" s="233">
        <f t="shared" si="65"/>
        <v>353.09153100000003</v>
      </c>
      <c r="G187" s="233">
        <f t="shared" si="65"/>
        <v>724.04273400000034</v>
      </c>
      <c r="H187" s="233">
        <f t="shared" si="65"/>
        <v>443.623175</v>
      </c>
      <c r="I187" s="233">
        <f t="shared" si="65"/>
        <v>366.88136300000014</v>
      </c>
      <c r="J187" s="233">
        <f t="shared" si="65"/>
        <v>262.59352499999989</v>
      </c>
      <c r="K187" s="233">
        <f t="shared" si="65"/>
        <v>683.81984699999998</v>
      </c>
      <c r="L187" s="235">
        <f t="shared" si="65"/>
        <v>3652.8335060000009</v>
      </c>
    </row>
    <row r="188" spans="2:12" x14ac:dyDescent="0.2">
      <c r="B188" s="495"/>
      <c r="C188" s="497" t="s">
        <v>149</v>
      </c>
      <c r="D188" s="420" t="s">
        <v>0</v>
      </c>
      <c r="E188" s="428" t="s">
        <v>233</v>
      </c>
      <c r="F188" s="429">
        <v>65.490664999999993</v>
      </c>
      <c r="G188" s="429">
        <v>205.45786999999993</v>
      </c>
      <c r="H188" s="429">
        <v>95.585490000000021</v>
      </c>
      <c r="I188" s="429">
        <v>0.86432900000000001</v>
      </c>
      <c r="J188" s="429">
        <v>13.124609999999999</v>
      </c>
      <c r="K188" s="423">
        <v>38.045919999999988</v>
      </c>
      <c r="L188" s="196">
        <f t="shared" ref="L188:L193" si="66">SUM(E188:K188)</f>
        <v>418.56888399999991</v>
      </c>
    </row>
    <row r="189" spans="2:12" x14ac:dyDescent="0.2">
      <c r="B189" s="495"/>
      <c r="C189" s="499"/>
      <c r="D189" s="420" t="s">
        <v>1</v>
      </c>
      <c r="E189" s="430">
        <v>778.43642300000022</v>
      </c>
      <c r="F189" s="429">
        <v>130.08152599999997</v>
      </c>
      <c r="G189" s="429">
        <v>447.16100699999998</v>
      </c>
      <c r="H189" s="429">
        <v>446.04550600000005</v>
      </c>
      <c r="I189" s="429">
        <v>245.71119399999998</v>
      </c>
      <c r="J189" s="429">
        <v>254.91553999999999</v>
      </c>
      <c r="K189" s="423">
        <v>65.461772000000025</v>
      </c>
      <c r="L189" s="196">
        <f t="shared" si="66"/>
        <v>2367.8129680000002</v>
      </c>
    </row>
    <row r="190" spans="2:12" x14ac:dyDescent="0.2">
      <c r="B190" s="495"/>
      <c r="C190" s="499"/>
      <c r="D190" s="420" t="s">
        <v>2</v>
      </c>
      <c r="E190" s="430">
        <v>410.39828500000027</v>
      </c>
      <c r="F190" s="429">
        <v>21.208999999999996</v>
      </c>
      <c r="G190" s="429">
        <v>77.894665999999958</v>
      </c>
      <c r="H190" s="429">
        <v>7.7233249999999991</v>
      </c>
      <c r="I190" s="429">
        <v>76.140853000000007</v>
      </c>
      <c r="J190" s="429">
        <v>4.6381630000000005</v>
      </c>
      <c r="K190" s="429" t="s">
        <v>233</v>
      </c>
      <c r="L190" s="196">
        <f t="shared" si="66"/>
        <v>598.00429200000019</v>
      </c>
    </row>
    <row r="191" spans="2:12" x14ac:dyDescent="0.2">
      <c r="B191" s="495"/>
      <c r="C191" s="499"/>
      <c r="D191" s="420" t="s">
        <v>3</v>
      </c>
      <c r="E191" s="430">
        <v>39.674092000000002</v>
      </c>
      <c r="F191" s="429" t="s">
        <v>233</v>
      </c>
      <c r="G191" s="429" t="s">
        <v>233</v>
      </c>
      <c r="H191" s="429" t="s">
        <v>233</v>
      </c>
      <c r="I191" s="429" t="s">
        <v>233</v>
      </c>
      <c r="J191" s="429" t="s">
        <v>233</v>
      </c>
      <c r="K191" s="429" t="s">
        <v>233</v>
      </c>
      <c r="L191" s="196">
        <f t="shared" si="66"/>
        <v>39.674092000000002</v>
      </c>
    </row>
    <row r="192" spans="2:12" x14ac:dyDescent="0.2">
      <c r="B192" s="495"/>
      <c r="C192" s="499"/>
      <c r="D192" s="420" t="s">
        <v>4</v>
      </c>
      <c r="E192" s="430">
        <v>12.738590000000002</v>
      </c>
      <c r="F192" s="429">
        <v>86.872344000000027</v>
      </c>
      <c r="G192" s="429">
        <v>105.15731499999997</v>
      </c>
      <c r="H192" s="429">
        <v>305.93694799999997</v>
      </c>
      <c r="I192" s="429">
        <v>145.55324999999996</v>
      </c>
      <c r="J192" s="429">
        <v>52.134619999999998</v>
      </c>
      <c r="K192" s="423">
        <v>31.664239999999999</v>
      </c>
      <c r="L192" s="196">
        <f t="shared" si="66"/>
        <v>740.05730699999992</v>
      </c>
    </row>
    <row r="193" spans="2:12" x14ac:dyDescent="0.2">
      <c r="B193" s="495"/>
      <c r="C193" s="498"/>
      <c r="D193" s="420" t="s">
        <v>5</v>
      </c>
      <c r="E193" s="431">
        <v>317.45249099999995</v>
      </c>
      <c r="F193" s="429">
        <v>156.80094699999998</v>
      </c>
      <c r="G193" s="429">
        <v>856.63472300000012</v>
      </c>
      <c r="H193" s="429">
        <v>350.82785899999988</v>
      </c>
      <c r="I193" s="429">
        <v>147.85064200000002</v>
      </c>
      <c r="J193" s="429">
        <v>181.42257000000001</v>
      </c>
      <c r="K193" s="423">
        <v>292.62127799999996</v>
      </c>
      <c r="L193" s="196">
        <f t="shared" si="66"/>
        <v>2303.61051</v>
      </c>
    </row>
    <row r="194" spans="2:12" x14ac:dyDescent="0.2">
      <c r="B194" s="495"/>
      <c r="C194" s="236" t="s">
        <v>6</v>
      </c>
      <c r="D194" s="254"/>
      <c r="E194" s="233">
        <f t="shared" ref="E194:L194" si="67">SUM(E188:E193)</f>
        <v>1558.6998810000005</v>
      </c>
      <c r="F194" s="233">
        <f t="shared" si="67"/>
        <v>460.45448199999998</v>
      </c>
      <c r="G194" s="233">
        <f t="shared" si="67"/>
        <v>1692.3055809999998</v>
      </c>
      <c r="H194" s="233">
        <f t="shared" si="67"/>
        <v>1206.1191279999998</v>
      </c>
      <c r="I194" s="233">
        <f t="shared" si="67"/>
        <v>616.1202679999999</v>
      </c>
      <c r="J194" s="233">
        <f t="shared" si="67"/>
        <v>506.23550299999999</v>
      </c>
      <c r="K194" s="233">
        <f t="shared" si="67"/>
        <v>427.79320999999999</v>
      </c>
      <c r="L194" s="235">
        <f t="shared" si="67"/>
        <v>6467.7280530000007</v>
      </c>
    </row>
    <row r="195" spans="2:12" x14ac:dyDescent="0.2">
      <c r="B195" s="495"/>
      <c r="C195" s="497" t="s">
        <v>208</v>
      </c>
      <c r="D195" s="420" t="s">
        <v>79</v>
      </c>
      <c r="E195" s="218">
        <v>17.270493000000002</v>
      </c>
      <c r="F195" s="64">
        <v>5.1180049999999992</v>
      </c>
      <c r="G195" s="64">
        <v>64.773478999999995</v>
      </c>
      <c r="H195" s="64">
        <v>58.042501999999999</v>
      </c>
      <c r="I195" s="64">
        <v>32.902252000000004</v>
      </c>
      <c r="J195" s="64">
        <v>17.745656999999998</v>
      </c>
      <c r="K195" s="64">
        <v>86.795267999999993</v>
      </c>
      <c r="L195" s="196">
        <f>SUM(E195:K195)</f>
        <v>282.64765599999998</v>
      </c>
    </row>
    <row r="196" spans="2:12" x14ac:dyDescent="0.2">
      <c r="B196" s="495"/>
      <c r="C196" s="498"/>
      <c r="D196" s="420" t="s">
        <v>209</v>
      </c>
      <c r="E196" s="79">
        <v>684.16871400000002</v>
      </c>
      <c r="F196" s="64">
        <v>53.797475999999989</v>
      </c>
      <c r="G196" s="64">
        <v>99.591875999999985</v>
      </c>
      <c r="H196" s="64">
        <v>32.311764000000004</v>
      </c>
      <c r="I196" s="64">
        <v>100.967005</v>
      </c>
      <c r="J196" s="64">
        <v>64.742200999999994</v>
      </c>
      <c r="K196" s="64">
        <v>8.4149710000000013</v>
      </c>
      <c r="L196" s="196">
        <f>SUM(E196:K196)</f>
        <v>1043.9940069999998</v>
      </c>
    </row>
    <row r="197" spans="2:12" x14ac:dyDescent="0.2">
      <c r="B197" s="496"/>
      <c r="C197" s="249" t="s">
        <v>210</v>
      </c>
      <c r="D197" s="254"/>
      <c r="E197" s="233">
        <f t="shared" ref="E197:L197" si="68">SUM(E195:E196)</f>
        <v>701.43920700000001</v>
      </c>
      <c r="F197" s="233">
        <f t="shared" si="68"/>
        <v>58.915480999999986</v>
      </c>
      <c r="G197" s="233">
        <f t="shared" si="68"/>
        <v>164.36535499999997</v>
      </c>
      <c r="H197" s="233">
        <f t="shared" si="68"/>
        <v>90.354265999999996</v>
      </c>
      <c r="I197" s="233">
        <f t="shared" si="68"/>
        <v>133.869257</v>
      </c>
      <c r="J197" s="233">
        <f t="shared" si="68"/>
        <v>82.487857999999989</v>
      </c>
      <c r="K197" s="233">
        <f t="shared" si="68"/>
        <v>95.210239000000001</v>
      </c>
      <c r="L197" s="235">
        <f t="shared" si="68"/>
        <v>1326.6416629999999</v>
      </c>
    </row>
    <row r="198" spans="2:12" x14ac:dyDescent="0.2">
      <c r="B198" s="250" t="s">
        <v>232</v>
      </c>
      <c r="C198" s="251"/>
      <c r="D198" s="240"/>
      <c r="E198" s="255">
        <f t="shared" ref="E198:L198" si="69">+E197+E194+E187</f>
        <v>3078.920419</v>
      </c>
      <c r="F198" s="255">
        <f t="shared" si="69"/>
        <v>872.46149400000002</v>
      </c>
      <c r="G198" s="255">
        <f t="shared" si="69"/>
        <v>2580.7136700000001</v>
      </c>
      <c r="H198" s="255">
        <f t="shared" si="69"/>
        <v>1740.0965689999998</v>
      </c>
      <c r="I198" s="255">
        <f t="shared" si="69"/>
        <v>1116.8708880000001</v>
      </c>
      <c r="J198" s="255">
        <f t="shared" si="69"/>
        <v>851.31688599999984</v>
      </c>
      <c r="K198" s="255">
        <f t="shared" si="69"/>
        <v>1206.823296</v>
      </c>
      <c r="L198" s="256">
        <f t="shared" si="69"/>
        <v>11447.203222000002</v>
      </c>
    </row>
    <row r="199" spans="2:12" x14ac:dyDescent="0.2">
      <c r="B199" s="49" t="s">
        <v>211</v>
      </c>
    </row>
  </sheetData>
  <mergeCells count="56">
    <mergeCell ref="B185:B197"/>
    <mergeCell ref="C185:C186"/>
    <mergeCell ref="C188:C193"/>
    <mergeCell ref="C195:C196"/>
    <mergeCell ref="B171:B183"/>
    <mergeCell ref="C171:C172"/>
    <mergeCell ref="C174:C179"/>
    <mergeCell ref="C181:C182"/>
    <mergeCell ref="E5:K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73:B85"/>
    <mergeCell ref="C73:C74"/>
    <mergeCell ref="C76:C81"/>
    <mergeCell ref="C83:C8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157:B169"/>
    <mergeCell ref="C157:C158"/>
    <mergeCell ref="C160:C165"/>
    <mergeCell ref="C167:C168"/>
    <mergeCell ref="B129:B141"/>
    <mergeCell ref="C129:C130"/>
    <mergeCell ref="C132:C137"/>
    <mergeCell ref="C139:C140"/>
    <mergeCell ref="B143:B155"/>
    <mergeCell ref="C143:C144"/>
    <mergeCell ref="C146:C151"/>
    <mergeCell ref="C153:C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Andrea Purdy</cp:lastModifiedBy>
  <cp:lastPrinted>2007-05-23T14:27:43Z</cp:lastPrinted>
  <dcterms:created xsi:type="dcterms:W3CDTF">2006-10-24T13:52:52Z</dcterms:created>
  <dcterms:modified xsi:type="dcterms:W3CDTF">2016-10-25T09:34:42Z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