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675" windowWidth="19020" windowHeight="7485"/>
  </bookViews>
  <sheets>
    <sheet name="Cover" sheetId="12" r:id="rId1"/>
    <sheet name="Contents and Guidance" sheetId="10" r:id="rId2"/>
    <sheet name="Glossary and Methodology" sheetId="11" r:id="rId3"/>
    <sheet name="Chart 1" sheetId="6" r:id="rId4"/>
    <sheet name="Table 1" sheetId="4" r:id="rId5"/>
    <sheet name="Data" sheetId="5" state="hidden" r:id="rId6"/>
  </sheets>
  <externalReferences>
    <externalReference r:id="rId7"/>
    <externalReference r:id="rId8"/>
  </externalReferences>
  <definedNames>
    <definedName name="_xlnm._FilterDatabase" localSheetId="5" hidden="1">Data!$A$1:$BH$170</definedName>
    <definedName name="AsAtDate">[1]Dates!$B$6</definedName>
    <definedName name="EduBaseDate">[1]Dates!$B$5</definedName>
    <definedName name="Phase" localSheetId="0">[1]Dates!$B$10:$B$15</definedName>
    <definedName name="Phase">[2]Dates!$B$10:$B$15</definedName>
    <definedName name="_xlnm.Print_Area" localSheetId="3">'Chart 1'!$A$1:$I$48</definedName>
    <definedName name="_xlnm.Print_Area" localSheetId="1">'Contents and Guidance'!$A$1:$B$39</definedName>
    <definedName name="_xlnm.Print_Area" localSheetId="0">Cover!$A$1:$D$29</definedName>
    <definedName name="_xlnm.Print_Area" localSheetId="2">'Glossary and Methodology'!$A$1:$B$40</definedName>
    <definedName name="_xlnm.Print_Area" localSheetId="4">'Table 1'!$A$1:$S$48</definedName>
    <definedName name="PublicationDate">[1]Dates!$B$7</definedName>
  </definedNames>
  <calcPr calcId="145621"/>
</workbook>
</file>

<file path=xl/calcChain.xml><?xml version="1.0" encoding="utf-8"?>
<calcChain xmlns="http://schemas.openxmlformats.org/spreadsheetml/2006/main">
  <c r="B2" i="6" l="1"/>
  <c r="C9" i="6" l="1"/>
  <c r="D9" i="6"/>
  <c r="E9" i="6"/>
  <c r="F9" i="6"/>
  <c r="G9" i="6"/>
  <c r="C10" i="6"/>
  <c r="D10" i="6"/>
  <c r="E10" i="6"/>
  <c r="F10" i="6"/>
  <c r="G10" i="6"/>
  <c r="C11" i="6"/>
  <c r="D11" i="6"/>
  <c r="E11" i="6"/>
  <c r="F11" i="6"/>
  <c r="G11" i="6"/>
  <c r="C12" i="6"/>
  <c r="D12" i="6"/>
  <c r="E12" i="6"/>
  <c r="F12" i="6"/>
  <c r="G12" i="6"/>
  <c r="C13" i="6"/>
  <c r="D13" i="6"/>
  <c r="E13" i="6"/>
  <c r="F13" i="6"/>
  <c r="G13" i="6"/>
  <c r="C14" i="6"/>
  <c r="D14" i="6"/>
  <c r="E14" i="6"/>
  <c r="F14" i="6"/>
  <c r="G14" i="6"/>
  <c r="C15" i="6"/>
  <c r="D15" i="6"/>
  <c r="E15" i="6"/>
  <c r="F15" i="6"/>
  <c r="G15" i="6"/>
  <c r="C16" i="6"/>
  <c r="D16" i="6"/>
  <c r="E16" i="6"/>
  <c r="F16" i="6"/>
  <c r="G16" i="6"/>
  <c r="C17" i="6"/>
  <c r="D17" i="6"/>
  <c r="E17" i="6"/>
  <c r="F17" i="6"/>
  <c r="G17" i="6"/>
  <c r="C18" i="6"/>
  <c r="D18" i="6"/>
  <c r="E18" i="6"/>
  <c r="F18" i="6"/>
  <c r="G18" i="6"/>
  <c r="C19" i="6"/>
  <c r="F19" i="6"/>
  <c r="D8" i="6"/>
  <c r="E8" i="6"/>
  <c r="F8" i="6"/>
  <c r="G8" i="6"/>
  <c r="C8" i="6"/>
  <c r="N5" i="4" l="1"/>
  <c r="K5" i="4"/>
  <c r="H42" i="4" l="1"/>
  <c r="H40" i="4"/>
  <c r="H38" i="4"/>
  <c r="H36" i="4"/>
  <c r="H34" i="4"/>
  <c r="H32" i="4"/>
  <c r="H30" i="4"/>
  <c r="H28" i="4"/>
  <c r="H24" i="4"/>
  <c r="H23" i="4"/>
  <c r="H22" i="4"/>
  <c r="H21" i="4"/>
  <c r="H20" i="4"/>
  <c r="H12" i="4"/>
  <c r="H9" i="4"/>
  <c r="F42" i="4" l="1"/>
  <c r="F40" i="4"/>
  <c r="F38" i="4"/>
  <c r="F36" i="4"/>
  <c r="F34" i="4"/>
  <c r="F32" i="4"/>
  <c r="F30" i="4"/>
  <c r="F28" i="4"/>
  <c r="F24" i="4"/>
  <c r="F23" i="4"/>
  <c r="F22" i="4"/>
  <c r="F21" i="4"/>
  <c r="F20" i="4"/>
  <c r="F13" i="4"/>
  <c r="F12" i="4"/>
  <c r="F10" i="4"/>
  <c r="F9" i="4"/>
  <c r="P23" i="6" l="1"/>
  <c r="M23" i="6"/>
  <c r="N12" i="6"/>
  <c r="O12" i="6"/>
  <c r="P12" i="6"/>
  <c r="Q12" i="6"/>
  <c r="N13" i="6"/>
  <c r="O13" i="6"/>
  <c r="P13" i="6"/>
  <c r="Q13" i="6"/>
  <c r="N14" i="6"/>
  <c r="O14" i="6"/>
  <c r="P14" i="6"/>
  <c r="Q14" i="6"/>
  <c r="N15" i="6"/>
  <c r="O15" i="6"/>
  <c r="P15" i="6"/>
  <c r="Q15" i="6"/>
  <c r="N16" i="6"/>
  <c r="O16" i="6"/>
  <c r="P16" i="6"/>
  <c r="Q16" i="6"/>
  <c r="N17" i="6"/>
  <c r="O17" i="6"/>
  <c r="P17" i="6"/>
  <c r="Q17" i="6"/>
  <c r="N18" i="6"/>
  <c r="O18" i="6"/>
  <c r="P18" i="6"/>
  <c r="Q18" i="6"/>
  <c r="N19" i="6"/>
  <c r="O19" i="6"/>
  <c r="P19" i="6"/>
  <c r="Q19" i="6"/>
  <c r="N20" i="6"/>
  <c r="O20" i="6"/>
  <c r="P20" i="6"/>
  <c r="Q20" i="6"/>
  <c r="N21" i="6"/>
  <c r="O21" i="6"/>
  <c r="P21" i="6"/>
  <c r="Q21" i="6"/>
  <c r="N22" i="6"/>
  <c r="O22" i="6"/>
  <c r="P22" i="6"/>
  <c r="Q22" i="6"/>
  <c r="M13" i="6"/>
  <c r="M14" i="6"/>
  <c r="M15" i="6"/>
  <c r="M16" i="6"/>
  <c r="M17" i="6"/>
  <c r="M18" i="6"/>
  <c r="M19" i="6"/>
  <c r="M20" i="6"/>
  <c r="M21" i="6"/>
  <c r="M22" i="6"/>
  <c r="L8" i="6"/>
  <c r="M12" i="6"/>
  <c r="C6" i="6" l="1"/>
  <c r="O5" i="4"/>
  <c r="O38" i="4" l="1"/>
  <c r="O30" i="4"/>
  <c r="O22" i="4"/>
  <c r="O36" i="4"/>
  <c r="O28" i="4"/>
  <c r="O21" i="4"/>
  <c r="O42" i="4"/>
  <c r="O34" i="4"/>
  <c r="O20" i="4"/>
  <c r="O32" i="4"/>
  <c r="O23" i="4"/>
  <c r="O9" i="4"/>
  <c r="O24" i="4"/>
  <c r="O12" i="4"/>
  <c r="O40" i="4"/>
  <c r="M5" i="4"/>
  <c r="L5" i="4"/>
  <c r="N38" i="4" l="1"/>
  <c r="N30" i="4"/>
  <c r="N23" i="4"/>
  <c r="N12" i="4"/>
  <c r="N36" i="4"/>
  <c r="N28" i="4"/>
  <c r="N9" i="4"/>
  <c r="N34" i="4"/>
  <c r="N22" i="4"/>
  <c r="N42" i="4"/>
  <c r="N21" i="4"/>
  <c r="N40" i="4"/>
  <c r="N32" i="4"/>
  <c r="N24" i="4"/>
  <c r="N20" i="4"/>
  <c r="K38" i="4"/>
  <c r="K30" i="4"/>
  <c r="K22" i="4"/>
  <c r="K9" i="4"/>
  <c r="K36" i="4"/>
  <c r="K28" i="4"/>
  <c r="K21" i="4"/>
  <c r="K34" i="4"/>
  <c r="K20" i="4"/>
  <c r="K40" i="4"/>
  <c r="K12" i="4"/>
  <c r="K42" i="4"/>
  <c r="K24" i="4"/>
  <c r="K32" i="4"/>
  <c r="K23" i="4"/>
  <c r="L38" i="4"/>
  <c r="L30" i="4"/>
  <c r="L21" i="4"/>
  <c r="L12" i="4"/>
  <c r="L36" i="4"/>
  <c r="L28" i="4"/>
  <c r="L24" i="4"/>
  <c r="L20" i="4"/>
  <c r="L9" i="4"/>
  <c r="L34" i="4"/>
  <c r="L40" i="4"/>
  <c r="L42" i="4"/>
  <c r="L23" i="4"/>
  <c r="L32" i="4"/>
  <c r="L22" i="4"/>
  <c r="M38" i="4"/>
  <c r="M30" i="4"/>
  <c r="M24" i="4"/>
  <c r="M20" i="4"/>
  <c r="M36" i="4"/>
  <c r="M28" i="4"/>
  <c r="M23" i="4"/>
  <c r="M34" i="4"/>
  <c r="M22" i="4"/>
  <c r="R22" i="4" s="1"/>
  <c r="M12" i="4"/>
  <c r="M40" i="4"/>
  <c r="M21" i="4"/>
  <c r="M42" i="4"/>
  <c r="M32" i="4"/>
  <c r="M9" i="4"/>
  <c r="R40" i="4" l="1"/>
  <c r="R32" i="4"/>
  <c r="R28" i="4"/>
  <c r="R20" i="4"/>
  <c r="R21" i="4"/>
  <c r="Q28" i="4"/>
  <c r="R12" i="4"/>
  <c r="R42" i="4"/>
  <c r="R38" i="4"/>
  <c r="R34" i="4"/>
  <c r="Q12" i="4"/>
  <c r="R23" i="4"/>
  <c r="R24" i="4"/>
  <c r="Q9" i="4"/>
  <c r="Q20" i="4"/>
  <c r="Q42" i="4"/>
  <c r="Q38" i="4"/>
  <c r="R9" i="4"/>
  <c r="Q32" i="4"/>
  <c r="Q22" i="4"/>
  <c r="Q40" i="4"/>
  <c r="Q30" i="4"/>
  <c r="Q24" i="4"/>
  <c r="R30" i="4"/>
  <c r="R36" i="4"/>
  <c r="Q34" i="4"/>
  <c r="Q36" i="4"/>
  <c r="Q21" i="4"/>
  <c r="Q23" i="4"/>
</calcChain>
</file>

<file path=xl/sharedStrings.xml><?xml version="1.0" encoding="utf-8"?>
<sst xmlns="http://schemas.openxmlformats.org/spreadsheetml/2006/main" count="247" uniqueCount="207">
  <si>
    <t>Q1. My child is happy at this school (%)</t>
  </si>
  <si>
    <t>Q2. My child feels safe at this school (%)</t>
  </si>
  <si>
    <t>Q3. My child makes good progress at this school (%)</t>
  </si>
  <si>
    <t>Q4. My child is well looked after at this school (%)</t>
  </si>
  <si>
    <t>Q5. My child is taught well at this school (%)</t>
  </si>
  <si>
    <t>Q6. My child receives appropriate homework for their age (%)</t>
  </si>
  <si>
    <t>Q7. This school makes sure its pupils are well behaved (%)</t>
  </si>
  <si>
    <t>Q8. This school deals effectively with bullying (%)</t>
  </si>
  <si>
    <t>Q9. This school is well led and managed (%)</t>
  </si>
  <si>
    <t>Q10. This school responds well to any concerns I raise (%)</t>
  </si>
  <si>
    <t>Q11. I receive valuable information from the school about my child's progress (%)</t>
  </si>
  <si>
    <t>Number of submissions</t>
  </si>
  <si>
    <t>Independent schools</t>
  </si>
  <si>
    <t>Maintained schools and academies</t>
  </si>
  <si>
    <t>All data below refers to maintained schools and academies only</t>
  </si>
  <si>
    <t>Phase</t>
  </si>
  <si>
    <t>Nursery</t>
  </si>
  <si>
    <t>Primary</t>
  </si>
  <si>
    <t>Secondary</t>
  </si>
  <si>
    <t>Pupil referral unit</t>
  </si>
  <si>
    <t>Average number of submissions per independent school</t>
  </si>
  <si>
    <t>Average number of submissions per maintained school</t>
  </si>
  <si>
    <t>East Midlands</t>
  </si>
  <si>
    <t>East of England</t>
  </si>
  <si>
    <t>London</t>
  </si>
  <si>
    <t>North West</t>
  </si>
  <si>
    <t>Pupil Referral Unit</t>
  </si>
  <si>
    <t>South East</t>
  </si>
  <si>
    <t>South West</t>
  </si>
  <si>
    <t>Special</t>
  </si>
  <si>
    <t>West Midlands</t>
  </si>
  <si>
    <t>Response rate (%)</t>
  </si>
  <si>
    <t>North East, Yorkshire and Humber</t>
  </si>
  <si>
    <t>Parent View question:</t>
  </si>
  <si>
    <t>Strongly agree</t>
  </si>
  <si>
    <t>Agree</t>
  </si>
  <si>
    <t>Disagree</t>
  </si>
  <si>
    <t>Strongly disagree</t>
  </si>
  <si>
    <t>Don't know</t>
  </si>
  <si>
    <t>Source: Parent View</t>
  </si>
  <si>
    <t>Q1. My child is happy at this school</t>
  </si>
  <si>
    <t>Q2. My child feels safe at this school</t>
  </si>
  <si>
    <t>Q3. My child makes good progress at this school</t>
  </si>
  <si>
    <t>Q4. My child is well looked after at this school</t>
  </si>
  <si>
    <t>Q5. My child is taught well at this school</t>
  </si>
  <si>
    <t>Q6. My child receives appropriate homework for their age</t>
  </si>
  <si>
    <t>Q7. This school makes sure its pupils are well behaved</t>
  </si>
  <si>
    <t>Q8. This school deals effectively with bullying</t>
  </si>
  <si>
    <t>Q9. This school is well led and managed</t>
  </si>
  <si>
    <t>Q10. This school responds well to any concerns I raise</t>
  </si>
  <si>
    <t>Q12. Would you recommend this school to another parent?</t>
  </si>
  <si>
    <t>Parent View benchmarks for schools in England</t>
  </si>
  <si>
    <t>What data does this release cover?</t>
  </si>
  <si>
    <t>How are response rates calculated?</t>
  </si>
  <si>
    <t>Contents and Guidance</t>
  </si>
  <si>
    <t>Positive</t>
  </si>
  <si>
    <t>Negative</t>
  </si>
  <si>
    <t>It does not include submissions received for:</t>
  </si>
  <si>
    <t>How can I use this data?</t>
  </si>
  <si>
    <t>What are its limitations?</t>
  </si>
  <si>
    <t>What data is contained in this spreadsheet?</t>
  </si>
  <si>
    <t>Academy Converter</t>
  </si>
  <si>
    <t>All schools that have chosen through Governing Body Resolution and application to the Secretary of State to become an Academy under the Academies Act 2010.</t>
  </si>
  <si>
    <t>Independent School</t>
  </si>
  <si>
    <r>
      <rPr>
        <sz val="8"/>
        <rFont val="Tahoma"/>
        <family val="2"/>
      </rPr>
      <t>For more information about Parent View visit:</t>
    </r>
    <r>
      <rPr>
        <b/>
        <sz val="8"/>
        <rFont val="Tahoma"/>
        <family val="2"/>
      </rPr>
      <t xml:space="preserve"> </t>
    </r>
    <r>
      <rPr>
        <b/>
        <sz val="8"/>
        <color rgb="FF2092B6"/>
        <rFont val="Tahoma"/>
        <family val="2"/>
      </rPr>
      <t xml:space="preserve">
</t>
    </r>
    <r>
      <rPr>
        <b/>
        <u/>
        <sz val="8"/>
        <color rgb="FF2092B6"/>
        <rFont val="Tahoma"/>
        <family val="2"/>
      </rPr>
      <t>http://parentview.ofsted.gov.uk</t>
    </r>
  </si>
  <si>
    <t>Methodology</t>
  </si>
  <si>
    <t>Region</t>
  </si>
  <si>
    <t>What data was used to produce this management information?</t>
  </si>
  <si>
    <t>What other important points are there to note?</t>
  </si>
  <si>
    <t>Table 1 provides an overview of the Parent View results for independent schools and maintained schools and academies within England. The results are broken down by each question and additional information provided includes:</t>
  </si>
  <si>
    <t>Ofsted Region</t>
  </si>
  <si>
    <t>Q12. Would you recommend this school to another parent? (%)</t>
  </si>
  <si>
    <t>Q11. I receive valuable information from the school about my child's progress</t>
  </si>
  <si>
    <r>
      <t>Glossary</t>
    </r>
    <r>
      <rPr>
        <b/>
        <vertAlign val="superscript"/>
        <sz val="12"/>
        <color theme="1"/>
        <rFont val="Tahoma"/>
        <family val="2"/>
      </rPr>
      <t>1</t>
    </r>
  </si>
  <si>
    <t>This table shows the number of submissions received per response.</t>
  </si>
  <si>
    <t>Management information</t>
  </si>
  <si>
    <t>Policy area:</t>
  </si>
  <si>
    <t>Theme:</t>
  </si>
  <si>
    <t>Education, children's services and skills</t>
  </si>
  <si>
    <t>Published on:</t>
  </si>
  <si>
    <t>Coverage:</t>
  </si>
  <si>
    <t>England</t>
  </si>
  <si>
    <t>Period covered:</t>
  </si>
  <si>
    <t>Status:</t>
  </si>
  <si>
    <t>Management Information</t>
  </si>
  <si>
    <t>Statistician:</t>
  </si>
  <si>
    <t>Paul Moore</t>
  </si>
  <si>
    <t>Public enquiries:</t>
  </si>
  <si>
    <t>enquiries@ofsted.gov.uk</t>
  </si>
  <si>
    <t>Press enquiries:</t>
  </si>
  <si>
    <t>pressenquiries@ofsted.gov.uk</t>
  </si>
  <si>
    <t>Link to official statistics release web page:</t>
  </si>
  <si>
    <t>https://www.gov.uk/government/collections/maintained-schools-and-academies-inspections-and-outcomes-official-statistics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</si>
  <si>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</si>
  <si>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</si>
  <si>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</si>
  <si>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</si>
  <si>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</si>
  <si>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</si>
  <si>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</si>
  <si>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 xml:space="preserve">Schools have been grouped according to Ofsted’s phase of education. All-through schools have been categorised as secondary. As a majority of their funding comes from local authorities, non-maintained special schools have been categorised as special and not as an independent school. </t>
  </si>
  <si>
    <t>A Pupil Referral Unit (PRU) is established and maintained by a local authority which is specially organised to provide education for children who are excluded, sick or otherwise unable to attend mainstream school and is not a special or other type of school.</t>
  </si>
  <si>
    <t xml:space="preserve">Schools have been grouped according to Ofsted region. This is similar to the government office region, however the North East and Yorkshire and Humber regions are combined.  </t>
  </si>
  <si>
    <t>Independent schools and maintained schools and academies.</t>
  </si>
  <si>
    <t>Percentage of submissions per response</t>
  </si>
  <si>
    <r>
      <t>Select chart</t>
    </r>
    <r>
      <rPr>
        <b/>
        <vertAlign val="superscript"/>
        <sz val="10"/>
        <color theme="1"/>
        <rFont val="Tahoma"/>
        <family val="2"/>
      </rPr>
      <t>1,2</t>
    </r>
    <r>
      <rPr>
        <b/>
        <sz val="10"/>
        <color theme="1"/>
        <rFont val="Tahoma"/>
        <family val="2"/>
      </rPr>
      <t>:</t>
    </r>
  </si>
  <si>
    <r>
      <rPr>
        <vertAlign val="superscript"/>
        <sz val="8"/>
        <color theme="1"/>
        <rFont val="Tahoma"/>
        <family val="2"/>
      </rPr>
      <t>2</t>
    </r>
    <r>
      <rPr>
        <sz val="8"/>
        <color theme="1"/>
        <rFont val="Tahoma"/>
        <family val="2"/>
      </rPr>
      <t xml:space="preserve"> The data is representative of the views of parents and guardians who filled in the questionnaire, but response rates are low so any conclusions should be made with caution.</t>
    </r>
  </si>
  <si>
    <r>
      <rPr>
        <vertAlign val="superscript"/>
        <sz val="9"/>
        <color theme="1"/>
        <rFont val="Tahoma"/>
        <family val="2"/>
      </rPr>
      <t xml:space="preserve">3 </t>
    </r>
    <r>
      <rPr>
        <sz val="8"/>
        <color theme="1"/>
        <rFont val="Tahoma"/>
        <family val="2"/>
      </rPr>
      <t xml:space="preserve">The column </t>
    </r>
    <r>
      <rPr>
        <vertAlign val="superscript"/>
        <sz val="8"/>
        <color theme="1"/>
        <rFont val="Tahoma"/>
        <family val="2"/>
      </rPr>
      <t>'</t>
    </r>
    <r>
      <rPr>
        <sz val="8"/>
        <color theme="1"/>
        <rFont val="Tahoma"/>
        <family val="2"/>
      </rPr>
      <t>Positive' is the combination of those responding with 'Strongly agree' and 'Agree', 'Negative'  is the combination of those responding with 'Strongly disagree' and 'Disagree'</t>
    </r>
  </si>
  <si>
    <r>
      <rPr>
        <vertAlign val="superscript"/>
        <sz val="8"/>
        <color theme="1"/>
        <rFont val="Tahoma"/>
        <family val="2"/>
      </rPr>
      <t>1</t>
    </r>
    <r>
      <rPr>
        <sz val="8"/>
        <color theme="1"/>
        <rFont val="Tahoma"/>
        <family val="2"/>
      </rPr>
      <t xml:space="preserve"> The percentages shown in the chart have been rounded and may not add up to 100.</t>
    </r>
  </si>
  <si>
    <r>
      <rPr>
        <vertAlign val="superscript"/>
        <sz val="9"/>
        <color theme="1"/>
        <rFont val="Tahoma"/>
        <family val="2"/>
      </rPr>
      <t xml:space="preserve">1 </t>
    </r>
    <r>
      <rPr>
        <sz val="8"/>
        <color theme="1"/>
        <rFont val="Tahoma"/>
        <family val="2"/>
      </rPr>
      <t>The percentages shown in the table have been rounded and may not add up to 100.</t>
    </r>
  </si>
  <si>
    <t>▪ School capacity has been used when there is a true value of zero or if no information is available regarding the total number of pupils.</t>
  </si>
  <si>
    <t>▪ Response rates are calculated by dividing the total number of submissions received for each category by the total number of pupils recorded as attending the schools  
  within that category. Where pupil numbers of 1 or 2 have been suppressed for a school, 2 has been used as their total within this calculation.</t>
  </si>
  <si>
    <t>▪ Data in the tables and charts are rounded so may not add to 100%.</t>
  </si>
  <si>
    <t>▪ As there is only a small number of independent schools, the Parent View results have not been broken down any further from the overall figure for England.</t>
  </si>
  <si>
    <t>▪ Parents and guardians can update their views on schools throughout the year. This data set contains each individuals' most recent entry in that period.</t>
  </si>
  <si>
    <r>
      <rPr>
        <vertAlign val="superscript"/>
        <sz val="12"/>
        <color theme="1"/>
        <rFont val="Tahoma"/>
        <family val="2"/>
      </rPr>
      <t>1.</t>
    </r>
    <r>
      <rPr>
        <sz val="12"/>
        <color theme="1"/>
        <rFont val="Tahoma"/>
        <family val="2"/>
      </rPr>
      <t xml:space="preserve"> Definitions regarding school types were taken from Edubase.</t>
    </r>
  </si>
  <si>
    <r>
      <rPr>
        <b/>
        <sz val="12"/>
        <color rgb="FF92D050"/>
        <rFont val="Tahoma"/>
        <family val="2"/>
      </rPr>
      <t xml:space="preserve">√ </t>
    </r>
    <r>
      <rPr>
        <sz val="12"/>
        <color theme="1"/>
        <rFont val="Tahoma"/>
        <family val="2"/>
      </rPr>
      <t>maintained schools and academies who were open throughout the academic year</t>
    </r>
  </si>
  <si>
    <r>
      <rPr>
        <b/>
        <sz val="12"/>
        <color rgb="FFFF0000"/>
        <rFont val="Tahoma"/>
        <family val="2"/>
      </rPr>
      <t>x</t>
    </r>
    <r>
      <rPr>
        <sz val="12"/>
        <color theme="1"/>
        <rFont val="Tahoma"/>
        <family val="2"/>
      </rPr>
      <t xml:space="preserve"> maintained schools which converted to academy status during this period</t>
    </r>
  </si>
  <si>
    <r>
      <rPr>
        <b/>
        <sz val="12"/>
        <color rgb="FFFF0000"/>
        <rFont val="Tahoma"/>
        <family val="2"/>
      </rPr>
      <t>x</t>
    </r>
    <r>
      <rPr>
        <sz val="12"/>
        <color theme="1"/>
        <rFont val="Tahoma"/>
        <family val="2"/>
      </rPr>
      <t xml:space="preserve"> independent schools who changed inspectorate during this period</t>
    </r>
  </si>
  <si>
    <t>▪ the total number of submissions received and the response rate for each category,</t>
  </si>
  <si>
    <t>▪ the percentage of positive and negative responses received for each question,</t>
  </si>
  <si>
    <t>▪ and for maintained schools and academies, a further break down by phase (Nursery, Primary, Secondary, Special and Pupil referral unit) and region.</t>
  </si>
  <si>
    <r>
      <rPr>
        <sz val="12"/>
        <color rgb="FF2092B9"/>
        <rFont val="Tahoma"/>
        <family val="2"/>
      </rPr>
      <t>�</t>
    </r>
    <r>
      <rPr>
        <sz val="12"/>
        <color theme="1"/>
        <rFont val="Tahoma"/>
        <family val="2"/>
      </rPr>
      <t xml:space="preserve"> You can select the question you want to look at by clicking on the blue drop down box in the top right hand corner. The data will update to reflect your choice.</t>
    </r>
  </si>
  <si>
    <r>
      <t>This data can be used to compare the performance of</t>
    </r>
    <r>
      <rPr>
        <b/>
        <sz val="12"/>
        <color theme="1"/>
        <rFont val="Tahoma"/>
        <family val="2"/>
      </rPr>
      <t xml:space="preserve"> </t>
    </r>
    <r>
      <rPr>
        <sz val="12"/>
        <color theme="1"/>
        <rFont val="Tahoma"/>
        <family val="2"/>
      </rPr>
      <t>individual schools against the performance of those in England or those of the same phase or region. For example:</t>
    </r>
  </si>
  <si>
    <t>▪ The data for independent schools covers those inspected by Ofsted, and not by other inspectorates.</t>
  </si>
  <si>
    <r>
      <rPr>
        <sz val="12"/>
        <color rgb="FF2092B9"/>
        <rFont val="Tahoma"/>
        <family val="2"/>
      </rPr>
      <t xml:space="preserve">� </t>
    </r>
    <r>
      <rPr>
        <sz val="12"/>
        <color theme="1"/>
        <rFont val="Tahoma"/>
        <family val="2"/>
      </rPr>
      <t>The dropdown box below the title, highlighted in blue, can be used to filter the charts to show the results for either independent schools or maintained schools and 
    academies in England.</t>
    </r>
  </si>
  <si>
    <t>▪ The data is representative of the views of parents and guardians who filled in the questionnaire, but response rates are low so any conclusions should be made with
   caution.</t>
  </si>
  <si>
    <t>▪ Response rates are estimates based upon pupil numbers because no data is available on the number of parents and guardians whose children attend any given school. 
  More detail about this can be found on the Glossary and Methodology tab.</t>
  </si>
  <si>
    <t>▪ In the very small number of cases where neither pieces of information are available, the schools submissions are removed from the calculation. However, their 
  submissions are still included in the total number of submissions received and within the breakdown of responses by question.</t>
  </si>
  <si>
    <t>Group Description</t>
  </si>
  <si>
    <t>Number of Submissions</t>
  </si>
  <si>
    <t>Response Rate (%)</t>
  </si>
  <si>
    <t>Strongly AgreeQ1.</t>
  </si>
  <si>
    <t>AgreeQ1.</t>
  </si>
  <si>
    <t>DisagreeQ1.</t>
  </si>
  <si>
    <t>Strongly DisagreeQ1.</t>
  </si>
  <si>
    <t>Don't KnowQ1.</t>
  </si>
  <si>
    <t>Strongly AgreeQ2.</t>
  </si>
  <si>
    <t>AgreeQ2.</t>
  </si>
  <si>
    <t>DisagreeQ2.</t>
  </si>
  <si>
    <t>Strongly DisagreeQ2.</t>
  </si>
  <si>
    <t>Don't KnowQ2.</t>
  </si>
  <si>
    <t>Strongly AgreeQ3.</t>
  </si>
  <si>
    <t>AgreeQ3.</t>
  </si>
  <si>
    <t>DisagreeQ3.</t>
  </si>
  <si>
    <t>Strongly DisagreeQ3.</t>
  </si>
  <si>
    <t>Don't KnowQ3.</t>
  </si>
  <si>
    <t>Strongly AgreeQ4.</t>
  </si>
  <si>
    <t>AgreeQ4.</t>
  </si>
  <si>
    <t>DisagreeQ4.</t>
  </si>
  <si>
    <t>Strongly DisagreeQ4.</t>
  </si>
  <si>
    <t>Don't KnowQ4.</t>
  </si>
  <si>
    <t>Strongly AgreeQ5.</t>
  </si>
  <si>
    <t>AgreeQ5.</t>
  </si>
  <si>
    <t>DisagreeQ5.</t>
  </si>
  <si>
    <t>Strongly DisagreeQ5.</t>
  </si>
  <si>
    <t>Don't KnowQ5.</t>
  </si>
  <si>
    <t>Strongly AgreeQ6.</t>
  </si>
  <si>
    <t>AgreeQ6.</t>
  </si>
  <si>
    <t>DisagreeQ6.</t>
  </si>
  <si>
    <t>Strongly DisagreeQ6.</t>
  </si>
  <si>
    <t>Don't KnowQ6.</t>
  </si>
  <si>
    <t>Strongly AgreeQ7.</t>
  </si>
  <si>
    <t>AgreeQ7.</t>
  </si>
  <si>
    <t>DisagreeQ7.</t>
  </si>
  <si>
    <t>Strongly DisagreeQ7.</t>
  </si>
  <si>
    <t>Don't KnowQ7.</t>
  </si>
  <si>
    <t>Strongly AgreeQ8.</t>
  </si>
  <si>
    <t>AgreeQ8.</t>
  </si>
  <si>
    <t>DisagreeQ8.</t>
  </si>
  <si>
    <t>Strongly DisagreeQ8.</t>
  </si>
  <si>
    <t>Don't KnowQ8.</t>
  </si>
  <si>
    <t>Strongly AgreeQ9.</t>
  </si>
  <si>
    <t>AgreeQ9.</t>
  </si>
  <si>
    <t>DisagreeQ9.</t>
  </si>
  <si>
    <t>Strongly DisagreeQ9.</t>
  </si>
  <si>
    <t>Don't KnowQ9.</t>
  </si>
  <si>
    <t>Strongly AgreeQ10</t>
  </si>
  <si>
    <t>AgreeQ10</t>
  </si>
  <si>
    <t>DisagreeQ10</t>
  </si>
  <si>
    <t>Strongly DisagreeQ10</t>
  </si>
  <si>
    <t>Don't KnowQ10</t>
  </si>
  <si>
    <t>Strongly AgreeQ11</t>
  </si>
  <si>
    <t>AgreeQ11</t>
  </si>
  <si>
    <t>DisagreeQ11</t>
  </si>
  <si>
    <t>Strongly DisagreeQ11</t>
  </si>
  <si>
    <t>Don't KnowQ11</t>
  </si>
  <si>
    <t>YesQ12</t>
  </si>
  <si>
    <t>NoQ12</t>
  </si>
  <si>
    <t xml:space="preserve">▪ Parents and guardians can see how their child’s school compares to others nationally, and consider the performance of potential schools their child may attend. </t>
  </si>
  <si>
    <t>▪ Teachers, leaders and governors can see how their own school performs against other schools nationally.</t>
  </si>
  <si>
    <t>Parent View submissions received between 1 September 2015 and 31 August 2016.</t>
  </si>
  <si>
    <t>This data release covers the submissions received to Parent View in the 2015/16 academic year (1 September 2015 – 31 August 2016) for:</t>
  </si>
  <si>
    <t>Chart 1: Parent View responses received for independent schools/maintained schools and academies in England between 1 September 2015 and 31 August 2016</t>
  </si>
  <si>
    <t>Table 1: Submissions made to Parent View, between 1 September 2015 and 31 August 2016, for schools in England, broken down by type of school, phase, region and question</t>
  </si>
  <si>
    <t>▪ Data regarding opening/closing dates and school capacity was taken from Edubase on 4 October 2016.</t>
  </si>
  <si>
    <t>▪ For independent schools, additional information regarding inspectorate changes was taken from Edubase on 13 October 2016.</t>
  </si>
  <si>
    <t>▪ Data regarding total pupil numbers was taken from Edubase, according to the 21 January 2016 census.</t>
  </si>
  <si>
    <t>▪ The data extract from Parent View contains submissions received between 1 September 2015 and 31 August 2016.</t>
  </si>
  <si>
    <r>
      <rPr>
        <b/>
        <sz val="12"/>
        <color rgb="FFFF0000"/>
        <rFont val="Tahoma"/>
        <family val="2"/>
      </rPr>
      <t>x</t>
    </r>
    <r>
      <rPr>
        <sz val="12"/>
        <color theme="1"/>
        <rFont val="Tahoma"/>
        <family val="2"/>
      </rPr>
      <t xml:space="preserve"> schools who opened or closed between 1 September 2015 and 31 August 2016</t>
    </r>
  </si>
  <si>
    <r>
      <t xml:space="preserve">Table 1: Submissions made to Parent View, between 1 September 2015 and 31 August 2016, for schools in England, broken down by type of school, phase, region and question </t>
    </r>
    <r>
      <rPr>
        <b/>
        <vertAlign val="superscript"/>
        <sz val="10"/>
        <color indexed="9"/>
        <rFont val="Tahoma"/>
        <family val="2"/>
      </rPr>
      <t>1,2,3</t>
    </r>
  </si>
  <si>
    <r>
      <t xml:space="preserve">√ </t>
    </r>
    <r>
      <rPr>
        <sz val="12"/>
        <rFont val="Tahoma"/>
        <family val="2"/>
      </rPr>
      <t>independent schools who were open throughout the academic year. Their education provision also had to be eligible for inspection by Ofsted, not other inspectorates.</t>
    </r>
  </si>
  <si>
    <t>Academies</t>
  </si>
  <si>
    <t xml:space="preserve">Academies are publicly funded independent schools. Academies don’t have to follow the national curriculum and can set their own term times. They still have to follow the same rules on admissions, special educational needs and exclusions as other state schools. Academies get money direct from the government, not the local council. They’re run by an academy trust which employs the staff. Some academies have sponsors such as businesses, universities, other schools, faith groups or voluntary groups. Sponsors are responsible for improving the performance of their schools. </t>
  </si>
  <si>
    <t>Independent schools (also known as ‘private schools’) charge fees to attend instead of being funded by the government. Pupils don’t have to follow the national curriculum. All independent schools must be registered with the government and are inspected regularly.</t>
  </si>
  <si>
    <t>© Crown copyright 2016</t>
  </si>
  <si>
    <t>This sheet details the number of submissions received for each question by response (Strongly agree, Agree, Disagree, Strongly disagree, Don't know) along with a chart which demonstrates the percentage of responses received per question.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</si>
</sst>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General_)"/>
    <numFmt numFmtId="166" formatCode="_-* #,##0_-;\-* #,##0_-;_-* &quot;-&quot;??_-;_-@_-"/>
    <numFmt numFmtId="167" formatCode="[$-F800]dddd\,\ mmmm\ dd\,\ yyyy"/>
    <numFmt numFmtId="168" formatCode="0.0"/>
  </numFmts>
  <fonts count="59" x14ac:knownFonts="1">
    <font>
      <sz val="11"/>
      <color theme="1"/>
      <name val="Calibri"/>
      <family val="2"/>
      <scheme val="minor"/>
    </font>
    <font>
      <sz val="10"/>
      <color theme="1"/>
      <name val="Tahoma"/>
      <family val="2"/>
    </font>
    <font>
      <sz val="10"/>
      <color theme="1"/>
      <name val="Tahoma"/>
      <family val="2"/>
    </font>
    <font>
      <sz val="11"/>
      <color theme="1"/>
      <name val="Calibri"/>
      <family val="2"/>
      <scheme val="minor"/>
    </font>
    <font>
      <b/>
      <sz val="8"/>
      <color theme="1" tint="0.249977111117893"/>
      <name val="Tahoma"/>
      <family val="2"/>
    </font>
    <font>
      <sz val="8"/>
      <color theme="1" tint="0.249977111117893"/>
      <name val="Tahoma"/>
      <family val="2"/>
    </font>
    <font>
      <sz val="10"/>
      <color rgb="FF006100"/>
      <name val="Tahoma"/>
      <family val="2"/>
    </font>
    <font>
      <b/>
      <sz val="9"/>
      <color theme="0"/>
      <name val="Tahoma"/>
      <family val="2"/>
    </font>
    <font>
      <sz val="9"/>
      <color theme="1" tint="0.249977111117893"/>
      <name val="Tahoma"/>
      <family val="2"/>
    </font>
    <font>
      <b/>
      <sz val="9"/>
      <color theme="1" tint="0.249977111117893"/>
      <name val="Tahoma"/>
      <family val="2"/>
    </font>
    <font>
      <sz val="9"/>
      <color theme="1"/>
      <name val="Tahoma"/>
      <family val="2"/>
    </font>
    <font>
      <sz val="8"/>
      <color theme="1"/>
      <name val="Tahoma"/>
      <family val="2"/>
    </font>
    <font>
      <b/>
      <sz val="8"/>
      <color theme="1"/>
      <name val="Tahoma"/>
      <family val="2"/>
    </font>
    <font>
      <b/>
      <sz val="9"/>
      <color theme="1"/>
      <name val="Tahoma"/>
      <family val="2"/>
    </font>
    <font>
      <b/>
      <sz val="8"/>
      <color theme="0"/>
      <name val="Tahoma"/>
      <family val="2"/>
    </font>
    <font>
      <b/>
      <sz val="8"/>
      <color rgb="FF2092B6"/>
      <name val="Tahoma"/>
      <family val="2"/>
    </font>
    <font>
      <sz val="10"/>
      <name val="Courier"/>
      <family val="3"/>
    </font>
    <font>
      <sz val="10"/>
      <color theme="1" tint="0.249977111117893"/>
      <name val="Tahoma"/>
      <family val="2"/>
    </font>
    <font>
      <sz val="10"/>
      <color theme="1"/>
      <name val="Tahoma"/>
      <family val="2"/>
    </font>
    <font>
      <sz val="10"/>
      <name val="Tahoma"/>
      <family val="2"/>
    </font>
    <font>
      <u/>
      <sz val="10"/>
      <color indexed="12"/>
      <name val="Tahoma"/>
      <family val="2"/>
    </font>
    <font>
      <sz val="10"/>
      <color indexed="23"/>
      <name val="Tahoma"/>
      <family val="2"/>
    </font>
    <font>
      <sz val="10"/>
      <color indexed="8"/>
      <name val="Tahoma"/>
      <family val="2"/>
    </font>
    <font>
      <sz val="8"/>
      <color theme="0"/>
      <name val="Tahoma"/>
      <family val="2"/>
    </font>
    <font>
      <sz val="8"/>
      <name val="Tahoma"/>
      <family val="2"/>
    </font>
    <font>
      <b/>
      <sz val="8"/>
      <name val="Tahoma"/>
      <family val="2"/>
    </font>
    <font>
      <b/>
      <sz val="10"/>
      <color theme="1"/>
      <name val="Tahoma"/>
      <family val="2"/>
    </font>
    <font>
      <b/>
      <sz val="10"/>
      <name val="Tahoma"/>
      <family val="2"/>
    </font>
    <font>
      <i/>
      <sz val="8"/>
      <name val="Tahoma"/>
      <family val="2"/>
    </font>
    <font>
      <i/>
      <sz val="10"/>
      <color theme="1"/>
      <name val="Tahoma"/>
      <family val="2"/>
    </font>
    <font>
      <sz val="10"/>
      <color theme="0"/>
      <name val="Tahoma"/>
      <family val="2"/>
    </font>
    <font>
      <u/>
      <sz val="11"/>
      <color theme="10"/>
      <name val="Calibri"/>
      <family val="2"/>
      <scheme val="minor"/>
    </font>
    <font>
      <b/>
      <u/>
      <sz val="8"/>
      <color rgb="FF2092B6"/>
      <name val="Tahoma"/>
      <family val="2"/>
    </font>
    <font>
      <b/>
      <sz val="10"/>
      <color theme="0"/>
      <name val="Tahoma"/>
      <family val="2"/>
    </font>
    <font>
      <sz val="8"/>
      <color rgb="FF404040"/>
      <name val="Tahoma"/>
      <family val="2"/>
    </font>
    <font>
      <sz val="11"/>
      <color theme="1"/>
      <name val="Tahoma"/>
      <family val="2"/>
    </font>
    <font>
      <b/>
      <sz val="12"/>
      <color theme="1"/>
      <name val="Tahoma"/>
      <family val="2"/>
    </font>
    <font>
      <sz val="12"/>
      <color theme="1"/>
      <name val="Tahoma"/>
      <family val="2"/>
    </font>
    <font>
      <vertAlign val="superscript"/>
      <sz val="8"/>
      <color theme="1"/>
      <name val="Tahoma"/>
      <family val="2"/>
    </font>
    <font>
      <vertAlign val="superscript"/>
      <sz val="9"/>
      <color theme="1"/>
      <name val="Tahoma"/>
      <family val="2"/>
    </font>
    <font>
      <sz val="9"/>
      <color theme="0"/>
      <name val="Tahoma"/>
      <family val="2"/>
    </font>
    <font>
      <sz val="9"/>
      <name val="Tahoma"/>
      <family val="2"/>
    </font>
    <font>
      <b/>
      <vertAlign val="superscript"/>
      <sz val="12"/>
      <color theme="1"/>
      <name val="Tahoma"/>
      <family val="2"/>
    </font>
    <font>
      <b/>
      <sz val="20"/>
      <color indexed="9"/>
      <name val="Tahoma"/>
      <family val="2"/>
    </font>
    <font>
      <sz val="12"/>
      <name val="Tahoma"/>
      <family val="2"/>
    </font>
    <font>
      <b/>
      <sz val="12"/>
      <name val="Tahoma"/>
      <family val="2"/>
    </font>
    <font>
      <sz val="12"/>
      <color indexed="12"/>
      <name val="Tahoma"/>
      <family val="2"/>
    </font>
    <font>
      <u/>
      <sz val="12"/>
      <color indexed="12"/>
      <name val="Tahoma"/>
      <family val="2"/>
    </font>
    <font>
      <b/>
      <sz val="10"/>
      <color indexed="9"/>
      <name val="Tahoma"/>
      <family val="2"/>
    </font>
    <font>
      <b/>
      <vertAlign val="superscript"/>
      <sz val="10"/>
      <color theme="1"/>
      <name val="Tahoma"/>
      <family val="2"/>
    </font>
    <font>
      <b/>
      <sz val="11"/>
      <color theme="1"/>
      <name val="Calibri"/>
      <family val="2"/>
      <scheme val="minor"/>
    </font>
    <font>
      <vertAlign val="superscript"/>
      <sz val="12"/>
      <color theme="1"/>
      <name val="Tahoma"/>
      <family val="2"/>
    </font>
    <font>
      <sz val="12"/>
      <color theme="1"/>
      <name val="Calibri"/>
      <family val="2"/>
      <scheme val="minor"/>
    </font>
    <font>
      <b/>
      <sz val="12"/>
      <color rgb="FF92D050"/>
      <name val="Tahoma"/>
      <family val="2"/>
    </font>
    <font>
      <b/>
      <sz val="12"/>
      <color rgb="FFFF0000"/>
      <name val="Tahoma"/>
      <family val="2"/>
    </font>
    <font>
      <u/>
      <sz val="12"/>
      <color theme="10"/>
      <name val="Tahoma"/>
      <family val="2"/>
    </font>
    <font>
      <sz val="12"/>
      <color rgb="FF2092B9"/>
      <name val="Tahoma"/>
      <family val="2"/>
    </font>
    <font>
      <b/>
      <sz val="12"/>
      <color theme="0"/>
      <name val="Tahoma"/>
      <family val="2"/>
    </font>
    <font>
      <b/>
      <vertAlign val="superscript"/>
      <sz val="10"/>
      <color indexed="9"/>
      <name val="Tahoma"/>
      <family val="2"/>
    </font>
  </fonts>
  <fills count="9">
    <fill>
      <patternFill patternType="none"/>
    </fill>
    <fill>
      <patternFill patternType="gray125"/>
    </fill>
    <fill>
      <patternFill patternType="solid">
        <fgColor rgb="FFC6EFCE"/>
      </patternFill>
    </fill>
    <fill>
      <patternFill patternType="solid">
        <fgColor rgb="FFFFFFCC"/>
      </patternFill>
    </fill>
    <fill>
      <patternFill patternType="solid">
        <fgColor indexed="9"/>
        <bgColor indexed="64"/>
      </patternFill>
    </fill>
    <fill>
      <patternFill patternType="solid">
        <fgColor rgb="FF2092B6"/>
        <bgColor indexed="64"/>
      </patternFill>
    </fill>
    <fill>
      <patternFill patternType="solid">
        <fgColor theme="0"/>
        <bgColor indexed="64"/>
      </patternFill>
    </fill>
    <fill>
      <patternFill patternType="solid">
        <fgColor rgb="FF2092B9"/>
        <bgColor indexed="64"/>
      </patternFill>
    </fill>
    <fill>
      <patternFill patternType="solid">
        <fgColor theme="3" tint="0.39997558519241921"/>
        <bgColor indexed="64"/>
      </patternFill>
    </fill>
  </fills>
  <borders count="25">
    <border>
      <left/>
      <right/>
      <top/>
      <bottom/>
      <diagonal/>
    </border>
    <border>
      <left style="thin">
        <color rgb="FFB2B2B2"/>
      </left>
      <right style="thin">
        <color rgb="FFB2B2B2"/>
      </right>
      <top style="thin">
        <color rgb="FFB2B2B2"/>
      </top>
      <bottom style="thin">
        <color rgb="FFB2B2B2"/>
      </bottom>
      <diagonal/>
    </border>
    <border>
      <left/>
      <right/>
      <top style="thin">
        <color rgb="FF2092B6"/>
      </top>
      <bottom style="thin">
        <color rgb="FF2092B6"/>
      </bottom>
      <diagonal/>
    </border>
    <border>
      <left/>
      <right/>
      <top/>
      <bottom style="thin">
        <color rgb="FF2092B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bottom style="thin">
        <color theme="0"/>
      </bottom>
      <diagonal/>
    </border>
    <border>
      <left/>
      <right style="thin">
        <color theme="0"/>
      </right>
      <top/>
      <bottom style="thin">
        <color indexed="64"/>
      </bottom>
      <diagonal/>
    </border>
    <border>
      <left/>
      <right/>
      <top/>
      <bottom style="thin">
        <color indexed="64"/>
      </bottom>
      <diagonal/>
    </border>
    <border>
      <left/>
      <right/>
      <top style="thin">
        <color indexed="64"/>
      </top>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bottom/>
      <diagonal/>
    </border>
    <border>
      <left style="thin">
        <color theme="0"/>
      </left>
      <right style="thin">
        <color theme="0"/>
      </right>
      <top style="thin">
        <color indexed="64"/>
      </top>
      <bottom style="thin">
        <color theme="0"/>
      </bottom>
      <diagonal/>
    </border>
  </borders>
  <cellStyleXfs count="41">
    <xf numFmtId="0" fontId="0" fillId="0" borderId="0"/>
    <xf numFmtId="165" fontId="16" fillId="0" borderId="0"/>
    <xf numFmtId="0" fontId="18" fillId="0" borderId="0"/>
    <xf numFmtId="0" fontId="6" fillId="2"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19" fillId="0" borderId="0"/>
    <xf numFmtId="0" fontId="19" fillId="0" borderId="0"/>
    <xf numFmtId="0" fontId="21" fillId="3" borderId="1" applyNumberFormat="0" applyFont="0" applyAlignment="0" applyProtection="0"/>
    <xf numFmtId="9" fontId="19"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2" fillId="0" borderId="0"/>
    <xf numFmtId="0" fontId="19" fillId="0" borderId="0"/>
    <xf numFmtId="9" fontId="2" fillId="0" borderId="0" applyFont="0" applyFill="0" applyBorder="0" applyAlignment="0" applyProtection="0"/>
    <xf numFmtId="0" fontId="31" fillId="0" borderId="0" applyNumberFormat="0" applyFill="0" applyBorder="0" applyAlignment="0" applyProtection="0"/>
  </cellStyleXfs>
  <cellXfs count="273">
    <xf numFmtId="0" fontId="0" fillId="0" borderId="0" xfId="0"/>
    <xf numFmtId="1" fontId="12" fillId="0" borderId="0" xfId="3" applyNumberFormat="1" applyFont="1" applyFill="1" applyBorder="1" applyAlignment="1" applyProtection="1">
      <alignment horizontal="right" indent="2"/>
      <protection hidden="1"/>
    </xf>
    <xf numFmtId="0" fontId="12" fillId="0" borderId="0" xfId="3" applyFont="1" applyFill="1" applyBorder="1" applyAlignment="1" applyProtection="1">
      <alignment horizontal="right" indent="2"/>
      <protection hidden="1"/>
    </xf>
    <xf numFmtId="0" fontId="14" fillId="5" borderId="0" xfId="3" applyFont="1" applyFill="1" applyBorder="1" applyAlignment="1" applyProtection="1">
      <alignment horizontal="center" vertical="center" wrapText="1"/>
      <protection hidden="1"/>
    </xf>
    <xf numFmtId="0" fontId="4" fillId="0" borderId="0" xfId="3" applyFont="1" applyFill="1" applyBorder="1" applyAlignment="1" applyProtection="1">
      <alignment horizontal="right" indent="2"/>
      <protection hidden="1"/>
    </xf>
    <xf numFmtId="0" fontId="14" fillId="5" borderId="0" xfId="3" applyFont="1" applyFill="1" applyBorder="1" applyAlignment="1" applyProtection="1">
      <alignment horizontal="right" vertical="center" wrapText="1" indent="2"/>
      <protection hidden="1"/>
    </xf>
    <xf numFmtId="3" fontId="4" fillId="4" borderId="0" xfId="2" applyNumberFormat="1" applyFont="1" applyFill="1" applyBorder="1" applyAlignment="1" applyProtection="1">
      <alignment horizontal="right" vertical="center" indent="2"/>
      <protection hidden="1"/>
    </xf>
    <xf numFmtId="3" fontId="4" fillId="4" borderId="0" xfId="2" applyNumberFormat="1" applyFont="1" applyFill="1" applyBorder="1" applyAlignment="1" applyProtection="1">
      <alignment horizontal="right" vertical="center" wrapText="1" indent="2"/>
      <protection hidden="1"/>
    </xf>
    <xf numFmtId="1" fontId="13" fillId="0" borderId="0" xfId="3" applyNumberFormat="1" applyFont="1" applyFill="1" applyBorder="1" applyAlignment="1" applyProtection="1">
      <alignment horizontal="right" indent="2"/>
      <protection hidden="1"/>
    </xf>
    <xf numFmtId="3" fontId="10" fillId="0" borderId="0" xfId="3" applyNumberFormat="1" applyFont="1" applyFill="1" applyBorder="1" applyAlignment="1" applyProtection="1">
      <alignment horizontal="right" vertical="center" indent="2"/>
      <protection hidden="1"/>
    </xf>
    <xf numFmtId="3" fontId="41" fillId="0" borderId="0" xfId="2" applyNumberFormat="1" applyFont="1" applyFill="1" applyBorder="1" applyAlignment="1" applyProtection="1">
      <alignment horizontal="right" indent="2"/>
      <protection hidden="1"/>
    </xf>
    <xf numFmtId="0" fontId="27" fillId="4" borderId="15" xfId="38" applyFont="1" applyFill="1" applyBorder="1" applyProtection="1">
      <protection hidden="1"/>
    </xf>
    <xf numFmtId="0" fontId="19" fillId="4" borderId="15" xfId="38" applyFill="1" applyBorder="1" applyProtection="1">
      <protection hidden="1"/>
    </xf>
    <xf numFmtId="0" fontId="19" fillId="4" borderId="0" xfId="38" applyFill="1" applyProtection="1">
      <protection hidden="1"/>
    </xf>
    <xf numFmtId="166" fontId="0" fillId="0" borderId="0" xfId="35" applyNumberFormat="1" applyFont="1"/>
    <xf numFmtId="168" fontId="0" fillId="0" borderId="0" xfId="0" applyNumberFormat="1"/>
    <xf numFmtId="1" fontId="0" fillId="0" borderId="0" xfId="0" applyNumberFormat="1"/>
    <xf numFmtId="0" fontId="50" fillId="0" borderId="0" xfId="0" applyFont="1"/>
    <xf numFmtId="0" fontId="50" fillId="0" borderId="13" xfId="0" applyFont="1" applyBorder="1"/>
    <xf numFmtId="166" fontId="50" fillId="0" borderId="13" xfId="35" applyNumberFormat="1" applyFont="1" applyBorder="1"/>
    <xf numFmtId="0" fontId="2" fillId="0" borderId="0" xfId="37" applyProtection="1">
      <protection hidden="1"/>
    </xf>
    <xf numFmtId="0" fontId="30" fillId="0" borderId="0" xfId="37" applyFont="1" applyFill="1" applyProtection="1">
      <protection hidden="1"/>
    </xf>
    <xf numFmtId="0" fontId="30" fillId="0" borderId="0" xfId="37" applyFont="1" applyProtection="1">
      <protection hidden="1"/>
    </xf>
    <xf numFmtId="0" fontId="19" fillId="0" borderId="0" xfId="37" applyFont="1" applyProtection="1">
      <protection hidden="1"/>
    </xf>
    <xf numFmtId="166" fontId="30" fillId="0" borderId="0" xfId="35" applyNumberFormat="1" applyFont="1" applyFill="1" applyProtection="1">
      <protection hidden="1"/>
    </xf>
    <xf numFmtId="0" fontId="14" fillId="0" borderId="0" xfId="38" applyFont="1" applyFill="1" applyBorder="1" applyAlignment="1" applyProtection="1">
      <alignment vertical="center"/>
      <protection hidden="1"/>
    </xf>
    <xf numFmtId="0" fontId="23" fillId="0" borderId="0" xfId="38" applyFont="1" applyFill="1" applyBorder="1" applyAlignment="1" applyProtection="1">
      <alignment horizontal="center" wrapText="1"/>
      <protection hidden="1"/>
    </xf>
    <xf numFmtId="0" fontId="23" fillId="0" borderId="0" xfId="38" applyFont="1" applyFill="1" applyBorder="1" applyAlignment="1" applyProtection="1">
      <alignment horizontal="center"/>
      <protection hidden="1"/>
    </xf>
    <xf numFmtId="0" fontId="30" fillId="0" borderId="0" xfId="37" applyFont="1" applyBorder="1" applyProtection="1">
      <protection hidden="1"/>
    </xf>
    <xf numFmtId="0" fontId="23" fillId="0" borderId="0" xfId="37" applyFont="1" applyFill="1" applyBorder="1" applyProtection="1">
      <protection hidden="1"/>
    </xf>
    <xf numFmtId="1" fontId="23" fillId="0" borderId="0" xfId="39" applyNumberFormat="1" applyFont="1" applyFill="1" applyBorder="1" applyAlignment="1" applyProtection="1">
      <alignment horizontal="right" vertical="center" indent="1"/>
      <protection hidden="1"/>
    </xf>
    <xf numFmtId="0" fontId="23" fillId="0" borderId="0" xfId="37" applyFont="1" applyFill="1" applyBorder="1" applyAlignment="1" applyProtection="1">
      <alignment horizontal="left"/>
      <protection hidden="1"/>
    </xf>
    <xf numFmtId="0" fontId="11" fillId="0" borderId="0" xfId="2" applyFont="1" applyFill="1" applyBorder="1" applyProtection="1">
      <protection hidden="1"/>
    </xf>
    <xf numFmtId="0" fontId="23" fillId="0" borderId="0" xfId="2" applyFont="1" applyFill="1" applyProtection="1">
      <protection hidden="1"/>
    </xf>
    <xf numFmtId="0" fontId="24" fillId="0" borderId="0" xfId="2" applyFont="1" applyFill="1" applyProtection="1">
      <protection hidden="1"/>
    </xf>
    <xf numFmtId="0" fontId="11" fillId="0" borderId="0" xfId="2" applyFont="1" applyFill="1" applyProtection="1">
      <protection hidden="1"/>
    </xf>
    <xf numFmtId="0" fontId="5" fillId="0" borderId="0" xfId="2" applyFont="1" applyProtection="1">
      <protection hidden="1"/>
    </xf>
    <xf numFmtId="0" fontId="11" fillId="0" borderId="0" xfId="2" applyFont="1" applyBorder="1" applyProtection="1">
      <protection hidden="1"/>
    </xf>
    <xf numFmtId="0" fontId="24" fillId="0" borderId="0" xfId="2" applyFont="1" applyProtection="1">
      <protection hidden="1"/>
    </xf>
    <xf numFmtId="0" fontId="11" fillId="0" borderId="0" xfId="2" applyFont="1" applyProtection="1">
      <protection hidden="1"/>
    </xf>
    <xf numFmtId="3" fontId="15" fillId="0" borderId="0" xfId="2" applyNumberFormat="1" applyFont="1" applyFill="1" applyBorder="1" applyAlignment="1" applyProtection="1">
      <alignment horizontal="left"/>
      <protection hidden="1"/>
    </xf>
    <xf numFmtId="3" fontId="25" fillId="0" borderId="0" xfId="2" applyNumberFormat="1" applyFont="1" applyFill="1" applyBorder="1" applyAlignment="1" applyProtection="1">
      <alignment horizontal="left"/>
      <protection hidden="1"/>
    </xf>
    <xf numFmtId="0" fontId="10" fillId="0" borderId="0" xfId="2" applyFont="1" applyBorder="1" applyProtection="1">
      <protection hidden="1"/>
    </xf>
    <xf numFmtId="0" fontId="40" fillId="0" borderId="0" xfId="2" applyFont="1" applyProtection="1">
      <protection hidden="1"/>
    </xf>
    <xf numFmtId="0" fontId="41" fillId="0" borderId="0" xfId="2" applyFont="1" applyProtection="1">
      <protection hidden="1"/>
    </xf>
    <xf numFmtId="0" fontId="10" fillId="0" borderId="0" xfId="2" applyFont="1" applyProtection="1">
      <protection hidden="1"/>
    </xf>
    <xf numFmtId="3" fontId="23" fillId="0" borderId="0" xfId="2" applyNumberFormat="1" applyFont="1" applyFill="1" applyBorder="1" applyAlignment="1" applyProtection="1">
      <alignment horizontal="left"/>
      <protection hidden="1"/>
    </xf>
    <xf numFmtId="0" fontId="23" fillId="0" borderId="0" xfId="2" applyFont="1" applyProtection="1">
      <protection hidden="1"/>
    </xf>
    <xf numFmtId="0" fontId="12" fillId="0" borderId="0" xfId="2" applyFont="1" applyFill="1" applyProtection="1">
      <protection hidden="1"/>
    </xf>
    <xf numFmtId="0" fontId="0" fillId="0" borderId="0" xfId="0" applyProtection="1"/>
    <xf numFmtId="0" fontId="0" fillId="0" borderId="0" xfId="0" applyAlignment="1" applyProtection="1">
      <alignment wrapText="1"/>
    </xf>
    <xf numFmtId="0" fontId="36" fillId="0" borderId="0" xfId="0" applyFont="1" applyAlignment="1" applyProtection="1">
      <alignment vertical="center"/>
    </xf>
    <xf numFmtId="0" fontId="0" fillId="0" borderId="0" xfId="0" applyAlignment="1" applyProtection="1">
      <alignment horizontal="left" vertical="center" indent="1"/>
    </xf>
    <xf numFmtId="0" fontId="35" fillId="0" borderId="0" xfId="0" applyFont="1" applyAlignment="1" applyProtection="1">
      <alignment horizontal="left" vertical="center" wrapText="1"/>
    </xf>
    <xf numFmtId="0" fontId="0" fillId="0" borderId="0" xfId="0" applyAlignment="1" applyProtection="1">
      <alignment vertical="center"/>
    </xf>
    <xf numFmtId="0" fontId="36" fillId="0" borderId="13" xfId="0" applyFont="1" applyBorder="1" applyAlignment="1" applyProtection="1">
      <alignment vertical="center" wrapText="1"/>
    </xf>
    <xf numFmtId="0" fontId="0" fillId="0" borderId="0" xfId="0" applyAlignment="1" applyProtection="1">
      <alignment vertical="center" wrapText="1"/>
    </xf>
    <xf numFmtId="0" fontId="37" fillId="0" borderId="0" xfId="0" quotePrefix="1" applyFont="1" applyAlignment="1" applyProtection="1">
      <alignment horizontal="left" vertical="center" wrapText="1"/>
    </xf>
    <xf numFmtId="0" fontId="37" fillId="0" borderId="0" xfId="0" quotePrefix="1" applyFont="1" applyAlignment="1" applyProtection="1">
      <alignment wrapText="1"/>
    </xf>
    <xf numFmtId="0" fontId="26" fillId="0" borderId="0" xfId="37" applyFont="1" applyAlignment="1" applyProtection="1">
      <alignment horizontal="right" indent="2"/>
      <protection hidden="1"/>
    </xf>
    <xf numFmtId="0" fontId="28" fillId="4" borderId="7" xfId="38" applyFont="1" applyFill="1" applyBorder="1" applyProtection="1">
      <protection hidden="1"/>
    </xf>
    <xf numFmtId="0" fontId="27" fillId="4" borderId="7" xfId="25" applyFont="1" applyFill="1" applyBorder="1" applyAlignment="1" applyProtection="1">
      <alignment vertical="center"/>
      <protection hidden="1"/>
    </xf>
    <xf numFmtId="0" fontId="19" fillId="4" borderId="7" xfId="38" applyFill="1" applyBorder="1" applyProtection="1">
      <protection hidden="1"/>
    </xf>
    <xf numFmtId="0" fontId="19" fillId="4" borderId="10" xfId="38" applyFont="1" applyFill="1" applyBorder="1" applyAlignment="1" applyProtection="1">
      <alignment horizontal="center" wrapText="1"/>
      <protection hidden="1"/>
    </xf>
    <xf numFmtId="0" fontId="19" fillId="4" borderId="10" xfId="38" applyFont="1" applyFill="1" applyBorder="1" applyAlignment="1" applyProtection="1">
      <alignment horizontal="center"/>
      <protection hidden="1"/>
    </xf>
    <xf numFmtId="0" fontId="19" fillId="6" borderId="10" xfId="38" applyFont="1" applyFill="1" applyBorder="1" applyAlignment="1" applyProtection="1">
      <alignment horizontal="center" wrapText="1"/>
      <protection hidden="1"/>
    </xf>
    <xf numFmtId="0" fontId="1" fillId="0" borderId="0" xfId="37" applyFont="1" applyBorder="1" applyProtection="1">
      <protection hidden="1"/>
    </xf>
    <xf numFmtId="3" fontId="19" fillId="4" borderId="11" xfId="38" applyNumberFormat="1" applyFont="1" applyFill="1" applyBorder="1" applyAlignment="1" applyProtection="1">
      <alignment horizontal="right" vertical="center" indent="2"/>
      <protection hidden="1"/>
    </xf>
    <xf numFmtId="3" fontId="2" fillId="0" borderId="0" xfId="37" applyNumberFormat="1" applyProtection="1">
      <protection hidden="1"/>
    </xf>
    <xf numFmtId="0" fontId="1" fillId="0" borderId="0" xfId="37" applyFont="1" applyBorder="1" applyAlignment="1" applyProtection="1">
      <alignment horizontal="left"/>
      <protection hidden="1"/>
    </xf>
    <xf numFmtId="0" fontId="1" fillId="0" borderId="12" xfId="37" applyFont="1" applyBorder="1" applyAlignment="1" applyProtection="1">
      <alignment horizontal="left"/>
      <protection hidden="1"/>
    </xf>
    <xf numFmtId="0" fontId="19" fillId="4" borderId="11" xfId="38" applyFill="1" applyBorder="1" applyProtection="1">
      <protection hidden="1"/>
    </xf>
    <xf numFmtId="0" fontId="2" fillId="0" borderId="0" xfId="37" applyBorder="1" applyProtection="1">
      <protection hidden="1"/>
    </xf>
    <xf numFmtId="1" fontId="2" fillId="0" borderId="0" xfId="39" applyNumberFormat="1" applyFont="1" applyBorder="1" applyProtection="1">
      <protection hidden="1"/>
    </xf>
    <xf numFmtId="0" fontId="2" fillId="0" borderId="0" xfId="37" applyBorder="1" applyAlignment="1" applyProtection="1">
      <alignment horizontal="left"/>
      <protection hidden="1"/>
    </xf>
    <xf numFmtId="1" fontId="29" fillId="0" borderId="0" xfId="39" applyNumberFormat="1" applyFont="1" applyBorder="1" applyAlignment="1" applyProtection="1">
      <alignment horizontal="left" indent="9"/>
      <protection hidden="1"/>
    </xf>
    <xf numFmtId="0" fontId="2" fillId="0" borderId="14" xfId="37" applyBorder="1" applyProtection="1">
      <protection hidden="1"/>
    </xf>
    <xf numFmtId="1" fontId="2" fillId="0" borderId="14" xfId="39" applyNumberFormat="1" applyFont="1" applyBorder="1" applyProtection="1">
      <protection hidden="1"/>
    </xf>
    <xf numFmtId="0" fontId="11" fillId="0" borderId="0" xfId="37" applyFont="1" applyBorder="1" applyAlignment="1" applyProtection="1">
      <alignment horizontal="left"/>
      <protection hidden="1"/>
    </xf>
    <xf numFmtId="0" fontId="5" fillId="0" borderId="0" xfId="2" applyFont="1" applyBorder="1" applyProtection="1">
      <protection hidden="1"/>
    </xf>
    <xf numFmtId="164" fontId="5" fillId="0" borderId="0" xfId="2" applyNumberFormat="1" applyFont="1" applyBorder="1" applyProtection="1">
      <protection hidden="1"/>
    </xf>
    <xf numFmtId="0" fontId="5" fillId="0" borderId="0" xfId="2" applyFont="1" applyFill="1" applyBorder="1" applyProtection="1">
      <protection hidden="1"/>
    </xf>
    <xf numFmtId="3" fontId="4" fillId="4" borderId="0" xfId="2" applyNumberFormat="1" applyFont="1" applyFill="1" applyBorder="1" applyAlignment="1" applyProtection="1">
      <alignment horizontal="center" vertical="center"/>
      <protection hidden="1"/>
    </xf>
    <xf numFmtId="0" fontId="8" fillId="0" borderId="0" xfId="2" applyFont="1" applyProtection="1">
      <protection hidden="1"/>
    </xf>
    <xf numFmtId="3" fontId="8" fillId="4" borderId="0" xfId="2" applyNumberFormat="1" applyFont="1" applyFill="1" applyBorder="1" applyAlignment="1" applyProtection="1">
      <alignment vertical="center"/>
      <protection hidden="1"/>
    </xf>
    <xf numFmtId="3" fontId="9" fillId="4" borderId="0" xfId="2" applyNumberFormat="1" applyFont="1" applyFill="1" applyBorder="1" applyAlignment="1" applyProtection="1">
      <alignment horizontal="center" vertical="center"/>
      <protection hidden="1"/>
    </xf>
    <xf numFmtId="0" fontId="8" fillId="0" borderId="0" xfId="2" applyFont="1" applyBorder="1" applyProtection="1">
      <protection hidden="1"/>
    </xf>
    <xf numFmtId="0" fontId="9" fillId="4" borderId="0" xfId="2" applyFont="1" applyFill="1" applyBorder="1" applyAlignment="1" applyProtection="1">
      <alignment horizontal="center" vertical="center" wrapText="1"/>
      <protection hidden="1"/>
    </xf>
    <xf numFmtId="0" fontId="31" fillId="0" borderId="0" xfId="40" applyFill="1" applyBorder="1" applyProtection="1">
      <protection hidden="1"/>
    </xf>
    <xf numFmtId="9" fontId="9" fillId="0" borderId="0" xfId="36" applyFont="1" applyProtection="1">
      <protection hidden="1"/>
    </xf>
    <xf numFmtId="164" fontId="13" fillId="0" borderId="2" xfId="2" applyNumberFormat="1" applyFont="1" applyFill="1" applyBorder="1" applyAlignment="1" applyProtection="1">
      <alignment horizontal="center" vertical="center" wrapText="1"/>
      <protection hidden="1"/>
    </xf>
    <xf numFmtId="0" fontId="12" fillId="4" borderId="0" xfId="2" applyFont="1" applyFill="1" applyBorder="1" applyAlignment="1" applyProtection="1">
      <alignment horizontal="center" vertical="center" wrapText="1"/>
      <protection hidden="1"/>
    </xf>
    <xf numFmtId="3" fontId="12" fillId="4" borderId="0" xfId="2" applyNumberFormat="1" applyFont="1" applyFill="1" applyBorder="1" applyAlignment="1" applyProtection="1">
      <alignment horizontal="center" vertical="center"/>
      <protection hidden="1"/>
    </xf>
    <xf numFmtId="3" fontId="11" fillId="4" borderId="3" xfId="2" applyNumberFormat="1" applyFont="1" applyFill="1" applyBorder="1" applyAlignment="1" applyProtection="1">
      <alignment horizontal="center" vertical="center" wrapText="1"/>
      <protection hidden="1"/>
    </xf>
    <xf numFmtId="3" fontId="11" fillId="4" borderId="3" xfId="2" applyNumberFormat="1" applyFont="1" applyFill="1" applyBorder="1" applyAlignment="1" applyProtection="1">
      <alignment horizontal="center" vertical="center"/>
      <protection hidden="1"/>
    </xf>
    <xf numFmtId="0" fontId="11" fillId="4" borderId="3" xfId="2" applyFont="1" applyFill="1" applyBorder="1" applyAlignment="1" applyProtection="1">
      <alignment horizontal="center" vertical="center" wrapText="1"/>
      <protection hidden="1"/>
    </xf>
    <xf numFmtId="3" fontId="12" fillId="4" borderId="3" xfId="2" applyNumberFormat="1" applyFont="1" applyFill="1" applyBorder="1" applyAlignment="1" applyProtection="1">
      <alignment horizontal="center" vertical="center" wrapText="1"/>
      <protection hidden="1"/>
    </xf>
    <xf numFmtId="0" fontId="12" fillId="4" borderId="3" xfId="2" applyFont="1" applyFill="1" applyBorder="1" applyAlignment="1" applyProtection="1">
      <alignment horizontal="center" vertical="center" wrapText="1"/>
      <protection hidden="1"/>
    </xf>
    <xf numFmtId="164" fontId="12" fillId="0" borderId="0" xfId="3" applyNumberFormat="1" applyFont="1" applyFill="1" applyBorder="1" applyAlignment="1" applyProtection="1">
      <alignment horizontal="right" vertical="center" indent="4"/>
      <protection hidden="1"/>
    </xf>
    <xf numFmtId="0" fontId="5" fillId="4" borderId="0" xfId="2" applyFont="1" applyFill="1" applyBorder="1" applyProtection="1">
      <protection hidden="1"/>
    </xf>
    <xf numFmtId="3" fontId="5" fillId="4" borderId="0" xfId="2" applyNumberFormat="1" applyFont="1" applyFill="1" applyBorder="1" applyAlignment="1" applyProtection="1">
      <alignment horizontal="left"/>
      <protection hidden="1"/>
    </xf>
    <xf numFmtId="164" fontId="4" fillId="4" borderId="0" xfId="2" applyNumberFormat="1" applyFont="1" applyFill="1" applyBorder="1" applyAlignment="1" applyProtection="1">
      <alignment horizontal="center" vertical="center"/>
      <protection hidden="1"/>
    </xf>
    <xf numFmtId="3" fontId="5" fillId="4" borderId="0" xfId="2" applyNumberFormat="1" applyFont="1" applyFill="1" applyBorder="1" applyAlignment="1" applyProtection="1">
      <alignment horizontal="center" vertical="center"/>
      <protection hidden="1"/>
    </xf>
    <xf numFmtId="3" fontId="5" fillId="4" borderId="0" xfId="2" applyNumberFormat="1" applyFont="1" applyFill="1" applyBorder="1" applyAlignment="1" applyProtection="1">
      <alignment horizontal="center" vertical="center" wrapText="1"/>
      <protection hidden="1"/>
    </xf>
    <xf numFmtId="0" fontId="7" fillId="5" borderId="0" xfId="3" applyFont="1" applyFill="1" applyBorder="1" applyAlignment="1" applyProtection="1">
      <alignment vertical="center"/>
      <protection hidden="1"/>
    </xf>
    <xf numFmtId="3" fontId="4" fillId="0" borderId="0" xfId="3" applyNumberFormat="1" applyFont="1" applyFill="1" applyBorder="1" applyAlignment="1" applyProtection="1">
      <alignment horizontal="left"/>
      <protection hidden="1"/>
    </xf>
    <xf numFmtId="3" fontId="5" fillId="0" borderId="0" xfId="3" applyNumberFormat="1" applyFont="1" applyFill="1" applyBorder="1" applyAlignment="1" applyProtection="1">
      <alignment horizontal="center" vertical="center"/>
      <protection hidden="1"/>
    </xf>
    <xf numFmtId="164" fontId="4" fillId="0" borderId="0" xfId="3" applyNumberFormat="1" applyFont="1" applyFill="1" applyBorder="1" applyAlignment="1" applyProtection="1">
      <alignment vertical="center"/>
      <protection hidden="1"/>
    </xf>
    <xf numFmtId="3" fontId="5" fillId="0" borderId="0" xfId="3" applyNumberFormat="1" applyFont="1" applyFill="1" applyBorder="1" applyAlignment="1" applyProtection="1">
      <alignment horizontal="center" vertical="center" wrapText="1"/>
      <protection hidden="1"/>
    </xf>
    <xf numFmtId="0" fontId="5" fillId="0" borderId="0" xfId="3" applyFont="1" applyFill="1" applyBorder="1" applyProtection="1">
      <protection hidden="1"/>
    </xf>
    <xf numFmtId="0" fontId="5" fillId="0" borderId="0" xfId="2" applyFont="1" applyFill="1" applyProtection="1">
      <protection hidden="1"/>
    </xf>
    <xf numFmtId="0" fontId="13" fillId="0" borderId="0" xfId="3" applyFont="1" applyFill="1" applyBorder="1" applyProtection="1">
      <protection hidden="1"/>
    </xf>
    <xf numFmtId="3" fontId="13" fillId="0" borderId="0" xfId="3" applyNumberFormat="1" applyFont="1" applyFill="1" applyBorder="1" applyAlignment="1" applyProtection="1">
      <alignment horizontal="center" vertical="center"/>
      <protection hidden="1"/>
    </xf>
    <xf numFmtId="3" fontId="13" fillId="0" borderId="0" xfId="3" applyNumberFormat="1" applyFont="1" applyFill="1" applyBorder="1" applyAlignment="1" applyProtection="1">
      <alignment horizontal="right" vertical="center" indent="4"/>
      <protection hidden="1"/>
    </xf>
    <xf numFmtId="164" fontId="13" fillId="0" borderId="0" xfId="3" applyNumberFormat="1" applyFont="1" applyFill="1" applyBorder="1" applyAlignment="1" applyProtection="1">
      <alignment horizontal="right" vertical="center" indent="4"/>
      <protection hidden="1"/>
    </xf>
    <xf numFmtId="1" fontId="13" fillId="0" borderId="0" xfId="3" quotePrefix="1" applyNumberFormat="1" applyFont="1" applyFill="1" applyBorder="1" applyAlignment="1" applyProtection="1">
      <alignment horizontal="right" indent="2"/>
      <protection hidden="1"/>
    </xf>
    <xf numFmtId="1" fontId="13" fillId="0" borderId="0" xfId="3" applyNumberFormat="1" applyFont="1" applyFill="1" applyBorder="1" applyProtection="1">
      <protection hidden="1"/>
    </xf>
    <xf numFmtId="0" fontId="13" fillId="0" borderId="0" xfId="2" applyFont="1" applyFill="1" applyBorder="1" applyProtection="1">
      <protection hidden="1"/>
    </xf>
    <xf numFmtId="0" fontId="13" fillId="0" borderId="0" xfId="2" applyFont="1" applyFill="1" applyProtection="1">
      <protection hidden="1"/>
    </xf>
    <xf numFmtId="0" fontId="10" fillId="0" borderId="0" xfId="3" applyFont="1" applyFill="1" applyBorder="1" applyProtection="1">
      <protection hidden="1"/>
    </xf>
    <xf numFmtId="0" fontId="12" fillId="0" borderId="0" xfId="3" applyFont="1" applyFill="1" applyBorder="1" applyProtection="1">
      <protection hidden="1"/>
    </xf>
    <xf numFmtId="3" fontId="12" fillId="0" borderId="0" xfId="3" applyNumberFormat="1" applyFont="1" applyFill="1" applyBorder="1" applyAlignment="1" applyProtection="1">
      <alignment horizontal="center" vertical="center"/>
      <protection hidden="1"/>
    </xf>
    <xf numFmtId="3" fontId="10" fillId="0" borderId="0" xfId="3" applyNumberFormat="1" applyFont="1" applyFill="1" applyBorder="1" applyAlignment="1" applyProtection="1">
      <alignment horizontal="right" vertical="center" indent="4"/>
      <protection hidden="1"/>
    </xf>
    <xf numFmtId="0" fontId="12" fillId="0" borderId="0" xfId="2" applyFont="1" applyFill="1" applyBorder="1" applyProtection="1">
      <protection hidden="1"/>
    </xf>
    <xf numFmtId="0" fontId="5" fillId="0" borderId="0" xfId="2" applyFont="1" applyBorder="1" applyAlignment="1" applyProtection="1">
      <alignment horizontal="right" indent="4"/>
      <protection hidden="1"/>
    </xf>
    <xf numFmtId="164" fontId="5" fillId="0" borderId="0" xfId="2" applyNumberFormat="1" applyFont="1" applyBorder="1" applyAlignment="1" applyProtection="1">
      <alignment horizontal="right" indent="4"/>
      <protection hidden="1"/>
    </xf>
    <xf numFmtId="0" fontId="5" fillId="0" borderId="0" xfId="2" applyFont="1" applyBorder="1" applyAlignment="1" applyProtection="1">
      <alignment horizontal="right" indent="2"/>
      <protection hidden="1"/>
    </xf>
    <xf numFmtId="3" fontId="13" fillId="0" borderId="0" xfId="3" applyNumberFormat="1" applyFont="1" applyFill="1" applyBorder="1" applyAlignment="1" applyProtection="1">
      <alignment vertical="center"/>
      <protection hidden="1"/>
    </xf>
    <xf numFmtId="3" fontId="12" fillId="0" borderId="0" xfId="3" applyNumberFormat="1" applyFont="1" applyFill="1" applyBorder="1" applyAlignment="1" applyProtection="1">
      <alignment vertical="center"/>
      <protection hidden="1"/>
    </xf>
    <xf numFmtId="3" fontId="12" fillId="0" borderId="0" xfId="3" applyNumberFormat="1" applyFont="1" applyFill="1" applyBorder="1" applyAlignment="1" applyProtection="1">
      <alignment horizontal="right" vertical="center" indent="4"/>
      <protection hidden="1"/>
    </xf>
    <xf numFmtId="164" fontId="12" fillId="0" borderId="0" xfId="3" applyNumberFormat="1" applyFont="1" applyFill="1" applyBorder="1" applyAlignment="1" applyProtection="1">
      <alignment horizontal="center" vertical="center"/>
      <protection hidden="1"/>
    </xf>
    <xf numFmtId="0" fontId="4" fillId="0" borderId="0" xfId="3" applyFont="1" applyFill="1" applyBorder="1" applyProtection="1">
      <protection hidden="1"/>
    </xf>
    <xf numFmtId="3" fontId="4" fillId="0" borderId="0" xfId="3" applyNumberFormat="1" applyFont="1" applyFill="1" applyBorder="1" applyAlignment="1" applyProtection="1">
      <alignment horizontal="center" vertical="center"/>
      <protection hidden="1"/>
    </xf>
    <xf numFmtId="3" fontId="4" fillId="0" borderId="0" xfId="3" applyNumberFormat="1" applyFont="1" applyFill="1" applyBorder="1" applyAlignment="1" applyProtection="1">
      <alignment horizontal="right" vertical="center" indent="4"/>
      <protection hidden="1"/>
    </xf>
    <xf numFmtId="164" fontId="4" fillId="0" borderId="0" xfId="3" applyNumberFormat="1" applyFont="1" applyFill="1" applyBorder="1" applyAlignment="1" applyProtection="1">
      <alignment horizontal="center" vertical="center"/>
      <protection hidden="1"/>
    </xf>
    <xf numFmtId="0" fontId="4" fillId="0" borderId="0" xfId="2" applyFont="1" applyFill="1" applyBorder="1" applyProtection="1">
      <protection hidden="1"/>
    </xf>
    <xf numFmtId="0" fontId="4" fillId="0" borderId="0" xfId="2" applyFont="1" applyFill="1" applyProtection="1">
      <protection hidden="1"/>
    </xf>
    <xf numFmtId="0" fontId="7" fillId="5" borderId="0" xfId="3" applyFont="1" applyFill="1" applyBorder="1" applyAlignment="1" applyProtection="1">
      <alignment horizontal="right" vertical="center" indent="4"/>
      <protection hidden="1"/>
    </xf>
    <xf numFmtId="3" fontId="4" fillId="0" borderId="0" xfId="3" applyNumberFormat="1" applyFont="1" applyFill="1" applyBorder="1" applyAlignment="1" applyProtection="1">
      <alignment horizontal="right" indent="4"/>
      <protection hidden="1"/>
    </xf>
    <xf numFmtId="164" fontId="4" fillId="0" borderId="0" xfId="3" applyNumberFormat="1" applyFont="1" applyFill="1" applyBorder="1" applyAlignment="1" applyProtection="1">
      <protection hidden="1"/>
    </xf>
    <xf numFmtId="3" fontId="10" fillId="0" borderId="0" xfId="3" applyNumberFormat="1" applyFont="1" applyFill="1" applyBorder="1" applyAlignment="1" applyProtection="1">
      <alignment horizontal="left"/>
      <protection hidden="1"/>
    </xf>
    <xf numFmtId="3" fontId="10" fillId="0" borderId="0" xfId="3" applyNumberFormat="1" applyFont="1" applyFill="1" applyBorder="1" applyAlignment="1" applyProtection="1">
      <alignment horizontal="center" vertical="center"/>
      <protection hidden="1"/>
    </xf>
    <xf numFmtId="164" fontId="10" fillId="0" borderId="0" xfId="3" applyNumberFormat="1" applyFont="1" applyFill="1" applyBorder="1" applyAlignment="1" applyProtection="1">
      <alignment horizontal="right" vertical="center" indent="4"/>
      <protection hidden="1"/>
    </xf>
    <xf numFmtId="0" fontId="10" fillId="0" borderId="0" xfId="2" applyFont="1" applyFill="1" applyBorder="1" applyProtection="1">
      <protection hidden="1"/>
    </xf>
    <xf numFmtId="0" fontId="10" fillId="0" borderId="0" xfId="2" applyFont="1" applyFill="1" applyProtection="1">
      <protection hidden="1"/>
    </xf>
    <xf numFmtId="0" fontId="41" fillId="0" borderId="0" xfId="2" applyFont="1" applyFill="1" applyProtection="1">
      <protection hidden="1"/>
    </xf>
    <xf numFmtId="3" fontId="4" fillId="4" borderId="0" xfId="2" applyNumberFormat="1" applyFont="1" applyFill="1" applyBorder="1" applyAlignment="1" applyProtection="1">
      <alignment horizontal="left"/>
      <protection hidden="1"/>
    </xf>
    <xf numFmtId="3" fontId="5" fillId="4" borderId="0" xfId="2" applyNumberFormat="1" applyFont="1" applyFill="1" applyBorder="1" applyAlignment="1" applyProtection="1">
      <alignment horizontal="right" vertical="center" indent="4"/>
      <protection hidden="1"/>
    </xf>
    <xf numFmtId="3" fontId="41" fillId="0" borderId="0" xfId="2" applyNumberFormat="1" applyFont="1" applyFill="1" applyBorder="1" applyAlignment="1" applyProtection="1">
      <alignment horizontal="left"/>
      <protection hidden="1"/>
    </xf>
    <xf numFmtId="3" fontId="41" fillId="0" borderId="0" xfId="2" applyNumberFormat="1" applyFont="1" applyFill="1" applyBorder="1" applyAlignment="1" applyProtection="1">
      <alignment horizontal="right" indent="4"/>
      <protection hidden="1"/>
    </xf>
    <xf numFmtId="164" fontId="41" fillId="0" borderId="0" xfId="2" applyNumberFormat="1" applyFont="1" applyFill="1" applyBorder="1" applyAlignment="1" applyProtection="1">
      <alignment horizontal="right" indent="4"/>
      <protection hidden="1"/>
    </xf>
    <xf numFmtId="0" fontId="41" fillId="0" borderId="0" xfId="3" applyFont="1" applyFill="1" applyBorder="1" applyProtection="1">
      <protection hidden="1"/>
    </xf>
    <xf numFmtId="0" fontId="41" fillId="4" borderId="0" xfId="2" applyFont="1" applyFill="1" applyBorder="1" applyAlignment="1" applyProtection="1">
      <alignment horizontal="left"/>
      <protection hidden="1"/>
    </xf>
    <xf numFmtId="0" fontId="41" fillId="4" borderId="0" xfId="2" applyFont="1" applyFill="1" applyBorder="1" applyProtection="1">
      <protection hidden="1"/>
    </xf>
    <xf numFmtId="3" fontId="41" fillId="4" borderId="0" xfId="2" applyNumberFormat="1" applyFont="1" applyFill="1" applyBorder="1" applyAlignment="1" applyProtection="1">
      <alignment horizontal="center" vertical="center"/>
      <protection hidden="1"/>
    </xf>
    <xf numFmtId="0" fontId="41" fillId="0" borderId="0" xfId="2" applyFont="1" applyBorder="1" applyProtection="1">
      <protection hidden="1"/>
    </xf>
    <xf numFmtId="3" fontId="41" fillId="0" borderId="0" xfId="2" applyNumberFormat="1" applyFont="1" applyFill="1" applyBorder="1" applyAlignment="1" applyProtection="1">
      <alignment horizontal="center" vertical="center"/>
      <protection hidden="1"/>
    </xf>
    <xf numFmtId="0" fontId="41" fillId="0" borderId="0" xfId="2" applyFont="1" applyFill="1" applyBorder="1" applyProtection="1">
      <protection hidden="1"/>
    </xf>
    <xf numFmtId="0" fontId="11" fillId="4" borderId="13" xfId="2" applyFont="1" applyFill="1" applyBorder="1" applyAlignment="1" applyProtection="1">
      <alignment horizontal="left"/>
      <protection hidden="1"/>
    </xf>
    <xf numFmtId="0" fontId="11" fillId="4" borderId="13" xfId="2" applyFont="1" applyFill="1" applyBorder="1" applyProtection="1">
      <protection hidden="1"/>
    </xf>
    <xf numFmtId="3" fontId="11" fillId="4" borderId="13" xfId="2" applyNumberFormat="1" applyFont="1" applyFill="1" applyBorder="1" applyAlignment="1" applyProtection="1">
      <alignment horizontal="center" vertical="center"/>
      <protection hidden="1"/>
    </xf>
    <xf numFmtId="3" fontId="11" fillId="4" borderId="13" xfId="2" applyNumberFormat="1" applyFont="1" applyFill="1" applyBorder="1" applyAlignment="1" applyProtection="1">
      <alignment horizontal="right" vertical="center" indent="4"/>
      <protection hidden="1"/>
    </xf>
    <xf numFmtId="3" fontId="11" fillId="4" borderId="13" xfId="2" applyNumberFormat="1" applyFont="1" applyFill="1" applyBorder="1" applyAlignment="1" applyProtection="1">
      <alignment vertical="center"/>
      <protection hidden="1"/>
    </xf>
    <xf numFmtId="4" fontId="11" fillId="4" borderId="13" xfId="2" applyNumberFormat="1" applyFont="1" applyFill="1" applyBorder="1" applyAlignment="1" applyProtection="1">
      <alignment vertical="center"/>
      <protection hidden="1"/>
    </xf>
    <xf numFmtId="3" fontId="41" fillId="0" borderId="13" xfId="2" applyNumberFormat="1" applyFont="1" applyFill="1" applyBorder="1" applyAlignment="1" applyProtection="1">
      <alignment horizontal="right" indent="2"/>
      <protection hidden="1"/>
    </xf>
    <xf numFmtId="0" fontId="11" fillId="4" borderId="13" xfId="2" applyFont="1" applyFill="1" applyBorder="1" applyAlignment="1" applyProtection="1">
      <alignment horizontal="center"/>
      <protection hidden="1"/>
    </xf>
    <xf numFmtId="0" fontId="11" fillId="4" borderId="0" xfId="2" applyFont="1" applyFill="1" applyBorder="1" applyAlignment="1" applyProtection="1">
      <alignment horizontal="left"/>
      <protection hidden="1"/>
    </xf>
    <xf numFmtId="3" fontId="12" fillId="4" borderId="0" xfId="2" applyNumberFormat="1" applyFont="1" applyFill="1" applyBorder="1" applyAlignment="1" applyProtection="1">
      <alignment vertical="center"/>
      <protection hidden="1"/>
    </xf>
    <xf numFmtId="3" fontId="11" fillId="4" borderId="0" xfId="2" applyNumberFormat="1" applyFont="1" applyFill="1" applyBorder="1" applyAlignment="1" applyProtection="1">
      <alignment horizontal="right" vertical="center" indent="4"/>
      <protection hidden="1"/>
    </xf>
    <xf numFmtId="3" fontId="11" fillId="4" borderId="0" xfId="2" applyNumberFormat="1" applyFont="1" applyFill="1" applyBorder="1" applyAlignment="1" applyProtection="1">
      <alignment vertical="center"/>
      <protection hidden="1"/>
    </xf>
    <xf numFmtId="4" fontId="11" fillId="4" borderId="0" xfId="2" applyNumberFormat="1" applyFont="1" applyFill="1" applyBorder="1" applyAlignment="1" applyProtection="1">
      <alignment vertical="center"/>
      <protection hidden="1"/>
    </xf>
    <xf numFmtId="3" fontId="11" fillId="4" borderId="0" xfId="2" applyNumberFormat="1" applyFont="1" applyFill="1" applyBorder="1" applyAlignment="1" applyProtection="1">
      <alignment horizontal="center" vertical="center"/>
      <protection hidden="1"/>
    </xf>
    <xf numFmtId="0" fontId="11" fillId="4" borderId="0" xfId="2" applyFont="1" applyFill="1" applyBorder="1" applyProtection="1">
      <protection hidden="1"/>
    </xf>
    <xf numFmtId="4" fontId="11" fillId="4" borderId="0" xfId="2" applyNumberFormat="1" applyFont="1" applyFill="1" applyBorder="1" applyAlignment="1" applyProtection="1">
      <alignment horizontal="center" vertical="center"/>
      <protection hidden="1"/>
    </xf>
    <xf numFmtId="0" fontId="11" fillId="4" borderId="0" xfId="2" applyFont="1" applyFill="1" applyProtection="1">
      <protection hidden="1"/>
    </xf>
    <xf numFmtId="0" fontId="11" fillId="0" borderId="0" xfId="2" applyFont="1" applyAlignment="1" applyProtection="1">
      <alignment horizontal="right" indent="4"/>
      <protection hidden="1"/>
    </xf>
    <xf numFmtId="4" fontId="11" fillId="0" borderId="0" xfId="2" applyNumberFormat="1" applyFont="1" applyProtection="1">
      <protection hidden="1"/>
    </xf>
    <xf numFmtId="165" fontId="11" fillId="4" borderId="0" xfId="1" applyFont="1" applyFill="1" applyAlignment="1" applyProtection="1">
      <protection hidden="1"/>
    </xf>
    <xf numFmtId="3" fontId="11" fillId="4" borderId="0" xfId="2" applyNumberFormat="1" applyFont="1" applyFill="1" applyAlignment="1" applyProtection="1">
      <alignment horizontal="center" vertical="center"/>
      <protection hidden="1"/>
    </xf>
    <xf numFmtId="3" fontId="11" fillId="4" borderId="0" xfId="2" applyNumberFormat="1" applyFont="1" applyFill="1" applyAlignment="1" applyProtection="1">
      <alignment horizontal="right" vertical="center" indent="4"/>
      <protection hidden="1"/>
    </xf>
    <xf numFmtId="4" fontId="11" fillId="4" borderId="0" xfId="2" applyNumberFormat="1" applyFont="1" applyFill="1" applyAlignment="1" applyProtection="1">
      <alignment horizontal="center" vertical="center"/>
      <protection hidden="1"/>
    </xf>
    <xf numFmtId="165" fontId="10" fillId="4" borderId="0" xfId="1" applyFont="1" applyFill="1" applyAlignment="1" applyProtection="1">
      <protection hidden="1"/>
    </xf>
    <xf numFmtId="0" fontId="10" fillId="4" borderId="0" xfId="2" applyFont="1" applyFill="1" applyProtection="1">
      <protection hidden="1"/>
    </xf>
    <xf numFmtId="3" fontId="10" fillId="4" borderId="0" xfId="2" applyNumberFormat="1" applyFont="1" applyFill="1" applyAlignment="1" applyProtection="1">
      <alignment horizontal="center" vertical="center"/>
      <protection hidden="1"/>
    </xf>
    <xf numFmtId="3" fontId="10" fillId="4" borderId="0" xfId="2" applyNumberFormat="1" applyFont="1" applyFill="1" applyAlignment="1" applyProtection="1">
      <alignment horizontal="right" vertical="center" indent="4"/>
      <protection hidden="1"/>
    </xf>
    <xf numFmtId="4" fontId="10" fillId="4" borderId="0" xfId="2" applyNumberFormat="1" applyFont="1" applyFill="1" applyAlignment="1" applyProtection="1">
      <alignment horizontal="center" vertical="center"/>
      <protection hidden="1"/>
    </xf>
    <xf numFmtId="0" fontId="18" fillId="4" borderId="0" xfId="2" applyFont="1" applyFill="1" applyProtection="1">
      <protection hidden="1"/>
    </xf>
    <xf numFmtId="3" fontId="18" fillId="4" borderId="0" xfId="2" applyNumberFormat="1" applyFont="1" applyFill="1" applyAlignment="1" applyProtection="1">
      <alignment horizontal="center" vertical="center"/>
      <protection hidden="1"/>
    </xf>
    <xf numFmtId="3" fontId="18" fillId="4" borderId="0" xfId="2" applyNumberFormat="1" applyFont="1" applyFill="1" applyAlignment="1" applyProtection="1">
      <alignment horizontal="right" vertical="center" indent="4"/>
      <protection hidden="1"/>
    </xf>
    <xf numFmtId="4" fontId="18" fillId="4" borderId="0" xfId="2" applyNumberFormat="1" applyFont="1" applyFill="1" applyAlignment="1" applyProtection="1">
      <alignment horizontal="center" vertical="center"/>
      <protection hidden="1"/>
    </xf>
    <xf numFmtId="0" fontId="18" fillId="0" borderId="0" xfId="2" applyFont="1" applyFill="1" applyProtection="1">
      <protection hidden="1"/>
    </xf>
    <xf numFmtId="0" fontId="18" fillId="0" borderId="0" xfId="2" applyFont="1" applyBorder="1" applyProtection="1">
      <protection hidden="1"/>
    </xf>
    <xf numFmtId="0" fontId="18" fillId="0" borderId="0" xfId="2" applyFont="1" applyProtection="1">
      <protection hidden="1"/>
    </xf>
    <xf numFmtId="165" fontId="5" fillId="4" borderId="0" xfId="1" applyFont="1" applyFill="1" applyAlignment="1" applyProtection="1">
      <protection hidden="1"/>
    </xf>
    <xf numFmtId="0" fontId="17" fillId="4" borderId="0" xfId="2" applyFont="1" applyFill="1" applyProtection="1">
      <protection hidden="1"/>
    </xf>
    <xf numFmtId="3" fontId="17" fillId="4" borderId="0" xfId="2" applyNumberFormat="1" applyFont="1" applyFill="1" applyAlignment="1" applyProtection="1">
      <alignment horizontal="center" vertical="center"/>
      <protection hidden="1"/>
    </xf>
    <xf numFmtId="4" fontId="17" fillId="4" borderId="0" xfId="2" applyNumberFormat="1" applyFont="1" applyFill="1" applyAlignment="1" applyProtection="1">
      <alignment horizontal="center" vertical="center"/>
      <protection hidden="1"/>
    </xf>
    <xf numFmtId="0" fontId="17" fillId="0" borderId="0" xfId="2" applyFont="1" applyFill="1" applyProtection="1">
      <protection hidden="1"/>
    </xf>
    <xf numFmtId="0" fontId="17" fillId="0" borderId="0" xfId="2" applyFont="1" applyBorder="1" applyProtection="1">
      <protection hidden="1"/>
    </xf>
    <xf numFmtId="0" fontId="17" fillId="0" borderId="0" xfId="2" applyFont="1" applyProtection="1">
      <protection hidden="1"/>
    </xf>
    <xf numFmtId="4" fontId="17" fillId="0" borderId="0" xfId="2" applyNumberFormat="1" applyFont="1" applyProtection="1">
      <protection hidden="1"/>
    </xf>
    <xf numFmtId="0" fontId="37" fillId="0" borderId="0" xfId="0" quotePrefix="1" applyFont="1" applyFill="1" applyAlignment="1" applyProtection="1">
      <alignment horizontal="left" vertical="center" wrapText="1"/>
    </xf>
    <xf numFmtId="0" fontId="36" fillId="0" borderId="0" xfId="0" applyFont="1" applyAlignment="1" applyProtection="1">
      <alignment horizontal="left" vertical="center" wrapText="1"/>
    </xf>
    <xf numFmtId="0" fontId="37" fillId="0" borderId="0" xfId="0" applyFont="1" applyAlignment="1" applyProtection="1">
      <alignment horizontal="left" vertical="center" wrapText="1"/>
    </xf>
    <xf numFmtId="0" fontId="37" fillId="0" borderId="0" xfId="0" applyFont="1" applyBorder="1" applyAlignment="1" applyProtection="1">
      <alignment horizontal="left" vertical="top" wrapText="1"/>
    </xf>
    <xf numFmtId="0" fontId="37" fillId="0" borderId="14" xfId="0" applyFont="1" applyBorder="1" applyAlignment="1" applyProtection="1">
      <alignment horizontal="left" vertical="top" wrapText="1"/>
    </xf>
    <xf numFmtId="0" fontId="52" fillId="0" borderId="0" xfId="0" applyFont="1" applyAlignment="1" applyProtection="1">
      <alignment wrapText="1"/>
    </xf>
    <xf numFmtId="0" fontId="36" fillId="0" borderId="13" xfId="0" applyFont="1" applyBorder="1" applyAlignment="1" applyProtection="1">
      <alignment vertical="center"/>
    </xf>
    <xf numFmtId="0" fontId="37" fillId="0" borderId="0" xfId="0" applyFont="1" applyFill="1" applyAlignment="1" applyProtection="1">
      <alignment vertical="center"/>
    </xf>
    <xf numFmtId="0" fontId="37" fillId="0" borderId="0" xfId="0" applyFont="1" applyAlignment="1" applyProtection="1">
      <alignment horizontal="left" vertical="center" indent="1"/>
    </xf>
    <xf numFmtId="0" fontId="37" fillId="0" borderId="0" xfId="0" applyFont="1" applyAlignment="1" applyProtection="1">
      <alignment vertical="center"/>
    </xf>
    <xf numFmtId="0" fontId="37" fillId="0" borderId="0" xfId="0" applyFont="1" applyProtection="1"/>
    <xf numFmtId="0" fontId="55" fillId="0" borderId="0" xfId="40" quotePrefix="1" applyFont="1" applyFill="1" applyAlignment="1" applyProtection="1">
      <alignment wrapText="1"/>
    </xf>
    <xf numFmtId="0" fontId="55" fillId="0" borderId="0" xfId="40" quotePrefix="1" applyFont="1" applyAlignment="1" applyProtection="1">
      <alignment wrapText="1"/>
    </xf>
    <xf numFmtId="0" fontId="37" fillId="0" borderId="0" xfId="0" applyFont="1" applyAlignment="1" applyProtection="1">
      <alignment horizontal="left" vertical="center"/>
    </xf>
    <xf numFmtId="0" fontId="37" fillId="0" borderId="0" xfId="0" applyFont="1" applyAlignment="1" applyProtection="1">
      <alignment horizontal="left" vertical="center" wrapText="1" indent="1"/>
    </xf>
    <xf numFmtId="0" fontId="55" fillId="0" borderId="0" xfId="40" applyFont="1" applyAlignment="1" applyProtection="1">
      <alignment vertical="center" wrapText="1"/>
    </xf>
    <xf numFmtId="0" fontId="37" fillId="0" borderId="0" xfId="0" quotePrefix="1" applyFont="1" applyAlignment="1" applyProtection="1">
      <alignment horizontal="left" vertical="center"/>
    </xf>
    <xf numFmtId="0" fontId="37" fillId="0" borderId="0" xfId="0" applyFont="1" applyAlignment="1" applyProtection="1">
      <alignment vertical="center" wrapText="1"/>
    </xf>
    <xf numFmtId="0" fontId="37" fillId="0" borderId="0" xfId="0" quotePrefix="1" applyFont="1" applyAlignment="1" applyProtection="1">
      <alignment horizontal="left" vertical="center" wrapText="1" indent="2"/>
    </xf>
    <xf numFmtId="0" fontId="37" fillId="0" borderId="0" xfId="0" quotePrefix="1" applyFont="1" applyAlignment="1" applyProtection="1">
      <alignment horizontal="left" vertical="center" indent="2"/>
    </xf>
    <xf numFmtId="0" fontId="52" fillId="0" borderId="0" xfId="0" applyFont="1" applyProtection="1"/>
    <xf numFmtId="0" fontId="37" fillId="0" borderId="0" xfId="0" quotePrefix="1" applyFont="1" applyAlignment="1" applyProtection="1">
      <alignment horizontal="left" vertical="center" indent="1"/>
    </xf>
    <xf numFmtId="0" fontId="37" fillId="0" borderId="0" xfId="0" quotePrefix="1" applyFont="1" applyAlignment="1" applyProtection="1">
      <alignment horizontal="left" vertical="center" wrapText="1" indent="1"/>
    </xf>
    <xf numFmtId="0" fontId="57" fillId="5" borderId="0" xfId="3" applyFont="1" applyFill="1" applyBorder="1" applyAlignment="1" applyProtection="1">
      <alignment vertical="center"/>
      <protection hidden="1"/>
    </xf>
    <xf numFmtId="0" fontId="57" fillId="5" borderId="0" xfId="3" quotePrefix="1" applyFont="1" applyFill="1" applyBorder="1" applyAlignment="1" applyProtection="1">
      <alignment vertical="center"/>
      <protection hidden="1"/>
    </xf>
    <xf numFmtId="0" fontId="37" fillId="0" borderId="0" xfId="0" applyFont="1" applyFill="1" applyAlignment="1" applyProtection="1">
      <alignment horizontal="left" vertical="center" indent="1"/>
    </xf>
    <xf numFmtId="3" fontId="19" fillId="4" borderId="24" xfId="38" applyNumberFormat="1" applyFont="1" applyFill="1" applyBorder="1" applyAlignment="1" applyProtection="1">
      <alignment horizontal="right" vertical="center" indent="2"/>
      <protection hidden="1"/>
    </xf>
    <xf numFmtId="3" fontId="19" fillId="4" borderId="9" xfId="38" applyNumberFormat="1" applyFont="1" applyFill="1" applyBorder="1" applyAlignment="1" applyProtection="1">
      <alignment horizontal="right" vertical="center" indent="2"/>
      <protection hidden="1"/>
    </xf>
    <xf numFmtId="0" fontId="19" fillId="4" borderId="16" xfId="38" applyFill="1" applyBorder="1" applyProtection="1">
      <protection hidden="1"/>
    </xf>
    <xf numFmtId="0" fontId="19" fillId="4" borderId="17" xfId="38" applyFill="1" applyBorder="1" applyProtection="1">
      <protection hidden="1"/>
    </xf>
    <xf numFmtId="0" fontId="19" fillId="4" borderId="18" xfId="38" applyFill="1" applyBorder="1" applyProtection="1">
      <protection hidden="1"/>
    </xf>
    <xf numFmtId="0" fontId="19" fillId="4" borderId="19" xfId="38" applyFill="1" applyBorder="1" applyProtection="1">
      <protection hidden="1"/>
    </xf>
    <xf numFmtId="0" fontId="44" fillId="0" borderId="20" xfId="38" applyFont="1" applyFill="1" applyBorder="1" applyAlignment="1" applyProtection="1">
      <alignment vertical="center" wrapText="1"/>
      <protection hidden="1"/>
    </xf>
    <xf numFmtId="0" fontId="44" fillId="0" borderId="20" xfId="38" applyFont="1" applyBorder="1" applyAlignment="1" applyProtection="1">
      <alignment vertical="center" wrapText="1"/>
      <protection hidden="1"/>
    </xf>
    <xf numFmtId="167" fontId="44" fillId="0" borderId="20" xfId="38" quotePrefix="1" applyNumberFormat="1" applyFont="1" applyFill="1" applyBorder="1" applyAlignment="1" applyProtection="1">
      <alignment horizontal="left" vertical="center" wrapText="1"/>
      <protection hidden="1"/>
    </xf>
    <xf numFmtId="0" fontId="45" fillId="0" borderId="20" xfId="38" applyFont="1" applyBorder="1" applyAlignment="1" applyProtection="1">
      <alignment vertical="center" wrapText="1"/>
      <protection hidden="1"/>
    </xf>
    <xf numFmtId="0" fontId="44" fillId="6" borderId="20" xfId="38" applyFont="1" applyFill="1" applyBorder="1" applyAlignment="1" applyProtection="1">
      <alignment horizontal="left" vertical="center" wrapText="1"/>
      <protection hidden="1"/>
    </xf>
    <xf numFmtId="0" fontId="44" fillId="0" borderId="20" xfId="38" applyFont="1" applyBorder="1" applyAlignment="1" applyProtection="1">
      <alignment horizontal="left" vertical="center" wrapText="1"/>
      <protection hidden="1"/>
    </xf>
    <xf numFmtId="0" fontId="46" fillId="0" borderId="20" xfId="11" applyFont="1" applyBorder="1" applyAlignment="1" applyProtection="1">
      <alignment horizontal="left" vertical="center" wrapText="1"/>
      <protection hidden="1"/>
    </xf>
    <xf numFmtId="0" fontId="44" fillId="0" borderId="20" xfId="38" applyFont="1" applyFill="1" applyBorder="1" applyAlignment="1" applyProtection="1">
      <alignment horizontal="left" vertical="center" wrapText="1"/>
      <protection hidden="1"/>
    </xf>
    <xf numFmtId="0" fontId="46" fillId="0" borderId="20" xfId="11" applyFont="1" applyFill="1" applyBorder="1" applyAlignment="1" applyProtection="1">
      <alignment horizontal="left" vertical="center" wrapText="1"/>
      <protection hidden="1"/>
    </xf>
    <xf numFmtId="0" fontId="19" fillId="6" borderId="16" xfId="38" applyFill="1" applyBorder="1" applyProtection="1">
      <protection hidden="1"/>
    </xf>
    <xf numFmtId="0" fontId="19" fillId="6" borderId="17" xfId="38" applyFill="1" applyBorder="1" applyProtection="1">
      <protection hidden="1"/>
    </xf>
    <xf numFmtId="3" fontId="19" fillId="6" borderId="16" xfId="38" applyNumberFormat="1" applyFill="1" applyBorder="1" applyProtection="1">
      <protection hidden="1"/>
    </xf>
    <xf numFmtId="3" fontId="19" fillId="6" borderId="17" xfId="38" applyNumberFormat="1" applyFill="1" applyBorder="1" applyProtection="1">
      <protection hidden="1"/>
    </xf>
    <xf numFmtId="3" fontId="44" fillId="6" borderId="16" xfId="38" applyNumberFormat="1" applyFont="1" applyFill="1" applyBorder="1" applyProtection="1">
      <protection hidden="1"/>
    </xf>
    <xf numFmtId="3" fontId="44" fillId="6" borderId="17" xfId="38" applyNumberFormat="1" applyFont="1" applyFill="1" applyBorder="1" applyProtection="1">
      <protection hidden="1"/>
    </xf>
    <xf numFmtId="3" fontId="45" fillId="6" borderId="17" xfId="38" applyNumberFormat="1" applyFont="1" applyFill="1" applyBorder="1" applyProtection="1">
      <protection hidden="1"/>
    </xf>
    <xf numFmtId="3" fontId="44" fillId="6" borderId="17" xfId="38" applyNumberFormat="1" applyFont="1" applyFill="1" applyBorder="1" applyAlignment="1" applyProtection="1">
      <alignment wrapText="1"/>
      <protection hidden="1"/>
    </xf>
    <xf numFmtId="3" fontId="44" fillId="6" borderId="16" xfId="38" applyNumberFormat="1" applyFont="1" applyFill="1" applyBorder="1" applyAlignment="1" applyProtection="1">
      <alignment wrapText="1"/>
      <protection hidden="1"/>
    </xf>
    <xf numFmtId="3" fontId="46" fillId="6" borderId="16" xfId="11" applyNumberFormat="1" applyFont="1" applyFill="1" applyBorder="1" applyAlignment="1" applyProtection="1">
      <protection hidden="1"/>
    </xf>
    <xf numFmtId="3" fontId="47" fillId="6" borderId="17" xfId="11" applyNumberFormat="1" applyFont="1" applyFill="1" applyBorder="1" applyAlignment="1" applyProtection="1">
      <protection hidden="1"/>
    </xf>
    <xf numFmtId="3" fontId="19" fillId="6" borderId="18" xfId="38" applyNumberFormat="1" applyFill="1" applyBorder="1" applyProtection="1">
      <protection hidden="1"/>
    </xf>
    <xf numFmtId="3" fontId="19" fillId="6" borderId="19" xfId="38" applyNumberFormat="1" applyFill="1" applyBorder="1" applyProtection="1">
      <protection hidden="1"/>
    </xf>
    <xf numFmtId="0" fontId="53" fillId="0" borderId="0" xfId="0" applyFont="1" applyAlignment="1" applyProtection="1">
      <alignment horizontal="left" vertical="center" indent="1"/>
    </xf>
    <xf numFmtId="0" fontId="43" fillId="8" borderId="20" xfId="38" applyFont="1" applyFill="1" applyBorder="1" applyAlignment="1" applyProtection="1">
      <alignment horizontal="left" vertical="center" wrapText="1"/>
      <protection hidden="1"/>
    </xf>
    <xf numFmtId="0" fontId="28" fillId="4" borderId="23" xfId="38" applyFont="1" applyFill="1" applyBorder="1" applyAlignment="1" applyProtection="1">
      <alignment horizontal="right" wrapText="1"/>
      <protection hidden="1"/>
    </xf>
    <xf numFmtId="0" fontId="28" fillId="4" borderId="0" xfId="38" applyFont="1" applyFill="1" applyBorder="1" applyAlignment="1" applyProtection="1">
      <alignment horizontal="right" wrapText="1"/>
      <protection hidden="1"/>
    </xf>
    <xf numFmtId="0" fontId="26" fillId="0" borderId="0" xfId="37" applyFont="1" applyFill="1" applyAlignment="1" applyProtection="1">
      <alignment horizontal="left" vertical="center" wrapText="1"/>
      <protection hidden="1"/>
    </xf>
    <xf numFmtId="0" fontId="27" fillId="4" borderId="8" xfId="38" applyFont="1" applyFill="1" applyBorder="1" applyAlignment="1" applyProtection="1">
      <alignment horizontal="left" vertical="center"/>
      <protection hidden="1"/>
    </xf>
    <xf numFmtId="0" fontId="27" fillId="4" borderId="9" xfId="38" applyFont="1" applyFill="1" applyBorder="1" applyAlignment="1" applyProtection="1">
      <alignment horizontal="left" vertical="center"/>
      <protection hidden="1"/>
    </xf>
    <xf numFmtId="0" fontId="27" fillId="4" borderId="21" xfId="38" applyFont="1" applyFill="1" applyBorder="1" applyAlignment="1" applyProtection="1">
      <alignment horizontal="center"/>
      <protection hidden="1"/>
    </xf>
    <xf numFmtId="0" fontId="27" fillId="4" borderId="5" xfId="38" applyFont="1" applyFill="1" applyBorder="1" applyAlignment="1" applyProtection="1">
      <alignment horizontal="center"/>
      <protection hidden="1"/>
    </xf>
    <xf numFmtId="0" fontId="27" fillId="4" borderId="22" xfId="38" applyFont="1" applyFill="1" applyBorder="1" applyAlignment="1" applyProtection="1">
      <alignment horizontal="center"/>
      <protection hidden="1"/>
    </xf>
    <xf numFmtId="0" fontId="33" fillId="7" borderId="0" xfId="37" applyFont="1" applyFill="1" applyAlignment="1" applyProtection="1">
      <alignment horizontal="center"/>
      <protection locked="0"/>
    </xf>
    <xf numFmtId="0" fontId="7" fillId="5" borderId="4" xfId="3" applyFont="1" applyFill="1" applyBorder="1" applyAlignment="1" applyProtection="1">
      <alignment horizontal="center" vertical="center" wrapText="1"/>
      <protection locked="0"/>
    </xf>
    <xf numFmtId="0" fontId="7" fillId="5" borderId="5" xfId="3" applyFont="1" applyFill="1" applyBorder="1" applyAlignment="1" applyProtection="1">
      <alignment horizontal="center" vertical="center" wrapText="1"/>
      <protection locked="0"/>
    </xf>
    <xf numFmtId="0" fontId="7" fillId="5" borderId="6" xfId="3" applyFont="1" applyFill="1" applyBorder="1" applyAlignment="1" applyProtection="1">
      <alignment horizontal="center" vertical="center" wrapText="1"/>
      <protection locked="0"/>
    </xf>
    <xf numFmtId="0" fontId="48" fillId="5" borderId="4" xfId="3" applyFont="1" applyFill="1" applyBorder="1" applyAlignment="1" applyProtection="1">
      <alignment horizontal="center" vertical="center" wrapText="1"/>
      <protection hidden="1"/>
    </xf>
    <xf numFmtId="0" fontId="48" fillId="5" borderId="5" xfId="3" applyFont="1" applyFill="1" applyBorder="1" applyAlignment="1" applyProtection="1">
      <alignment horizontal="center" vertical="center" wrapText="1"/>
      <protection hidden="1"/>
    </xf>
    <xf numFmtId="0" fontId="48" fillId="5" borderId="6" xfId="3" applyFont="1" applyFill="1" applyBorder="1" applyAlignment="1" applyProtection="1">
      <alignment horizontal="center" vertical="center" wrapText="1"/>
      <protection hidden="1"/>
    </xf>
    <xf numFmtId="0" fontId="34" fillId="0" borderId="0" xfId="0" applyFont="1" applyAlignment="1" applyProtection="1">
      <alignment horizontal="center" wrapText="1"/>
      <protection hidden="1"/>
    </xf>
  </cellXfs>
  <cellStyles count="41">
    <cellStyle name="Comma" xfId="35" builtinId="3"/>
    <cellStyle name="Comma 2" xfId="4"/>
    <cellStyle name="Comma 3" xfId="5"/>
    <cellStyle name="Comma 4" xfId="6"/>
    <cellStyle name="Comma 4 2" xfId="7"/>
    <cellStyle name="Comma 5" xfId="8"/>
    <cellStyle name="Comma 5 2" xfId="9"/>
    <cellStyle name="Comma 6" xfId="10"/>
    <cellStyle name="Good 2" xfId="3"/>
    <cellStyle name="Hyperlink" xfId="40" builtinId="8"/>
    <cellStyle name="Hyperlink 2" xfId="11"/>
    <cellStyle name="Hyperlink 3" xfId="12"/>
    <cellStyle name="Hyperlink 4" xfId="13"/>
    <cellStyle name="Normal" xfId="0" builtinId="0"/>
    <cellStyle name="Normal 10" xfId="37"/>
    <cellStyle name="Normal 2" xfId="2"/>
    <cellStyle name="Normal 2 2" xfId="14"/>
    <cellStyle name="Normal 2 3" xfId="38"/>
    <cellStyle name="Normal 3" xfId="15"/>
    <cellStyle name="Normal 4" xfId="16"/>
    <cellStyle name="Normal 5" xfId="17"/>
    <cellStyle name="Normal 6" xfId="18"/>
    <cellStyle name="Normal 7" xfId="19"/>
    <cellStyle name="Normal 7 2" xfId="20"/>
    <cellStyle name="Normal 8" xfId="21"/>
    <cellStyle name="Normal 8 2" xfId="22"/>
    <cellStyle name="Normal 8 2 2" xfId="23"/>
    <cellStyle name="Normal 8 3" xfId="24"/>
    <cellStyle name="Normal 9" xfId="25"/>
    <cellStyle name="Normal_Table12" xfId="1"/>
    <cellStyle name="Note 2" xfId="26"/>
    <cellStyle name="Percent" xfId="36" builtinId="5"/>
    <cellStyle name="Percent 2" xfId="27"/>
    <cellStyle name="Percent 3" xfId="28"/>
    <cellStyle name="Percent 4" xfId="29"/>
    <cellStyle name="Percent 5" xfId="30"/>
    <cellStyle name="Percent 5 2" xfId="31"/>
    <cellStyle name="Percent 6" xfId="32"/>
    <cellStyle name="Percent 6 2" xfId="33"/>
    <cellStyle name="Percent 7" xfId="34"/>
    <cellStyle name="Percent 8" xfId="39"/>
  </cellStyles>
  <dxfs count="0"/>
  <tableStyles count="0" defaultTableStyle="TableStyleMedium2" defaultPivotStyle="PivotStyleLight16"/>
  <colors>
    <mruColors>
      <color rgb="FFD13D6A"/>
      <color rgb="FFCC0066"/>
      <color rgb="FF538DD5"/>
      <color rgb="FF2092B9"/>
      <color rgb="FF9933FF"/>
      <color rgb="FFFF33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166033374268582"/>
          <c:y val="2.1377379241476566E-2"/>
          <c:w val="0.72967333670447154"/>
          <c:h val="0.89876120883347177"/>
        </c:manualLayout>
      </c:layout>
      <c:barChart>
        <c:barDir val="bar"/>
        <c:grouping val="percentStacked"/>
        <c:varyColors val="0"/>
        <c:ser>
          <c:idx val="0"/>
          <c:order val="0"/>
          <c:tx>
            <c:strRef>
              <c:f>'Chart 1'!$M$11</c:f>
              <c:strCache>
                <c:ptCount val="1"/>
                <c:pt idx="0">
                  <c:v>Strongly agree</c:v>
                </c:pt>
              </c:strCache>
            </c:strRef>
          </c:tx>
          <c:spPr>
            <a:solidFill>
              <a:srgbClr val="8AB23E"/>
            </a:solidFill>
            <a:ln>
              <a:solidFill>
                <a:schemeClr val="bg1"/>
              </a:solidFill>
            </a:ln>
          </c:spPr>
          <c:invertIfNegative val="0"/>
          <c:dLbls>
            <c:spPr>
              <a:noFill/>
              <a:ln>
                <a:noFill/>
              </a:ln>
              <a:effectLst/>
            </c:spPr>
            <c:txPr>
              <a:bodyPr/>
              <a:lstStyle/>
              <a:p>
                <a:pPr>
                  <a:defRPr sz="800" b="1">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 1'!$L$12:$L$23</c:f>
              <c:strCache>
                <c:ptCount val="12"/>
                <c:pt idx="0">
                  <c:v>Q1. My child is happy at this school</c:v>
                </c:pt>
                <c:pt idx="1">
                  <c:v>Q2. My child feels safe at this school</c:v>
                </c:pt>
                <c:pt idx="2">
                  <c:v>Q3. My child makes good progress at this school</c:v>
                </c:pt>
                <c:pt idx="3">
                  <c:v>Q4. My child is well looked after at this school</c:v>
                </c:pt>
                <c:pt idx="4">
                  <c:v>Q5. My child is taught well at this school</c:v>
                </c:pt>
                <c:pt idx="5">
                  <c:v>Q6. My child receives appropriate homework for their age</c:v>
                </c:pt>
                <c:pt idx="6">
                  <c:v>Q7. This school makes sure its pupils are well behaved</c:v>
                </c:pt>
                <c:pt idx="7">
                  <c:v>Q8. This school deals effectively with bullying</c:v>
                </c:pt>
                <c:pt idx="8">
                  <c:v>Q9. This school is well led and managed</c:v>
                </c:pt>
                <c:pt idx="9">
                  <c:v>Q10. This school responds well to any concerns I raise</c:v>
                </c:pt>
                <c:pt idx="10">
                  <c:v>Q11. I receive valuable information from the school about my child's progress</c:v>
                </c:pt>
                <c:pt idx="11">
                  <c:v>Q12. Would you recommend this school to another parent?</c:v>
                </c:pt>
              </c:strCache>
            </c:strRef>
          </c:cat>
          <c:val>
            <c:numRef>
              <c:f>'Chart 1'!$M$12:$M$23</c:f>
              <c:numCache>
                <c:formatCode>0</c:formatCode>
                <c:ptCount val="12"/>
                <c:pt idx="0">
                  <c:v>61.866451455616897</c:v>
                </c:pt>
                <c:pt idx="1">
                  <c:v>62.7617630492716</c:v>
                </c:pt>
                <c:pt idx="2">
                  <c:v>49.848259396568402</c:v>
                </c:pt>
                <c:pt idx="3">
                  <c:v>56.8518658629879</c:v>
                </c:pt>
                <c:pt idx="4">
                  <c:v>49.402284936067197</c:v>
                </c:pt>
                <c:pt idx="5">
                  <c:v>37.957848898304398</c:v>
                </c:pt>
                <c:pt idx="6">
                  <c:v>48.217363160239799</c:v>
                </c:pt>
                <c:pt idx="7">
                  <c:v>36.801930174102402</c:v>
                </c:pt>
                <c:pt idx="8">
                  <c:v>50.788967071028097</c:v>
                </c:pt>
                <c:pt idx="9">
                  <c:v>47.718426605466</c:v>
                </c:pt>
                <c:pt idx="10">
                  <c:v>45.009373450018103</c:v>
                </c:pt>
                <c:pt idx="11">
                  <c:v>85.442569754440797</c:v>
                </c:pt>
              </c:numCache>
            </c:numRef>
          </c:val>
        </c:ser>
        <c:ser>
          <c:idx val="1"/>
          <c:order val="1"/>
          <c:tx>
            <c:strRef>
              <c:f>'Chart 1'!$N$11</c:f>
              <c:strCache>
                <c:ptCount val="1"/>
                <c:pt idx="0">
                  <c:v>Agree</c:v>
                </c:pt>
              </c:strCache>
            </c:strRef>
          </c:tx>
          <c:spPr>
            <a:solidFill>
              <a:srgbClr val="2092B6"/>
            </a:solidFill>
            <a:ln>
              <a:solidFill>
                <a:schemeClr val="bg1"/>
              </a:solidFill>
            </a:ln>
          </c:spPr>
          <c:invertIfNegative val="0"/>
          <c:dLbls>
            <c:spPr>
              <a:noFill/>
              <a:ln>
                <a:noFill/>
              </a:ln>
              <a:effectLst/>
            </c:spPr>
            <c:txPr>
              <a:bodyPr/>
              <a:lstStyle/>
              <a:p>
                <a:pPr>
                  <a:defRPr sz="800" b="1">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 1'!$L$12:$L$23</c:f>
              <c:strCache>
                <c:ptCount val="12"/>
                <c:pt idx="0">
                  <c:v>Q1. My child is happy at this school</c:v>
                </c:pt>
                <c:pt idx="1">
                  <c:v>Q2. My child feels safe at this school</c:v>
                </c:pt>
                <c:pt idx="2">
                  <c:v>Q3. My child makes good progress at this school</c:v>
                </c:pt>
                <c:pt idx="3">
                  <c:v>Q4. My child is well looked after at this school</c:v>
                </c:pt>
                <c:pt idx="4">
                  <c:v>Q5. My child is taught well at this school</c:v>
                </c:pt>
                <c:pt idx="5">
                  <c:v>Q6. My child receives appropriate homework for their age</c:v>
                </c:pt>
                <c:pt idx="6">
                  <c:v>Q7. This school makes sure its pupils are well behaved</c:v>
                </c:pt>
                <c:pt idx="7">
                  <c:v>Q8. This school deals effectively with bullying</c:v>
                </c:pt>
                <c:pt idx="8">
                  <c:v>Q9. This school is well led and managed</c:v>
                </c:pt>
                <c:pt idx="9">
                  <c:v>Q10. This school responds well to any concerns I raise</c:v>
                </c:pt>
                <c:pt idx="10">
                  <c:v>Q11. I receive valuable information from the school about my child's progress</c:v>
                </c:pt>
                <c:pt idx="11">
                  <c:v>Q12. Would you recommend this school to another parent?</c:v>
                </c:pt>
              </c:strCache>
            </c:strRef>
          </c:cat>
          <c:val>
            <c:numRef>
              <c:f>'Chart 1'!$N$12:$N$23</c:f>
              <c:numCache>
                <c:formatCode>0</c:formatCode>
                <c:ptCount val="12"/>
                <c:pt idx="0">
                  <c:v>29.7722629946281</c:v>
                </c:pt>
                <c:pt idx="1">
                  <c:v>30.180407387791799</c:v>
                </c:pt>
                <c:pt idx="2">
                  <c:v>37.172244499928503</c:v>
                </c:pt>
                <c:pt idx="3">
                  <c:v>33.047506157894297</c:v>
                </c:pt>
                <c:pt idx="4">
                  <c:v>37.421922944356197</c:v>
                </c:pt>
                <c:pt idx="5">
                  <c:v>43.937101208040197</c:v>
                </c:pt>
                <c:pt idx="6">
                  <c:v>37.103730044639498</c:v>
                </c:pt>
                <c:pt idx="7">
                  <c:v>30.654123897673902</c:v>
                </c:pt>
                <c:pt idx="8">
                  <c:v>30.978201474532</c:v>
                </c:pt>
                <c:pt idx="9">
                  <c:v>31.6028179196826</c:v>
                </c:pt>
                <c:pt idx="10">
                  <c:v>37.968357250342599</c:v>
                </c:pt>
              </c:numCache>
            </c:numRef>
          </c:val>
        </c:ser>
        <c:ser>
          <c:idx val="2"/>
          <c:order val="2"/>
          <c:tx>
            <c:strRef>
              <c:f>'Chart 1'!$O$11</c:f>
              <c:strCache>
                <c:ptCount val="1"/>
                <c:pt idx="0">
                  <c:v>Disagree</c:v>
                </c:pt>
              </c:strCache>
            </c:strRef>
          </c:tx>
          <c:spPr>
            <a:solidFill>
              <a:srgbClr val="9B5BA5"/>
            </a:solidFill>
            <a:ln>
              <a:solidFill>
                <a:schemeClr val="bg1"/>
              </a:solidFill>
            </a:ln>
          </c:spPr>
          <c:invertIfNegative val="0"/>
          <c:dLbls>
            <c:spPr>
              <a:noFill/>
              <a:ln>
                <a:noFill/>
              </a:ln>
              <a:effectLst/>
            </c:spPr>
            <c:txPr>
              <a:bodyPr/>
              <a:lstStyle/>
              <a:p>
                <a:pPr algn="ctr">
                  <a:defRPr lang="en-GB" sz="800" b="1" i="0" u="none" strike="noStrike" kern="1200" baseline="0">
                    <a:solidFill>
                      <a:sysClr val="window" lastClr="FFFFFF"/>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 1'!$L$12:$L$23</c:f>
              <c:strCache>
                <c:ptCount val="12"/>
                <c:pt idx="0">
                  <c:v>Q1. My child is happy at this school</c:v>
                </c:pt>
                <c:pt idx="1">
                  <c:v>Q2. My child feels safe at this school</c:v>
                </c:pt>
                <c:pt idx="2">
                  <c:v>Q3. My child makes good progress at this school</c:v>
                </c:pt>
                <c:pt idx="3">
                  <c:v>Q4. My child is well looked after at this school</c:v>
                </c:pt>
                <c:pt idx="4">
                  <c:v>Q5. My child is taught well at this school</c:v>
                </c:pt>
                <c:pt idx="5">
                  <c:v>Q6. My child receives appropriate homework for their age</c:v>
                </c:pt>
                <c:pt idx="6">
                  <c:v>Q7. This school makes sure its pupils are well behaved</c:v>
                </c:pt>
                <c:pt idx="7">
                  <c:v>Q8. This school deals effectively with bullying</c:v>
                </c:pt>
                <c:pt idx="8">
                  <c:v>Q9. This school is well led and managed</c:v>
                </c:pt>
                <c:pt idx="9">
                  <c:v>Q10. This school responds well to any concerns I raise</c:v>
                </c:pt>
                <c:pt idx="10">
                  <c:v>Q11. I receive valuable information from the school about my child's progress</c:v>
                </c:pt>
                <c:pt idx="11">
                  <c:v>Q12. Would you recommend this school to another parent?</c:v>
                </c:pt>
              </c:strCache>
            </c:strRef>
          </c:cat>
          <c:val>
            <c:numRef>
              <c:f>'Chart 1'!$O$12:$O$23</c:f>
              <c:numCache>
                <c:formatCode>0</c:formatCode>
                <c:ptCount val="12"/>
                <c:pt idx="0">
                  <c:v>4.6501559439442</c:v>
                </c:pt>
                <c:pt idx="1">
                  <c:v>3.6896925676527998</c:v>
                </c:pt>
                <c:pt idx="2">
                  <c:v>7.6025825325968999</c:v>
                </c:pt>
                <c:pt idx="3">
                  <c:v>5.6417240422688</c:v>
                </c:pt>
                <c:pt idx="4">
                  <c:v>7.2700982741082996</c:v>
                </c:pt>
                <c:pt idx="5">
                  <c:v>10.7958605499651</c:v>
                </c:pt>
                <c:pt idx="6">
                  <c:v>7.2423562247274003</c:v>
                </c:pt>
                <c:pt idx="7">
                  <c:v>6.4912192210369</c:v>
                </c:pt>
                <c:pt idx="8">
                  <c:v>7.1120526594536999</c:v>
                </c:pt>
                <c:pt idx="9">
                  <c:v>8.8156666918866993</c:v>
                </c:pt>
                <c:pt idx="10">
                  <c:v>10.887493379738199</c:v>
                </c:pt>
              </c:numCache>
            </c:numRef>
          </c:val>
        </c:ser>
        <c:ser>
          <c:idx val="3"/>
          <c:order val="3"/>
          <c:tx>
            <c:strRef>
              <c:f>'Chart 1'!$P$11</c:f>
              <c:strCache>
                <c:ptCount val="1"/>
                <c:pt idx="0">
                  <c:v>Strongly disagree</c:v>
                </c:pt>
              </c:strCache>
            </c:strRef>
          </c:tx>
          <c:spPr>
            <a:solidFill>
              <a:srgbClr val="B5121B"/>
            </a:solidFill>
            <a:ln>
              <a:solidFill>
                <a:schemeClr val="bg1"/>
              </a:solidFill>
            </a:ln>
          </c:spPr>
          <c:invertIfNegative val="0"/>
          <c:dLbls>
            <c:spPr>
              <a:noFill/>
              <a:ln>
                <a:noFill/>
              </a:ln>
              <a:effectLst/>
            </c:spPr>
            <c:txPr>
              <a:bodyPr/>
              <a:lstStyle/>
              <a:p>
                <a:pPr algn="ctr">
                  <a:defRPr lang="en-GB" sz="800" b="1" i="0" u="none" strike="noStrike" kern="1200" baseline="0">
                    <a:solidFill>
                      <a:sysClr val="window" lastClr="FFFFFF"/>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 1'!$L$12:$L$23</c:f>
              <c:strCache>
                <c:ptCount val="12"/>
                <c:pt idx="0">
                  <c:v>Q1. My child is happy at this school</c:v>
                </c:pt>
                <c:pt idx="1">
                  <c:v>Q2. My child feels safe at this school</c:v>
                </c:pt>
                <c:pt idx="2">
                  <c:v>Q3. My child makes good progress at this school</c:v>
                </c:pt>
                <c:pt idx="3">
                  <c:v>Q4. My child is well looked after at this school</c:v>
                </c:pt>
                <c:pt idx="4">
                  <c:v>Q5. My child is taught well at this school</c:v>
                </c:pt>
                <c:pt idx="5">
                  <c:v>Q6. My child receives appropriate homework for their age</c:v>
                </c:pt>
                <c:pt idx="6">
                  <c:v>Q7. This school makes sure its pupils are well behaved</c:v>
                </c:pt>
                <c:pt idx="7">
                  <c:v>Q8. This school deals effectively with bullying</c:v>
                </c:pt>
                <c:pt idx="8">
                  <c:v>Q9. This school is well led and managed</c:v>
                </c:pt>
                <c:pt idx="9">
                  <c:v>Q10. This school responds well to any concerns I raise</c:v>
                </c:pt>
                <c:pt idx="10">
                  <c:v>Q11. I receive valuable information from the school about my child's progress</c:v>
                </c:pt>
                <c:pt idx="11">
                  <c:v>Q12. Would you recommend this school to another parent?</c:v>
                </c:pt>
              </c:strCache>
            </c:strRef>
          </c:cat>
          <c:val>
            <c:numRef>
              <c:f>'Chart 1'!$P$12:$P$23</c:f>
              <c:numCache>
                <c:formatCode>0</c:formatCode>
                <c:ptCount val="12"/>
                <c:pt idx="0">
                  <c:v>3.2311080847057001</c:v>
                </c:pt>
                <c:pt idx="1">
                  <c:v>2.4917404352979999</c:v>
                </c:pt>
                <c:pt idx="2">
                  <c:v>3.5732600270694999</c:v>
                </c:pt>
                <c:pt idx="3">
                  <c:v>3.0793674812741001</c:v>
                </c:pt>
                <c:pt idx="4">
                  <c:v>3.3597303136533001</c:v>
                </c:pt>
                <c:pt idx="5">
                  <c:v>4.3836641362554998</c:v>
                </c:pt>
                <c:pt idx="6">
                  <c:v>4.4967340041865</c:v>
                </c:pt>
                <c:pt idx="7">
                  <c:v>5.8354980538532004</c:v>
                </c:pt>
                <c:pt idx="8">
                  <c:v>7.1061679823123001</c:v>
                </c:pt>
                <c:pt idx="9">
                  <c:v>6.7278673089370997</c:v>
                </c:pt>
                <c:pt idx="10">
                  <c:v>4.7934898657452996</c:v>
                </c:pt>
                <c:pt idx="11">
                  <c:v>14.5574302455592</c:v>
                </c:pt>
              </c:numCache>
            </c:numRef>
          </c:val>
        </c:ser>
        <c:ser>
          <c:idx val="4"/>
          <c:order val="4"/>
          <c:tx>
            <c:strRef>
              <c:f>'Chart 1'!$Q$11</c:f>
              <c:strCache>
                <c:ptCount val="1"/>
                <c:pt idx="0">
                  <c:v>Don't know</c:v>
                </c:pt>
              </c:strCache>
            </c:strRef>
          </c:tx>
          <c:spPr>
            <a:solidFill>
              <a:srgbClr val="999292"/>
            </a:solidFill>
            <a:ln>
              <a:solidFill>
                <a:schemeClr val="bg1"/>
              </a:solidFill>
            </a:ln>
          </c:spPr>
          <c:invertIfNegative val="0"/>
          <c:dLbls>
            <c:spPr>
              <a:noFill/>
              <a:ln>
                <a:noFill/>
              </a:ln>
              <a:effectLst/>
            </c:spPr>
            <c:txPr>
              <a:bodyPr/>
              <a:lstStyle/>
              <a:p>
                <a:pPr algn="ctr">
                  <a:defRPr lang="en-GB" sz="800" b="1" i="0" u="none" strike="noStrike" kern="1200" baseline="0">
                    <a:solidFill>
                      <a:sysClr val="window" lastClr="FFFFFF"/>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 1'!$L$12:$L$23</c:f>
              <c:strCache>
                <c:ptCount val="12"/>
                <c:pt idx="0">
                  <c:v>Q1. My child is happy at this school</c:v>
                </c:pt>
                <c:pt idx="1">
                  <c:v>Q2. My child feels safe at this school</c:v>
                </c:pt>
                <c:pt idx="2">
                  <c:v>Q3. My child makes good progress at this school</c:v>
                </c:pt>
                <c:pt idx="3">
                  <c:v>Q4. My child is well looked after at this school</c:v>
                </c:pt>
                <c:pt idx="4">
                  <c:v>Q5. My child is taught well at this school</c:v>
                </c:pt>
                <c:pt idx="5">
                  <c:v>Q6. My child receives appropriate homework for their age</c:v>
                </c:pt>
                <c:pt idx="6">
                  <c:v>Q7. This school makes sure its pupils are well behaved</c:v>
                </c:pt>
                <c:pt idx="7">
                  <c:v>Q8. This school deals effectively with bullying</c:v>
                </c:pt>
                <c:pt idx="8">
                  <c:v>Q9. This school is well led and managed</c:v>
                </c:pt>
                <c:pt idx="9">
                  <c:v>Q10. This school responds well to any concerns I raise</c:v>
                </c:pt>
                <c:pt idx="10">
                  <c:v>Q11. I receive valuable information from the school about my child's progress</c:v>
                </c:pt>
                <c:pt idx="11">
                  <c:v>Q12. Would you recommend this school to another parent?</c:v>
                </c:pt>
              </c:strCache>
            </c:strRef>
          </c:cat>
          <c:val>
            <c:numRef>
              <c:f>'Chart 1'!$Q$12:$Q$23</c:f>
              <c:numCache>
                <c:formatCode>0</c:formatCode>
                <c:ptCount val="12"/>
                <c:pt idx="0">
                  <c:v>0.48002152110500002</c:v>
                </c:pt>
                <c:pt idx="1">
                  <c:v>0.87639655998590005</c:v>
                </c:pt>
                <c:pt idx="2">
                  <c:v>1.8036535438365999</c:v>
                </c:pt>
                <c:pt idx="3">
                  <c:v>1.3795364555748999</c:v>
                </c:pt>
                <c:pt idx="4">
                  <c:v>2.5459635318150999</c:v>
                </c:pt>
                <c:pt idx="5">
                  <c:v>2.9255252074348999</c:v>
                </c:pt>
                <c:pt idx="6">
                  <c:v>2.9398165662068001</c:v>
                </c:pt>
                <c:pt idx="7">
                  <c:v>20.217228653333699</c:v>
                </c:pt>
                <c:pt idx="8">
                  <c:v>4.0146108126739</c:v>
                </c:pt>
                <c:pt idx="9">
                  <c:v>5.1352214740275999</c:v>
                </c:pt>
                <c:pt idx="10">
                  <c:v>1.3412860541558</c:v>
                </c:pt>
              </c:numCache>
            </c:numRef>
          </c:val>
        </c:ser>
        <c:dLbls>
          <c:showLegendKey val="0"/>
          <c:showVal val="0"/>
          <c:showCatName val="0"/>
          <c:showSerName val="0"/>
          <c:showPercent val="0"/>
          <c:showBubbleSize val="0"/>
        </c:dLbls>
        <c:gapWidth val="90"/>
        <c:overlap val="100"/>
        <c:axId val="64853120"/>
        <c:axId val="64854656"/>
      </c:barChart>
      <c:catAx>
        <c:axId val="64853120"/>
        <c:scaling>
          <c:orientation val="maxMin"/>
        </c:scaling>
        <c:delete val="0"/>
        <c:axPos val="l"/>
        <c:numFmt formatCode="General" sourceLinked="1"/>
        <c:majorTickMark val="none"/>
        <c:minorTickMark val="none"/>
        <c:tickLblPos val="nextTo"/>
        <c:spPr>
          <a:ln>
            <a:solidFill>
              <a:schemeClr val="tx1"/>
            </a:solidFill>
          </a:ln>
        </c:spPr>
        <c:txPr>
          <a:bodyPr/>
          <a:lstStyle/>
          <a:p>
            <a:pPr>
              <a:defRPr sz="80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64854656"/>
        <c:crosses val="autoZero"/>
        <c:auto val="1"/>
        <c:lblAlgn val="ctr"/>
        <c:lblOffset val="100"/>
        <c:noMultiLvlLbl val="0"/>
      </c:catAx>
      <c:valAx>
        <c:axId val="64854656"/>
        <c:scaling>
          <c:orientation val="minMax"/>
        </c:scaling>
        <c:delete val="1"/>
        <c:axPos val="t"/>
        <c:majorGridlines>
          <c:spPr>
            <a:ln>
              <a:noFill/>
            </a:ln>
          </c:spPr>
        </c:majorGridlines>
        <c:numFmt formatCode="0%" sourceLinked="1"/>
        <c:majorTickMark val="out"/>
        <c:minorTickMark val="none"/>
        <c:tickLblPos val="nextTo"/>
        <c:crossAx val="64853120"/>
        <c:crosses val="autoZero"/>
        <c:crossBetween val="between"/>
      </c:valAx>
    </c:plotArea>
    <c:legend>
      <c:legendPos val="b"/>
      <c:layout/>
      <c:overlay val="0"/>
      <c:txPr>
        <a:bodyPr/>
        <a:lstStyle/>
        <a:p>
          <a:pPr>
            <a:defRPr sz="80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hyperlink" Target="https://parentview.ofsted.gov.uk/"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3667125</xdr:colOff>
      <xdr:row>1</xdr:row>
      <xdr:rowOff>28575</xdr:rowOff>
    </xdr:from>
    <xdr:to>
      <xdr:col>2</xdr:col>
      <xdr:colOff>4867275</xdr:colOff>
      <xdr:row>4</xdr:row>
      <xdr:rowOff>304800</xdr:rowOff>
    </xdr:to>
    <xdr:pic>
      <xdr:nvPicPr>
        <xdr:cNvPr id="2"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19050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3667125</xdr:colOff>
      <xdr:row>1</xdr:row>
      <xdr:rowOff>28575</xdr:rowOff>
    </xdr:from>
    <xdr:to>
      <xdr:col>2</xdr:col>
      <xdr:colOff>4867275</xdr:colOff>
      <xdr:row>4</xdr:row>
      <xdr:rowOff>304800</xdr:rowOff>
    </xdr:to>
    <xdr:pic>
      <xdr:nvPicPr>
        <xdr:cNvPr id="3"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19050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3667125</xdr:colOff>
      <xdr:row>1</xdr:row>
      <xdr:rowOff>28575</xdr:rowOff>
    </xdr:from>
    <xdr:to>
      <xdr:col>2</xdr:col>
      <xdr:colOff>4867275</xdr:colOff>
      <xdr:row>4</xdr:row>
      <xdr:rowOff>304800</xdr:rowOff>
    </xdr:to>
    <xdr:pic>
      <xdr:nvPicPr>
        <xdr:cNvPr id="4"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19050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3667125</xdr:colOff>
      <xdr:row>1</xdr:row>
      <xdr:rowOff>28575</xdr:rowOff>
    </xdr:from>
    <xdr:to>
      <xdr:col>2</xdr:col>
      <xdr:colOff>4867275</xdr:colOff>
      <xdr:row>4</xdr:row>
      <xdr:rowOff>304800</xdr:rowOff>
    </xdr:to>
    <xdr:pic>
      <xdr:nvPicPr>
        <xdr:cNvPr id="5"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19050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3667125</xdr:colOff>
      <xdr:row>1</xdr:row>
      <xdr:rowOff>28575</xdr:rowOff>
    </xdr:from>
    <xdr:to>
      <xdr:col>2</xdr:col>
      <xdr:colOff>4867275</xdr:colOff>
      <xdr:row>4</xdr:row>
      <xdr:rowOff>304800</xdr:rowOff>
    </xdr:to>
    <xdr:pic>
      <xdr:nvPicPr>
        <xdr:cNvPr id="6"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19050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3667125</xdr:colOff>
      <xdr:row>1</xdr:row>
      <xdr:rowOff>28575</xdr:rowOff>
    </xdr:from>
    <xdr:to>
      <xdr:col>2</xdr:col>
      <xdr:colOff>4867275</xdr:colOff>
      <xdr:row>4</xdr:row>
      <xdr:rowOff>304800</xdr:rowOff>
    </xdr:to>
    <xdr:pic>
      <xdr:nvPicPr>
        <xdr:cNvPr id="7"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19050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47626</xdr:colOff>
      <xdr:row>20</xdr:row>
      <xdr:rowOff>38100</xdr:rowOff>
    </xdr:from>
    <xdr:to>
      <xdr:col>9</xdr:col>
      <xdr:colOff>9525</xdr:colOff>
      <xdr:row>44</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2</xdr:row>
      <xdr:rowOff>57150</xdr:rowOff>
    </xdr:from>
    <xdr:to>
      <xdr:col>4</xdr:col>
      <xdr:colOff>514351</xdr:colOff>
      <xdr:row>4</xdr:row>
      <xdr:rowOff>22043</xdr:rowOff>
    </xdr:to>
    <xdr:pic>
      <xdr:nvPicPr>
        <xdr:cNvPr id="11"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771525"/>
          <a:ext cx="2428876" cy="6125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19050</xdr:colOff>
      <xdr:row>4</xdr:row>
      <xdr:rowOff>171450</xdr:rowOff>
    </xdr:from>
    <xdr:to>
      <xdr:col>4</xdr:col>
      <xdr:colOff>180975</xdr:colOff>
      <xdr:row>5</xdr:row>
      <xdr:rowOff>0</xdr:rowOff>
    </xdr:to>
    <xdr:sp macro="" textlink="">
      <xdr:nvSpPr>
        <xdr:cNvPr id="4" name="Rectangle 3">
          <a:hlinkClick xmlns:r="http://schemas.openxmlformats.org/officeDocument/2006/relationships" r:id="rId2"/>
        </xdr:cNvPr>
        <xdr:cNvSpPr/>
      </xdr:nvSpPr>
      <xdr:spPr>
        <a:xfrm>
          <a:off x="723900" y="1628775"/>
          <a:ext cx="1781175" cy="133350"/>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468910/Management_information_-_Schools_-_30_September_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449116/Management_information_-_Schools___30_June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Table 1"/>
      <sheetName val="Dates"/>
      <sheetName val="Datapack"/>
      <sheetName val="Provider Level Data"/>
    </sheetNames>
    <sheetDataSet>
      <sheetData sheetId="0" refreshError="1"/>
      <sheetData sheetId="1" refreshError="1"/>
      <sheetData sheetId="2" refreshError="1"/>
      <sheetData sheetId="3">
        <row r="5">
          <cell r="B5">
            <v>42279</v>
          </cell>
        </row>
        <row r="6">
          <cell r="B6">
            <v>42277</v>
          </cell>
        </row>
        <row r="7">
          <cell r="B7">
            <v>42278</v>
          </cell>
        </row>
        <row r="10">
          <cell r="B10" t="str">
            <v>All</v>
          </cell>
        </row>
        <row r="11">
          <cell r="B11" t="str">
            <v>Nursery</v>
          </cell>
        </row>
        <row r="12">
          <cell r="B12" t="str">
            <v>Primary</v>
          </cell>
        </row>
        <row r="13">
          <cell r="B13" t="str">
            <v>Secondary</v>
          </cell>
        </row>
        <row r="14">
          <cell r="B14" t="str">
            <v>Special</v>
          </cell>
        </row>
        <row r="15">
          <cell r="B15" t="str">
            <v>Pupil referral units</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Table 1"/>
      <sheetName val="Dates"/>
      <sheetName val="Datapack"/>
      <sheetName val="Provider Level Data"/>
    </sheetNames>
    <sheetDataSet>
      <sheetData sheetId="0"/>
      <sheetData sheetId="1"/>
      <sheetData sheetId="2"/>
      <sheetData sheetId="3">
        <row r="10">
          <cell r="B10" t="str">
            <v>All</v>
          </cell>
        </row>
        <row r="11">
          <cell r="B11" t="str">
            <v>Nursery</v>
          </cell>
        </row>
        <row r="12">
          <cell r="B12" t="str">
            <v>Primary</v>
          </cell>
        </row>
        <row r="13">
          <cell r="B13" t="str">
            <v>Secondary</v>
          </cell>
        </row>
        <row r="14">
          <cell r="B14" t="str">
            <v>Special</v>
          </cell>
        </row>
        <row r="15">
          <cell r="B15" t="str">
            <v>Pupil referral units</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maintained-schools-and-academies-inspections-and-outcomes-official-statistic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D13D6A"/>
    <pageSetUpPr fitToPage="1"/>
  </sheetPr>
  <dimension ref="B1:C28"/>
  <sheetViews>
    <sheetView showGridLines="0" showRowColHeaders="0" tabSelected="1" workbookViewId="0">
      <selection activeCell="AK12" sqref="AK12"/>
    </sheetView>
  </sheetViews>
  <sheetFormatPr defaultColWidth="9.140625" defaultRowHeight="12.75" x14ac:dyDescent="0.2"/>
  <cols>
    <col min="1" max="1" width="2.85546875" style="13" customWidth="1"/>
    <col min="2" max="2" width="41.42578125" style="13" customWidth="1"/>
    <col min="3" max="3" width="72.85546875" style="13" customWidth="1"/>
    <col min="4" max="16384" width="9.140625" style="13"/>
  </cols>
  <sheetData>
    <row r="1" spans="2:3" x14ac:dyDescent="0.2">
      <c r="B1" s="11"/>
      <c r="C1" s="12"/>
    </row>
    <row r="2" spans="2:3" x14ac:dyDescent="0.2">
      <c r="B2" s="229"/>
      <c r="C2" s="230"/>
    </row>
    <row r="3" spans="2:3" ht="24.75" customHeight="1" x14ac:dyDescent="0.2">
      <c r="B3" s="229"/>
      <c r="C3" s="230"/>
    </row>
    <row r="4" spans="2:3" ht="24.75" customHeight="1" x14ac:dyDescent="0.2">
      <c r="B4" s="229"/>
      <c r="C4" s="230"/>
    </row>
    <row r="5" spans="2:3" ht="24.75" customHeight="1" x14ac:dyDescent="0.2">
      <c r="B5" s="231"/>
      <c r="C5" s="232"/>
    </row>
    <row r="6" spans="2:3" ht="61.5" customHeight="1" x14ac:dyDescent="0.2">
      <c r="B6" s="256" t="s">
        <v>75</v>
      </c>
      <c r="C6" s="256"/>
    </row>
    <row r="7" spans="2:3" ht="30" customHeight="1" x14ac:dyDescent="0.2">
      <c r="B7" s="233" t="s">
        <v>76</v>
      </c>
      <c r="C7" s="233" t="s">
        <v>103</v>
      </c>
    </row>
    <row r="8" spans="2:3" ht="30" customHeight="1" x14ac:dyDescent="0.2">
      <c r="B8" s="233" t="s">
        <v>77</v>
      </c>
      <c r="C8" s="233" t="s">
        <v>78</v>
      </c>
    </row>
    <row r="9" spans="2:3" ht="30" customHeight="1" x14ac:dyDescent="0.2">
      <c r="B9" s="234" t="s">
        <v>79</v>
      </c>
      <c r="C9" s="235">
        <v>42670</v>
      </c>
    </row>
    <row r="10" spans="2:3" ht="30" customHeight="1" x14ac:dyDescent="0.2">
      <c r="B10" s="234" t="s">
        <v>80</v>
      </c>
      <c r="C10" s="234" t="s">
        <v>81</v>
      </c>
    </row>
    <row r="11" spans="2:3" ht="30" customHeight="1" x14ac:dyDescent="0.2">
      <c r="B11" s="234" t="s">
        <v>82</v>
      </c>
      <c r="C11" s="233" t="s">
        <v>191</v>
      </c>
    </row>
    <row r="12" spans="2:3" ht="30" customHeight="1" x14ac:dyDescent="0.2">
      <c r="B12" s="234" t="s">
        <v>83</v>
      </c>
      <c r="C12" s="236" t="s">
        <v>84</v>
      </c>
    </row>
    <row r="13" spans="2:3" ht="15" x14ac:dyDescent="0.2">
      <c r="B13" s="237" t="s">
        <v>85</v>
      </c>
      <c r="C13" s="237" t="s">
        <v>86</v>
      </c>
    </row>
    <row r="14" spans="2:3" ht="15" x14ac:dyDescent="0.2">
      <c r="B14" s="238" t="s">
        <v>87</v>
      </c>
      <c r="C14" s="239" t="s">
        <v>88</v>
      </c>
    </row>
    <row r="15" spans="2:3" ht="15" x14ac:dyDescent="0.2">
      <c r="B15" s="238" t="s">
        <v>89</v>
      </c>
      <c r="C15" s="239" t="s">
        <v>90</v>
      </c>
    </row>
    <row r="16" spans="2:3" ht="30" x14ac:dyDescent="0.2">
      <c r="B16" s="240" t="s">
        <v>91</v>
      </c>
      <c r="C16" s="241" t="s">
        <v>92</v>
      </c>
    </row>
    <row r="17" spans="2:3" ht="30" customHeight="1" x14ac:dyDescent="0.2">
      <c r="B17" s="242"/>
      <c r="C17" s="243"/>
    </row>
    <row r="18" spans="2:3" x14ac:dyDescent="0.2">
      <c r="B18" s="244"/>
      <c r="C18" s="245"/>
    </row>
    <row r="19" spans="2:3" ht="15" x14ac:dyDescent="0.2">
      <c r="B19" s="246" t="s">
        <v>205</v>
      </c>
      <c r="C19" s="247"/>
    </row>
    <row r="20" spans="2:3" ht="15" x14ac:dyDescent="0.2">
      <c r="B20" s="246"/>
      <c r="C20" s="248"/>
    </row>
    <row r="21" spans="2:3" ht="15" x14ac:dyDescent="0.2">
      <c r="B21" s="246" t="s">
        <v>93</v>
      </c>
      <c r="C21" s="249"/>
    </row>
    <row r="22" spans="2:3" ht="15" x14ac:dyDescent="0.2">
      <c r="B22" s="246" t="s">
        <v>94</v>
      </c>
      <c r="C22" s="249"/>
    </row>
    <row r="23" spans="2:3" ht="15" x14ac:dyDescent="0.2">
      <c r="B23" s="250" t="s">
        <v>95</v>
      </c>
      <c r="C23" s="249"/>
    </row>
    <row r="24" spans="2:3" ht="15" x14ac:dyDescent="0.2">
      <c r="B24" s="251" t="s">
        <v>96</v>
      </c>
      <c r="C24" s="252"/>
    </row>
    <row r="25" spans="2:3" ht="15" x14ac:dyDescent="0.2">
      <c r="B25" s="246" t="s">
        <v>97</v>
      </c>
      <c r="C25" s="247"/>
    </row>
    <row r="26" spans="2:3" ht="15" x14ac:dyDescent="0.2">
      <c r="B26" s="246" t="s">
        <v>98</v>
      </c>
      <c r="C26" s="247"/>
    </row>
    <row r="27" spans="2:3" ht="15" x14ac:dyDescent="0.2">
      <c r="B27" s="251" t="s">
        <v>99</v>
      </c>
      <c r="C27" s="252"/>
    </row>
    <row r="28" spans="2:3" x14ac:dyDescent="0.2">
      <c r="B28" s="253"/>
      <c r="C28" s="254"/>
    </row>
  </sheetData>
  <sheetProtection sheet="1" objects="1" scenarios="1"/>
  <mergeCells count="1">
    <mergeCell ref="B6:C6"/>
  </mergeCells>
  <hyperlinks>
    <hyperlink ref="B24:C24" r:id="rId1" display="visit http://www.nationalarchives.gov.uk/doc/open-government-licence/"/>
    <hyperlink ref="B24" r:id="rId2"/>
    <hyperlink ref="B27:C27" r:id="rId3" display="psi@nationalarchives.gsi.gov.uk"/>
    <hyperlink ref="B27" r:id="rId4"/>
    <hyperlink ref="C14" r:id="rId5"/>
    <hyperlink ref="C15" r:id="rId6"/>
    <hyperlink ref="C16" r:id="rId7"/>
  </hyperlinks>
  <pageMargins left="0.74803149606299213" right="0.74803149606299213" top="0.98425196850393704" bottom="0.98425196850393704" header="0.51181102362204722" footer="0.51181102362204722"/>
  <pageSetup paperSize="9" scale="68" orientation="portrait" r:id="rId8"/>
  <headerFooter alignWithMargins="0"/>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D13D6A"/>
    <pageSetUpPr fitToPage="1"/>
  </sheetPr>
  <dimension ref="A2:B40"/>
  <sheetViews>
    <sheetView showGridLines="0" showRowColHeaders="0" zoomScaleNormal="100" workbookViewId="0">
      <selection activeCell="AD19" sqref="AD19"/>
    </sheetView>
  </sheetViews>
  <sheetFormatPr defaultColWidth="9.140625" defaultRowHeight="15" x14ac:dyDescent="0.25"/>
  <cols>
    <col min="1" max="1" width="2" style="49" customWidth="1"/>
    <col min="2" max="2" width="173.28515625" style="49" customWidth="1"/>
    <col min="3" max="16384" width="9.140625" style="49"/>
  </cols>
  <sheetData>
    <row r="2" spans="1:2" ht="18" customHeight="1" x14ac:dyDescent="0.25">
      <c r="B2" s="225" t="s">
        <v>54</v>
      </c>
    </row>
    <row r="3" spans="1:2" ht="15.75" x14ac:dyDescent="0.25">
      <c r="B3" s="206"/>
    </row>
    <row r="4" spans="1:2" x14ac:dyDescent="0.25">
      <c r="B4" s="207" t="s">
        <v>52</v>
      </c>
    </row>
    <row r="5" spans="1:2" ht="6.75" customHeight="1" x14ac:dyDescent="0.25">
      <c r="B5" s="51"/>
    </row>
    <row r="6" spans="1:2" ht="18" customHeight="1" x14ac:dyDescent="0.25">
      <c r="B6" s="208" t="s">
        <v>192</v>
      </c>
    </row>
    <row r="7" spans="1:2" ht="18" customHeight="1" x14ac:dyDescent="0.25">
      <c r="B7" s="209" t="s">
        <v>116</v>
      </c>
    </row>
    <row r="8" spans="1:2" ht="18" customHeight="1" x14ac:dyDescent="0.25">
      <c r="B8" s="255" t="s">
        <v>201</v>
      </c>
    </row>
    <row r="9" spans="1:2" ht="6.75" customHeight="1" x14ac:dyDescent="0.25">
      <c r="B9" s="209"/>
    </row>
    <row r="10" spans="1:2" x14ac:dyDescent="0.25">
      <c r="B10" s="210" t="s">
        <v>57</v>
      </c>
    </row>
    <row r="11" spans="1:2" ht="18" customHeight="1" x14ac:dyDescent="0.25">
      <c r="B11" s="226" t="s">
        <v>199</v>
      </c>
    </row>
    <row r="12" spans="1:2" ht="18" customHeight="1" x14ac:dyDescent="0.25">
      <c r="B12" s="209" t="s">
        <v>117</v>
      </c>
    </row>
    <row r="13" spans="1:2" ht="18" customHeight="1" x14ac:dyDescent="0.25">
      <c r="B13" s="209" t="s">
        <v>118</v>
      </c>
    </row>
    <row r="14" spans="1:2" ht="15.75" x14ac:dyDescent="0.25">
      <c r="A14" s="52"/>
      <c r="B14" s="211"/>
    </row>
    <row r="15" spans="1:2" x14ac:dyDescent="0.25">
      <c r="B15" s="207" t="s">
        <v>60</v>
      </c>
    </row>
    <row r="16" spans="1:2" ht="9" customHeight="1" x14ac:dyDescent="0.25">
      <c r="B16" s="206"/>
    </row>
    <row r="17" spans="2:2" ht="15.75" x14ac:dyDescent="0.25">
      <c r="B17" s="212" t="s">
        <v>193</v>
      </c>
    </row>
    <row r="18" spans="2:2" ht="4.5" customHeight="1" x14ac:dyDescent="0.25">
      <c r="B18" s="213"/>
    </row>
    <row r="19" spans="2:2" ht="30" x14ac:dyDescent="0.25">
      <c r="B19" s="203" t="s">
        <v>206</v>
      </c>
    </row>
    <row r="20" spans="2:2" ht="6" customHeight="1" x14ac:dyDescent="0.25">
      <c r="B20" s="214"/>
    </row>
    <row r="21" spans="2:2" ht="45" x14ac:dyDescent="0.25">
      <c r="B21" s="215" t="s">
        <v>125</v>
      </c>
    </row>
    <row r="22" spans="2:2" ht="30.75" x14ac:dyDescent="0.25">
      <c r="B22" s="212" t="s">
        <v>194</v>
      </c>
    </row>
    <row r="23" spans="2:2" ht="4.5" customHeight="1" x14ac:dyDescent="0.25">
      <c r="B23" s="216"/>
    </row>
    <row r="24" spans="2:2" ht="30" x14ac:dyDescent="0.25">
      <c r="B24" s="203" t="s">
        <v>69</v>
      </c>
    </row>
    <row r="25" spans="2:2" ht="18" customHeight="1" x14ac:dyDescent="0.25">
      <c r="B25" s="217" t="s">
        <v>119</v>
      </c>
    </row>
    <row r="26" spans="2:2" ht="18" customHeight="1" x14ac:dyDescent="0.25">
      <c r="B26" s="217" t="s">
        <v>120</v>
      </c>
    </row>
    <row r="27" spans="2:2" ht="18" customHeight="1" x14ac:dyDescent="0.25">
      <c r="B27" s="57" t="s">
        <v>121</v>
      </c>
    </row>
    <row r="28" spans="2:2" ht="6" customHeight="1" x14ac:dyDescent="0.25">
      <c r="B28" s="214"/>
    </row>
    <row r="29" spans="2:2" x14ac:dyDescent="0.25">
      <c r="B29" s="215" t="s">
        <v>122</v>
      </c>
    </row>
    <row r="30" spans="2:2" x14ac:dyDescent="0.25">
      <c r="B30" s="218"/>
    </row>
    <row r="31" spans="2:2" x14ac:dyDescent="0.25">
      <c r="B31" s="207" t="s">
        <v>58</v>
      </c>
    </row>
    <row r="32" spans="2:2" ht="18" customHeight="1" x14ac:dyDescent="0.25">
      <c r="B32" s="203" t="s">
        <v>123</v>
      </c>
    </row>
    <row r="33" spans="1:2" ht="18" customHeight="1" x14ac:dyDescent="0.25">
      <c r="B33" s="219" t="s">
        <v>189</v>
      </c>
    </row>
    <row r="34" spans="1:2" ht="18" customHeight="1" x14ac:dyDescent="0.25">
      <c r="B34" s="220" t="s">
        <v>190</v>
      </c>
    </row>
    <row r="35" spans="1:2" ht="15.75" x14ac:dyDescent="0.25">
      <c r="A35" s="52"/>
      <c r="B35" s="221"/>
    </row>
    <row r="36" spans="1:2" x14ac:dyDescent="0.25">
      <c r="B36" s="207" t="s">
        <v>59</v>
      </c>
    </row>
    <row r="37" spans="1:2" ht="36.75" customHeight="1" x14ac:dyDescent="0.25">
      <c r="B37" s="223" t="s">
        <v>126</v>
      </c>
    </row>
    <row r="38" spans="1:2" ht="18" customHeight="1" x14ac:dyDescent="0.25">
      <c r="B38" s="222" t="s">
        <v>124</v>
      </c>
    </row>
    <row r="39" spans="1:2" ht="36.75" customHeight="1" x14ac:dyDescent="0.25">
      <c r="B39" s="223" t="s">
        <v>127</v>
      </c>
    </row>
    <row r="40" spans="1:2" x14ac:dyDescent="0.25">
      <c r="A40" s="54"/>
    </row>
  </sheetData>
  <sheetProtection sheet="1" objects="1" scenarios="1"/>
  <hyperlinks>
    <hyperlink ref="B17" location="'Chart 1'!A1" display="Chart 1: Parent View responses received for independent schools/maintained schools and academies in England between 1 September 2014 and 31 August 2015"/>
    <hyperlink ref="B22" location="'Table 1'!A1" display="Table 1: Submissions made to Parent View, between 1 September 2014 and 31 August 2015, for schools in England, broken down by type of school, phase, region and question"/>
  </hyperlinks>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D13D6A"/>
    <pageSetUpPr fitToPage="1"/>
  </sheetPr>
  <dimension ref="B2:B44"/>
  <sheetViews>
    <sheetView showGridLines="0" showRowColHeaders="0" zoomScaleNormal="100" workbookViewId="0">
      <selection activeCell="Z31" sqref="Z31"/>
    </sheetView>
  </sheetViews>
  <sheetFormatPr defaultColWidth="9.140625" defaultRowHeight="15" x14ac:dyDescent="0.25"/>
  <cols>
    <col min="1" max="1" width="2" style="49" customWidth="1"/>
    <col min="2" max="2" width="173.28515625" style="50" customWidth="1"/>
    <col min="3" max="16384" width="9.140625" style="49"/>
  </cols>
  <sheetData>
    <row r="2" spans="2:2" ht="18" customHeight="1" x14ac:dyDescent="0.25">
      <c r="B2" s="224" t="s">
        <v>65</v>
      </c>
    </row>
    <row r="4" spans="2:2" x14ac:dyDescent="0.25">
      <c r="B4" s="55" t="s">
        <v>67</v>
      </c>
    </row>
    <row r="5" spans="2:2" ht="18" customHeight="1" x14ac:dyDescent="0.25">
      <c r="B5" s="201" t="s">
        <v>195</v>
      </c>
    </row>
    <row r="6" spans="2:2" ht="18" customHeight="1" x14ac:dyDescent="0.25">
      <c r="B6" s="201" t="s">
        <v>196</v>
      </c>
    </row>
    <row r="7" spans="2:2" ht="18" customHeight="1" x14ac:dyDescent="0.25">
      <c r="B7" s="201" t="s">
        <v>197</v>
      </c>
    </row>
    <row r="8" spans="2:2" ht="18" customHeight="1" x14ac:dyDescent="0.25">
      <c r="B8" s="201" t="s">
        <v>198</v>
      </c>
    </row>
    <row r="9" spans="2:2" x14ac:dyDescent="0.25">
      <c r="B9" s="53"/>
    </row>
    <row r="10" spans="2:2" x14ac:dyDescent="0.25">
      <c r="B10" s="55" t="s">
        <v>53</v>
      </c>
    </row>
    <row r="11" spans="2:2" ht="36.75" customHeight="1" x14ac:dyDescent="0.25">
      <c r="B11" s="57" t="s">
        <v>111</v>
      </c>
    </row>
    <row r="12" spans="2:2" ht="18" customHeight="1" x14ac:dyDescent="0.25">
      <c r="B12" s="57" t="s">
        <v>110</v>
      </c>
    </row>
    <row r="13" spans="2:2" ht="36.75" customHeight="1" x14ac:dyDescent="0.25">
      <c r="B13" s="57" t="s">
        <v>128</v>
      </c>
    </row>
    <row r="15" spans="2:2" x14ac:dyDescent="0.25">
      <c r="B15" s="55" t="s">
        <v>68</v>
      </c>
    </row>
    <row r="16" spans="2:2" ht="18" customHeight="1" x14ac:dyDescent="0.25">
      <c r="B16" s="57" t="s">
        <v>112</v>
      </c>
    </row>
    <row r="17" spans="2:2" ht="18" customHeight="1" x14ac:dyDescent="0.25">
      <c r="B17" s="57" t="s">
        <v>113</v>
      </c>
    </row>
    <row r="18" spans="2:2" ht="18" customHeight="1" x14ac:dyDescent="0.25">
      <c r="B18" s="57" t="s">
        <v>114</v>
      </c>
    </row>
    <row r="20" spans="2:2" ht="17.25" x14ac:dyDescent="0.25">
      <c r="B20" s="55" t="s">
        <v>73</v>
      </c>
    </row>
    <row r="21" spans="2:2" x14ac:dyDescent="0.25">
      <c r="B21" s="56"/>
    </row>
    <row r="22" spans="2:2" x14ac:dyDescent="0.25">
      <c r="B22" s="202" t="s">
        <v>202</v>
      </c>
    </row>
    <row r="23" spans="2:2" ht="60" x14ac:dyDescent="0.25">
      <c r="B23" s="203" t="s">
        <v>203</v>
      </c>
    </row>
    <row r="24" spans="2:2" ht="13.5" customHeight="1" x14ac:dyDescent="0.25">
      <c r="B24" s="56"/>
    </row>
    <row r="25" spans="2:2" x14ac:dyDescent="0.25">
      <c r="B25" s="202" t="s">
        <v>61</v>
      </c>
    </row>
    <row r="26" spans="2:2" ht="18" customHeight="1" x14ac:dyDescent="0.25">
      <c r="B26" s="203" t="s">
        <v>62</v>
      </c>
    </row>
    <row r="27" spans="2:2" ht="13.5" customHeight="1" x14ac:dyDescent="0.25">
      <c r="B27" s="203"/>
    </row>
    <row r="28" spans="2:2" x14ac:dyDescent="0.25">
      <c r="B28" s="202" t="s">
        <v>63</v>
      </c>
    </row>
    <row r="29" spans="2:2" ht="36.75" customHeight="1" x14ac:dyDescent="0.25">
      <c r="B29" s="203" t="s">
        <v>204</v>
      </c>
    </row>
    <row r="30" spans="2:2" x14ac:dyDescent="0.25">
      <c r="B30" s="203"/>
    </row>
    <row r="31" spans="2:2" x14ac:dyDescent="0.25">
      <c r="B31" s="202" t="s">
        <v>15</v>
      </c>
    </row>
    <row r="32" spans="2:2" ht="36.75" customHeight="1" x14ac:dyDescent="0.25">
      <c r="B32" s="203" t="s">
        <v>100</v>
      </c>
    </row>
    <row r="33" spans="2:2" x14ac:dyDescent="0.25">
      <c r="B33" s="203"/>
    </row>
    <row r="34" spans="2:2" x14ac:dyDescent="0.25">
      <c r="B34" s="202" t="s">
        <v>26</v>
      </c>
    </row>
    <row r="35" spans="2:2" ht="36.75" customHeight="1" x14ac:dyDescent="0.25">
      <c r="B35" s="203" t="s">
        <v>101</v>
      </c>
    </row>
    <row r="36" spans="2:2" x14ac:dyDescent="0.25">
      <c r="B36" s="57"/>
    </row>
    <row r="37" spans="2:2" x14ac:dyDescent="0.25">
      <c r="B37" s="202" t="s">
        <v>66</v>
      </c>
    </row>
    <row r="38" spans="2:2" ht="36.75" customHeight="1" x14ac:dyDescent="0.25">
      <c r="B38" s="204" t="s">
        <v>102</v>
      </c>
    </row>
    <row r="39" spans="2:2" x14ac:dyDescent="0.25">
      <c r="B39" s="204"/>
    </row>
    <row r="40" spans="2:2" ht="18" customHeight="1" x14ac:dyDescent="0.25">
      <c r="B40" s="205" t="s">
        <v>115</v>
      </c>
    </row>
    <row r="41" spans="2:2" ht="15.75" x14ac:dyDescent="0.25">
      <c r="B41" s="58"/>
    </row>
    <row r="44" spans="2:2" ht="15.75" x14ac:dyDescent="0.25">
      <c r="B44" s="58"/>
    </row>
  </sheetData>
  <sheetProtection sheet="1" objects="1" scenarios="1"/>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2092B9"/>
    <pageSetUpPr fitToPage="1"/>
  </sheetPr>
  <dimension ref="B1:R48"/>
  <sheetViews>
    <sheetView showGridLines="0" showRowColHeaders="0" zoomScaleNormal="100" workbookViewId="0">
      <selection activeCell="C3" sqref="C3:E3"/>
    </sheetView>
  </sheetViews>
  <sheetFormatPr defaultColWidth="9.140625" defaultRowHeight="12.75" x14ac:dyDescent="0.2"/>
  <cols>
    <col min="1" max="1" width="4.28515625" style="20" customWidth="1"/>
    <col min="2" max="2" width="64.85546875" style="20" bestFit="1" customWidth="1"/>
    <col min="3" max="7" width="14" style="20" customWidth="1"/>
    <col min="8" max="11" width="9.140625" style="20"/>
    <col min="12" max="12" width="9.5703125" style="21" bestFit="1" customWidth="1"/>
    <col min="13" max="17" width="9.140625" style="21"/>
    <col min="18" max="18" width="9.140625" style="22"/>
    <col min="19" max="16384" width="9.140625" style="20"/>
  </cols>
  <sheetData>
    <row r="1" spans="2:18" ht="9.75" customHeight="1" x14ac:dyDescent="0.2"/>
    <row r="2" spans="2:18" ht="25.5" customHeight="1" x14ac:dyDescent="0.2">
      <c r="B2" s="259" t="str">
        <f>"Chart 1: Parent View responses received for " &amp;  LOWER(C3) &amp; " in England between 1 September 2015 and 31 August 2016"</f>
        <v>Chart 1: Parent View responses received for maintained schools and academies in England between 1 September 2015 and 31 August 2016</v>
      </c>
      <c r="C2" s="259"/>
      <c r="D2" s="259"/>
      <c r="E2" s="259"/>
      <c r="F2" s="259"/>
      <c r="G2" s="259"/>
    </row>
    <row r="3" spans="2:18" ht="14.25" x14ac:dyDescent="0.2">
      <c r="B3" s="59" t="s">
        <v>105</v>
      </c>
      <c r="C3" s="265" t="s">
        <v>13</v>
      </c>
      <c r="D3" s="265"/>
      <c r="E3" s="265"/>
      <c r="L3" s="21" t="s">
        <v>12</v>
      </c>
    </row>
    <row r="4" spans="2:18" ht="3.75" customHeight="1" x14ac:dyDescent="0.2">
      <c r="L4" s="21" t="s">
        <v>13</v>
      </c>
    </row>
    <row r="5" spans="2:18" x14ac:dyDescent="0.2">
      <c r="B5" s="60" t="s">
        <v>74</v>
      </c>
      <c r="C5" s="61"/>
      <c r="D5" s="62"/>
      <c r="E5" s="62"/>
      <c r="F5" s="62"/>
      <c r="G5" s="62"/>
    </row>
    <row r="6" spans="2:18" x14ac:dyDescent="0.2">
      <c r="B6" s="260" t="s">
        <v>33</v>
      </c>
      <c r="C6" s="262" t="str">
        <f>"Parents' responses (based on " &amp; TEXT(L8,"0,000") &amp; " submissions)"</f>
        <v>Parents' responses (based on 237,906 submissions)</v>
      </c>
      <c r="D6" s="263"/>
      <c r="E6" s="263"/>
      <c r="F6" s="263"/>
      <c r="G6" s="264"/>
    </row>
    <row r="7" spans="2:18" ht="25.5" x14ac:dyDescent="0.2">
      <c r="B7" s="261"/>
      <c r="C7" s="63" t="s">
        <v>34</v>
      </c>
      <c r="D7" s="64" t="s">
        <v>35</v>
      </c>
      <c r="E7" s="65" t="s">
        <v>36</v>
      </c>
      <c r="F7" s="63" t="s">
        <v>37</v>
      </c>
      <c r="G7" s="64" t="s">
        <v>38</v>
      </c>
      <c r="K7" s="23"/>
    </row>
    <row r="8" spans="2:18" x14ac:dyDescent="0.2">
      <c r="B8" s="66" t="s">
        <v>40</v>
      </c>
      <c r="C8" s="227">
        <f>ROUND($L$8*(M12/100),0)</f>
        <v>147184</v>
      </c>
      <c r="D8" s="227">
        <f t="shared" ref="D8:G8" si="0">ROUND($L$8*(N12/100),0)</f>
        <v>70830</v>
      </c>
      <c r="E8" s="227">
        <f t="shared" si="0"/>
        <v>11063</v>
      </c>
      <c r="F8" s="227">
        <f t="shared" si="0"/>
        <v>7687</v>
      </c>
      <c r="G8" s="227">
        <f t="shared" si="0"/>
        <v>1142</v>
      </c>
      <c r="H8" s="68"/>
      <c r="K8" s="23"/>
      <c r="L8" s="24">
        <f>VLOOKUP(C3,Data!$A:$BH,MATCH("Number of Submissions",Data!$1:$1,0),FALSE)</f>
        <v>237906</v>
      </c>
    </row>
    <row r="9" spans="2:18" x14ac:dyDescent="0.2">
      <c r="B9" s="69" t="s">
        <v>41</v>
      </c>
      <c r="C9" s="67">
        <f t="shared" ref="C9:C19" si="1">ROUND($L$8*(M13/100),0)</f>
        <v>149314</v>
      </c>
      <c r="D9" s="67">
        <f t="shared" ref="D9:D18" si="2">ROUND($L$8*(N13/100),0)</f>
        <v>71801</v>
      </c>
      <c r="E9" s="67">
        <f t="shared" ref="E9:E18" si="3">ROUND($L$8*(O13/100),0)</f>
        <v>8778</v>
      </c>
      <c r="F9" s="67">
        <f t="shared" ref="F9:F19" si="4">ROUND($L$8*(P13/100),0)</f>
        <v>5928</v>
      </c>
      <c r="G9" s="67">
        <f t="shared" ref="G9:G18" si="5">ROUND($L$8*(Q13/100),0)</f>
        <v>2085</v>
      </c>
      <c r="H9" s="68"/>
      <c r="K9" s="23"/>
    </row>
    <row r="10" spans="2:18" x14ac:dyDescent="0.2">
      <c r="B10" s="69" t="s">
        <v>42</v>
      </c>
      <c r="C10" s="67">
        <f t="shared" si="1"/>
        <v>118592</v>
      </c>
      <c r="D10" s="67">
        <f t="shared" si="2"/>
        <v>88435</v>
      </c>
      <c r="E10" s="67">
        <f t="shared" si="3"/>
        <v>18087</v>
      </c>
      <c r="F10" s="67">
        <f t="shared" si="4"/>
        <v>8501</v>
      </c>
      <c r="G10" s="67">
        <f t="shared" si="5"/>
        <v>4291</v>
      </c>
      <c r="H10" s="68"/>
      <c r="K10" s="23"/>
    </row>
    <row r="11" spans="2:18" ht="12.75" customHeight="1" x14ac:dyDescent="0.2">
      <c r="B11" s="69" t="s">
        <v>43</v>
      </c>
      <c r="C11" s="67">
        <f t="shared" si="1"/>
        <v>135254</v>
      </c>
      <c r="D11" s="67">
        <f t="shared" si="2"/>
        <v>78622</v>
      </c>
      <c r="E11" s="67">
        <f t="shared" si="3"/>
        <v>13422</v>
      </c>
      <c r="F11" s="67">
        <f t="shared" si="4"/>
        <v>7326</v>
      </c>
      <c r="G11" s="67">
        <f t="shared" si="5"/>
        <v>3282</v>
      </c>
      <c r="H11" s="68"/>
      <c r="K11" s="23"/>
      <c r="L11" s="25"/>
      <c r="M11" s="26" t="s">
        <v>34</v>
      </c>
      <c r="N11" s="27" t="s">
        <v>35</v>
      </c>
      <c r="O11" s="26" t="s">
        <v>36</v>
      </c>
      <c r="P11" s="26" t="s">
        <v>37</v>
      </c>
      <c r="Q11" s="27" t="s">
        <v>38</v>
      </c>
      <c r="R11" s="28"/>
    </row>
    <row r="12" spans="2:18" x14ac:dyDescent="0.2">
      <c r="B12" s="69" t="s">
        <v>44</v>
      </c>
      <c r="C12" s="67">
        <f t="shared" si="1"/>
        <v>117531</v>
      </c>
      <c r="D12" s="67">
        <f t="shared" si="2"/>
        <v>89029</v>
      </c>
      <c r="E12" s="67">
        <f t="shared" si="3"/>
        <v>17296</v>
      </c>
      <c r="F12" s="67">
        <f t="shared" si="4"/>
        <v>7993</v>
      </c>
      <c r="G12" s="67">
        <f t="shared" si="5"/>
        <v>6057</v>
      </c>
      <c r="H12" s="68"/>
      <c r="K12" s="23"/>
      <c r="L12" s="29" t="s">
        <v>40</v>
      </c>
      <c r="M12" s="30">
        <f>VLOOKUP($C$3,Data!$A:$BH,MATCH(CONCATENATE('Chart 1'!M$11,LEFT('Chart 1'!$L12,3)),Data!$1:$1,0),FALSE)</f>
        <v>61.866451455616897</v>
      </c>
      <c r="N12" s="30">
        <f>VLOOKUP($C$3,Data!$A:$BH,MATCH(CONCATENATE('Chart 1'!N$11,LEFT('Chart 1'!$L12,3)),Data!$1:$1,0),FALSE)</f>
        <v>29.7722629946281</v>
      </c>
      <c r="O12" s="30">
        <f>VLOOKUP($C$3,Data!$A:$BH,MATCH(CONCATENATE('Chart 1'!O$11,LEFT('Chart 1'!$L12,3)),Data!$1:$1,0),FALSE)</f>
        <v>4.6501559439442</v>
      </c>
      <c r="P12" s="30">
        <f>VLOOKUP($C$3,Data!$A:$BH,MATCH(CONCATENATE('Chart 1'!P$11,LEFT('Chart 1'!$L12,3)),Data!$1:$1,0),FALSE)</f>
        <v>3.2311080847057001</v>
      </c>
      <c r="Q12" s="30">
        <f>VLOOKUP($C$3,Data!$A:$BH,MATCH(CONCATENATE('Chart 1'!Q$11,LEFT('Chart 1'!$L12,3)),Data!$1:$1,0),FALSE)</f>
        <v>0.48002152110500002</v>
      </c>
      <c r="R12" s="28"/>
    </row>
    <row r="13" spans="2:18" x14ac:dyDescent="0.2">
      <c r="B13" s="69" t="s">
        <v>45</v>
      </c>
      <c r="C13" s="67">
        <f t="shared" si="1"/>
        <v>90304</v>
      </c>
      <c r="D13" s="67">
        <f t="shared" si="2"/>
        <v>104529</v>
      </c>
      <c r="E13" s="67">
        <f t="shared" si="3"/>
        <v>25684</v>
      </c>
      <c r="F13" s="67">
        <f t="shared" si="4"/>
        <v>10429</v>
      </c>
      <c r="G13" s="67">
        <f t="shared" si="5"/>
        <v>6960</v>
      </c>
      <c r="H13" s="68"/>
      <c r="K13" s="23"/>
      <c r="L13" s="31" t="s">
        <v>41</v>
      </c>
      <c r="M13" s="30">
        <f>VLOOKUP($C$3,Data!$A:$BH,MATCH(CONCATENATE('Chart 1'!M$11,LEFT('Chart 1'!$L13,3)),Data!$1:$1,0),FALSE)</f>
        <v>62.7617630492716</v>
      </c>
      <c r="N13" s="30">
        <f>VLOOKUP($C$3,Data!$A:$BH,MATCH(CONCATENATE('Chart 1'!N$11,LEFT('Chart 1'!$L13,3)),Data!$1:$1,0),FALSE)</f>
        <v>30.180407387791799</v>
      </c>
      <c r="O13" s="30">
        <f>VLOOKUP($C$3,Data!$A:$BH,MATCH(CONCATENATE('Chart 1'!O$11,LEFT('Chart 1'!$L13,3)),Data!$1:$1,0),FALSE)</f>
        <v>3.6896925676527998</v>
      </c>
      <c r="P13" s="30">
        <f>VLOOKUP($C$3,Data!$A:$BH,MATCH(CONCATENATE('Chart 1'!P$11,LEFT('Chart 1'!$L13,3)),Data!$1:$1,0),FALSE)</f>
        <v>2.4917404352979999</v>
      </c>
      <c r="Q13" s="30">
        <f>VLOOKUP($C$3,Data!$A:$BH,MATCH(CONCATENATE('Chart 1'!Q$11,LEFT('Chart 1'!$L13,3)),Data!$1:$1,0),FALSE)</f>
        <v>0.87639655998590005</v>
      </c>
      <c r="R13" s="28"/>
    </row>
    <row r="14" spans="2:18" x14ac:dyDescent="0.2">
      <c r="B14" s="69" t="s">
        <v>46</v>
      </c>
      <c r="C14" s="67">
        <f t="shared" si="1"/>
        <v>114712</v>
      </c>
      <c r="D14" s="67">
        <f t="shared" si="2"/>
        <v>88272</v>
      </c>
      <c r="E14" s="67">
        <f t="shared" si="3"/>
        <v>17230</v>
      </c>
      <c r="F14" s="67">
        <f t="shared" si="4"/>
        <v>10698</v>
      </c>
      <c r="G14" s="67">
        <f t="shared" si="5"/>
        <v>6994</v>
      </c>
      <c r="H14" s="68"/>
      <c r="K14" s="23"/>
      <c r="L14" s="31" t="s">
        <v>42</v>
      </c>
      <c r="M14" s="30">
        <f>VLOOKUP($C$3,Data!$A:$BH,MATCH(CONCATENATE('Chart 1'!M$11,LEFT('Chart 1'!$L14,3)),Data!$1:$1,0),FALSE)</f>
        <v>49.848259396568402</v>
      </c>
      <c r="N14" s="30">
        <f>VLOOKUP($C$3,Data!$A:$BH,MATCH(CONCATENATE('Chart 1'!N$11,LEFT('Chart 1'!$L14,3)),Data!$1:$1,0),FALSE)</f>
        <v>37.172244499928503</v>
      </c>
      <c r="O14" s="30">
        <f>VLOOKUP($C$3,Data!$A:$BH,MATCH(CONCATENATE('Chart 1'!O$11,LEFT('Chart 1'!$L14,3)),Data!$1:$1,0),FALSE)</f>
        <v>7.6025825325968999</v>
      </c>
      <c r="P14" s="30">
        <f>VLOOKUP($C$3,Data!$A:$BH,MATCH(CONCATENATE('Chart 1'!P$11,LEFT('Chart 1'!$L14,3)),Data!$1:$1,0),FALSE)</f>
        <v>3.5732600270694999</v>
      </c>
      <c r="Q14" s="30">
        <f>VLOOKUP($C$3,Data!$A:$BH,MATCH(CONCATENATE('Chart 1'!Q$11,LEFT('Chart 1'!$L14,3)),Data!$1:$1,0),FALSE)</f>
        <v>1.8036535438365999</v>
      </c>
      <c r="R14" s="28"/>
    </row>
    <row r="15" spans="2:18" x14ac:dyDescent="0.2">
      <c r="B15" s="69" t="s">
        <v>47</v>
      </c>
      <c r="C15" s="67">
        <f t="shared" si="1"/>
        <v>87554</v>
      </c>
      <c r="D15" s="67">
        <f t="shared" si="2"/>
        <v>72928</v>
      </c>
      <c r="E15" s="67">
        <f t="shared" si="3"/>
        <v>15443</v>
      </c>
      <c r="F15" s="67">
        <f t="shared" si="4"/>
        <v>13883</v>
      </c>
      <c r="G15" s="67">
        <f t="shared" si="5"/>
        <v>48098</v>
      </c>
      <c r="H15" s="68"/>
      <c r="K15" s="23"/>
      <c r="L15" s="31" t="s">
        <v>43</v>
      </c>
      <c r="M15" s="30">
        <f>VLOOKUP($C$3,Data!$A:$BH,MATCH(CONCATENATE('Chart 1'!M$11,LEFT('Chart 1'!$L15,3)),Data!$1:$1,0),FALSE)</f>
        <v>56.8518658629879</v>
      </c>
      <c r="N15" s="30">
        <f>VLOOKUP($C$3,Data!$A:$BH,MATCH(CONCATENATE('Chart 1'!N$11,LEFT('Chart 1'!$L15,3)),Data!$1:$1,0),FALSE)</f>
        <v>33.047506157894297</v>
      </c>
      <c r="O15" s="30">
        <f>VLOOKUP($C$3,Data!$A:$BH,MATCH(CONCATENATE('Chart 1'!O$11,LEFT('Chart 1'!$L15,3)),Data!$1:$1,0),FALSE)</f>
        <v>5.6417240422688</v>
      </c>
      <c r="P15" s="30">
        <f>VLOOKUP($C$3,Data!$A:$BH,MATCH(CONCATENATE('Chart 1'!P$11,LEFT('Chart 1'!$L15,3)),Data!$1:$1,0),FALSE)</f>
        <v>3.0793674812741001</v>
      </c>
      <c r="Q15" s="30">
        <f>VLOOKUP($C$3,Data!$A:$BH,MATCH(CONCATENATE('Chart 1'!Q$11,LEFT('Chart 1'!$L15,3)),Data!$1:$1,0),FALSE)</f>
        <v>1.3795364555748999</v>
      </c>
      <c r="R15" s="28"/>
    </row>
    <row r="16" spans="2:18" x14ac:dyDescent="0.2">
      <c r="B16" s="69" t="s">
        <v>48</v>
      </c>
      <c r="C16" s="67">
        <f t="shared" si="1"/>
        <v>120830</v>
      </c>
      <c r="D16" s="67">
        <f t="shared" si="2"/>
        <v>73699</v>
      </c>
      <c r="E16" s="67">
        <f t="shared" si="3"/>
        <v>16920</v>
      </c>
      <c r="F16" s="67">
        <f t="shared" si="4"/>
        <v>16906</v>
      </c>
      <c r="G16" s="67">
        <f t="shared" si="5"/>
        <v>9551</v>
      </c>
      <c r="H16" s="68"/>
      <c r="K16" s="23"/>
      <c r="L16" s="31" t="s">
        <v>44</v>
      </c>
      <c r="M16" s="30">
        <f>VLOOKUP($C$3,Data!$A:$BH,MATCH(CONCATENATE('Chart 1'!M$11,LEFT('Chart 1'!$L16,3)),Data!$1:$1,0),FALSE)</f>
        <v>49.402284936067197</v>
      </c>
      <c r="N16" s="30">
        <f>VLOOKUP($C$3,Data!$A:$BH,MATCH(CONCATENATE('Chart 1'!N$11,LEFT('Chart 1'!$L16,3)),Data!$1:$1,0),FALSE)</f>
        <v>37.421922944356197</v>
      </c>
      <c r="O16" s="30">
        <f>VLOOKUP($C$3,Data!$A:$BH,MATCH(CONCATENATE('Chart 1'!O$11,LEFT('Chart 1'!$L16,3)),Data!$1:$1,0),FALSE)</f>
        <v>7.2700982741082996</v>
      </c>
      <c r="P16" s="30">
        <f>VLOOKUP($C$3,Data!$A:$BH,MATCH(CONCATENATE('Chart 1'!P$11,LEFT('Chart 1'!$L16,3)),Data!$1:$1,0),FALSE)</f>
        <v>3.3597303136533001</v>
      </c>
      <c r="Q16" s="30">
        <f>VLOOKUP($C$3,Data!$A:$BH,MATCH(CONCATENATE('Chart 1'!Q$11,LEFT('Chart 1'!$L16,3)),Data!$1:$1,0),FALSE)</f>
        <v>2.5459635318150999</v>
      </c>
      <c r="R16" s="28"/>
    </row>
    <row r="17" spans="2:18" x14ac:dyDescent="0.2">
      <c r="B17" s="69" t="s">
        <v>49</v>
      </c>
      <c r="C17" s="67">
        <f t="shared" si="1"/>
        <v>113525</v>
      </c>
      <c r="D17" s="67">
        <f t="shared" si="2"/>
        <v>75185</v>
      </c>
      <c r="E17" s="67">
        <f t="shared" si="3"/>
        <v>20973</v>
      </c>
      <c r="F17" s="67">
        <f t="shared" si="4"/>
        <v>16006</v>
      </c>
      <c r="G17" s="67">
        <f t="shared" si="5"/>
        <v>12217</v>
      </c>
      <c r="H17" s="68"/>
      <c r="K17" s="23"/>
      <c r="L17" s="31" t="s">
        <v>45</v>
      </c>
      <c r="M17" s="30">
        <f>VLOOKUP($C$3,Data!$A:$BH,MATCH(CONCATENATE('Chart 1'!M$11,LEFT('Chart 1'!$L17,3)),Data!$1:$1,0),FALSE)</f>
        <v>37.957848898304398</v>
      </c>
      <c r="N17" s="30">
        <f>VLOOKUP($C$3,Data!$A:$BH,MATCH(CONCATENATE('Chart 1'!N$11,LEFT('Chart 1'!$L17,3)),Data!$1:$1,0),FALSE)</f>
        <v>43.937101208040197</v>
      </c>
      <c r="O17" s="30">
        <f>VLOOKUP($C$3,Data!$A:$BH,MATCH(CONCATENATE('Chart 1'!O$11,LEFT('Chart 1'!$L17,3)),Data!$1:$1,0),FALSE)</f>
        <v>10.7958605499651</v>
      </c>
      <c r="P17" s="30">
        <f>VLOOKUP($C$3,Data!$A:$BH,MATCH(CONCATENATE('Chart 1'!P$11,LEFT('Chart 1'!$L17,3)),Data!$1:$1,0),FALSE)</f>
        <v>4.3836641362554998</v>
      </c>
      <c r="Q17" s="30">
        <f>VLOOKUP($C$3,Data!$A:$BH,MATCH(CONCATENATE('Chart 1'!Q$11,LEFT('Chart 1'!$L17,3)),Data!$1:$1,0),FALSE)</f>
        <v>2.9255252074348999</v>
      </c>
      <c r="R17" s="28"/>
    </row>
    <row r="18" spans="2:18" x14ac:dyDescent="0.2">
      <c r="B18" s="69" t="s">
        <v>72</v>
      </c>
      <c r="C18" s="67">
        <f t="shared" si="1"/>
        <v>107080</v>
      </c>
      <c r="D18" s="67">
        <f t="shared" si="2"/>
        <v>90329</v>
      </c>
      <c r="E18" s="67">
        <f t="shared" si="3"/>
        <v>25902</v>
      </c>
      <c r="F18" s="67">
        <f t="shared" si="4"/>
        <v>11404</v>
      </c>
      <c r="G18" s="67">
        <f t="shared" si="5"/>
        <v>3191</v>
      </c>
      <c r="H18" s="68"/>
      <c r="K18" s="23"/>
      <c r="L18" s="31" t="s">
        <v>46</v>
      </c>
      <c r="M18" s="30">
        <f>VLOOKUP($C$3,Data!$A:$BH,MATCH(CONCATENATE('Chart 1'!M$11,LEFT('Chart 1'!$L18,3)),Data!$1:$1,0),FALSE)</f>
        <v>48.217363160239799</v>
      </c>
      <c r="N18" s="30">
        <f>VLOOKUP($C$3,Data!$A:$BH,MATCH(CONCATENATE('Chart 1'!N$11,LEFT('Chart 1'!$L18,3)),Data!$1:$1,0),FALSE)</f>
        <v>37.103730044639498</v>
      </c>
      <c r="O18" s="30">
        <f>VLOOKUP($C$3,Data!$A:$BH,MATCH(CONCATENATE('Chart 1'!O$11,LEFT('Chart 1'!$L18,3)),Data!$1:$1,0),FALSE)</f>
        <v>7.2423562247274003</v>
      </c>
      <c r="P18" s="30">
        <f>VLOOKUP($C$3,Data!$A:$BH,MATCH(CONCATENATE('Chart 1'!P$11,LEFT('Chart 1'!$L18,3)),Data!$1:$1,0),FALSE)</f>
        <v>4.4967340041865</v>
      </c>
      <c r="Q18" s="30">
        <f>VLOOKUP($C$3,Data!$A:$BH,MATCH(CONCATENATE('Chart 1'!Q$11,LEFT('Chart 1'!$L18,3)),Data!$1:$1,0),FALSE)</f>
        <v>2.9398165662068001</v>
      </c>
      <c r="R18" s="28"/>
    </row>
    <row r="19" spans="2:18" x14ac:dyDescent="0.2">
      <c r="B19" s="70" t="s">
        <v>50</v>
      </c>
      <c r="C19" s="228">
        <f t="shared" si="1"/>
        <v>203273</v>
      </c>
      <c r="D19" s="228"/>
      <c r="E19" s="228"/>
      <c r="F19" s="228">
        <f t="shared" si="4"/>
        <v>34633</v>
      </c>
      <c r="G19" s="228"/>
      <c r="H19" s="68"/>
      <c r="K19" s="23"/>
      <c r="L19" s="31" t="s">
        <v>47</v>
      </c>
      <c r="M19" s="30">
        <f>VLOOKUP($C$3,Data!$A:$BH,MATCH(CONCATENATE('Chart 1'!M$11,LEFT('Chart 1'!$L19,3)),Data!$1:$1,0),FALSE)</f>
        <v>36.801930174102402</v>
      </c>
      <c r="N19" s="30">
        <f>VLOOKUP($C$3,Data!$A:$BH,MATCH(CONCATENATE('Chart 1'!N$11,LEFT('Chart 1'!$L19,3)),Data!$1:$1,0),FALSE)</f>
        <v>30.654123897673902</v>
      </c>
      <c r="O19" s="30">
        <f>VLOOKUP($C$3,Data!$A:$BH,MATCH(CONCATENATE('Chart 1'!O$11,LEFT('Chart 1'!$L19,3)),Data!$1:$1,0),FALSE)</f>
        <v>6.4912192210369</v>
      </c>
      <c r="P19" s="30">
        <f>VLOOKUP($C$3,Data!$A:$BH,MATCH(CONCATENATE('Chart 1'!P$11,LEFT('Chart 1'!$L19,3)),Data!$1:$1,0),FALSE)</f>
        <v>5.8354980538532004</v>
      </c>
      <c r="Q19" s="30">
        <f>VLOOKUP($C$3,Data!$A:$BH,MATCH(CONCATENATE('Chart 1'!Q$11,LEFT('Chart 1'!$L19,3)),Data!$1:$1,0),FALSE)</f>
        <v>20.217228653333699</v>
      </c>
      <c r="R19" s="28"/>
    </row>
    <row r="20" spans="2:18" ht="12.75" customHeight="1" x14ac:dyDescent="0.2">
      <c r="C20" s="71"/>
      <c r="D20" s="71"/>
      <c r="F20" s="257" t="s">
        <v>39</v>
      </c>
      <c r="G20" s="258"/>
      <c r="K20" s="23"/>
      <c r="L20" s="31" t="s">
        <v>48</v>
      </c>
      <c r="M20" s="30">
        <f>VLOOKUP($C$3,Data!$A:$BH,MATCH(CONCATENATE('Chart 1'!M$11,LEFT('Chart 1'!$L20,3)),Data!$1:$1,0),FALSE)</f>
        <v>50.788967071028097</v>
      </c>
      <c r="N20" s="30">
        <f>VLOOKUP($C$3,Data!$A:$BH,MATCH(CONCATENATE('Chart 1'!N$11,LEFT('Chart 1'!$L20,3)),Data!$1:$1,0),FALSE)</f>
        <v>30.978201474532</v>
      </c>
      <c r="O20" s="30">
        <f>VLOOKUP($C$3,Data!$A:$BH,MATCH(CONCATENATE('Chart 1'!O$11,LEFT('Chart 1'!$L20,3)),Data!$1:$1,0),FALSE)</f>
        <v>7.1120526594536999</v>
      </c>
      <c r="P20" s="30">
        <f>VLOOKUP($C$3,Data!$A:$BH,MATCH(CONCATENATE('Chart 1'!P$11,LEFT('Chart 1'!$L20,3)),Data!$1:$1,0),FALSE)</f>
        <v>7.1061679823123001</v>
      </c>
      <c r="Q20" s="30">
        <f>VLOOKUP($C$3,Data!$A:$BH,MATCH(CONCATENATE('Chart 1'!Q$11,LEFT('Chart 1'!$L20,3)),Data!$1:$1,0),FALSE)</f>
        <v>4.0146108126739</v>
      </c>
      <c r="R20" s="28"/>
    </row>
    <row r="21" spans="2:18" x14ac:dyDescent="0.2">
      <c r="K21" s="23"/>
      <c r="L21" s="31" t="s">
        <v>49</v>
      </c>
      <c r="M21" s="30">
        <f>VLOOKUP($C$3,Data!$A:$BH,MATCH(CONCATENATE('Chart 1'!M$11,LEFT('Chart 1'!$L21,3)),Data!$1:$1,0),FALSE)</f>
        <v>47.718426605466</v>
      </c>
      <c r="N21" s="30">
        <f>VLOOKUP($C$3,Data!$A:$BH,MATCH(CONCATENATE('Chart 1'!N$11,LEFT('Chart 1'!$L21,3)),Data!$1:$1,0),FALSE)</f>
        <v>31.6028179196826</v>
      </c>
      <c r="O21" s="30">
        <f>VLOOKUP($C$3,Data!$A:$BH,MATCH(CONCATENATE('Chart 1'!O$11,LEFT('Chart 1'!$L21,3)),Data!$1:$1,0),FALSE)</f>
        <v>8.8156666918866993</v>
      </c>
      <c r="P21" s="30">
        <f>VLOOKUP($C$3,Data!$A:$BH,MATCH(CONCATENATE('Chart 1'!P$11,LEFT('Chart 1'!$L21,3)),Data!$1:$1,0),FALSE)</f>
        <v>6.7278673089370997</v>
      </c>
      <c r="Q21" s="30">
        <f>VLOOKUP($C$3,Data!$A:$BH,MATCH(CONCATENATE('Chart 1'!Q$11,LEFT('Chart 1'!$L21,3)),Data!$1:$1,0),FALSE)</f>
        <v>5.1352214740275999</v>
      </c>
      <c r="R21" s="28"/>
    </row>
    <row r="22" spans="2:18" x14ac:dyDescent="0.2">
      <c r="K22" s="23"/>
      <c r="L22" s="31" t="s">
        <v>72</v>
      </c>
      <c r="M22" s="30">
        <f>VLOOKUP($C$3,Data!$A:$BH,MATCH(CONCATENATE('Chart 1'!M$11,LEFT('Chart 1'!$L22,3)),Data!$1:$1,0),FALSE)</f>
        <v>45.009373450018103</v>
      </c>
      <c r="N22" s="30">
        <f>VLOOKUP($C$3,Data!$A:$BH,MATCH(CONCATENATE('Chart 1'!N$11,LEFT('Chart 1'!$L22,3)),Data!$1:$1,0),FALSE)</f>
        <v>37.968357250342599</v>
      </c>
      <c r="O22" s="30">
        <f>VLOOKUP($C$3,Data!$A:$BH,MATCH(CONCATENATE('Chart 1'!O$11,LEFT('Chart 1'!$L22,3)),Data!$1:$1,0),FALSE)</f>
        <v>10.887493379738199</v>
      </c>
      <c r="P22" s="30">
        <f>VLOOKUP($C$3,Data!$A:$BH,MATCH(CONCATENATE('Chart 1'!P$11,LEFT('Chart 1'!$L22,3)),Data!$1:$1,0),FALSE)</f>
        <v>4.7934898657452996</v>
      </c>
      <c r="Q22" s="30">
        <f>VLOOKUP($C$3,Data!$A:$BH,MATCH(CONCATENATE('Chart 1'!Q$11,LEFT('Chart 1'!$L22,3)),Data!$1:$1,0),FALSE)</f>
        <v>1.3412860541558</v>
      </c>
      <c r="R22" s="28"/>
    </row>
    <row r="23" spans="2:18" x14ac:dyDescent="0.2">
      <c r="K23" s="23"/>
      <c r="L23" s="31" t="s">
        <v>50</v>
      </c>
      <c r="M23" s="30">
        <f>VLOOKUP($C$3,Data!$A:$BH,MATCH("YesQ12",Data!$1:$1,0),FALSE)</f>
        <v>85.442569754440797</v>
      </c>
      <c r="N23" s="30"/>
      <c r="O23" s="30"/>
      <c r="P23" s="30">
        <f>VLOOKUP($C$3,Data!$A:$BH,MATCH("NoQ12",Data!$1:$1,0),FALSE)</f>
        <v>14.5574302455592</v>
      </c>
      <c r="Q23" s="30"/>
      <c r="R23" s="28"/>
    </row>
    <row r="24" spans="2:18" x14ac:dyDescent="0.2">
      <c r="K24" s="23"/>
    </row>
    <row r="25" spans="2:18" x14ac:dyDescent="0.2">
      <c r="K25" s="23"/>
    </row>
    <row r="36" spans="2:9" x14ac:dyDescent="0.2">
      <c r="B36" s="72"/>
      <c r="C36" s="72"/>
      <c r="D36" s="72"/>
      <c r="E36" s="72"/>
      <c r="F36" s="72"/>
      <c r="G36" s="72"/>
    </row>
    <row r="37" spans="2:9" x14ac:dyDescent="0.2">
      <c r="B37" s="72"/>
      <c r="C37" s="73"/>
      <c r="D37" s="73"/>
      <c r="E37" s="73"/>
      <c r="F37" s="73"/>
      <c r="G37" s="73"/>
    </row>
    <row r="38" spans="2:9" x14ac:dyDescent="0.2">
      <c r="B38" s="74"/>
      <c r="C38" s="73"/>
      <c r="D38" s="73"/>
      <c r="E38" s="73"/>
      <c r="F38" s="73"/>
      <c r="G38" s="73"/>
    </row>
    <row r="39" spans="2:9" x14ac:dyDescent="0.2">
      <c r="B39" s="74"/>
      <c r="C39" s="73"/>
      <c r="D39" s="73"/>
      <c r="E39" s="73"/>
      <c r="F39" s="73"/>
      <c r="G39" s="73"/>
    </row>
    <row r="40" spans="2:9" x14ac:dyDescent="0.2">
      <c r="B40" s="74"/>
      <c r="C40" s="73"/>
      <c r="D40" s="73"/>
      <c r="E40" s="73"/>
      <c r="F40" s="73"/>
      <c r="G40" s="73"/>
    </row>
    <row r="41" spans="2:9" x14ac:dyDescent="0.2">
      <c r="B41" s="74"/>
      <c r="C41" s="73"/>
      <c r="D41" s="73"/>
      <c r="E41" s="73"/>
      <c r="F41" s="73"/>
      <c r="G41" s="73"/>
    </row>
    <row r="42" spans="2:9" x14ac:dyDescent="0.2">
      <c r="B42" s="74"/>
      <c r="C42" s="73"/>
      <c r="D42" s="73"/>
      <c r="E42" s="73"/>
      <c r="F42" s="73"/>
      <c r="G42" s="73"/>
    </row>
    <row r="44" spans="2:9" x14ac:dyDescent="0.2">
      <c r="B44" s="74"/>
      <c r="C44" s="73"/>
      <c r="D44" s="73"/>
      <c r="E44" s="73"/>
      <c r="F44" s="73"/>
      <c r="G44" s="73"/>
    </row>
    <row r="45" spans="2:9" ht="16.5" customHeight="1" x14ac:dyDescent="0.2">
      <c r="B45" s="74"/>
      <c r="C45" s="73"/>
      <c r="D45" s="73"/>
      <c r="E45" s="73"/>
      <c r="F45" s="75" t="s">
        <v>104</v>
      </c>
    </row>
    <row r="46" spans="2:9" ht="3.75" customHeight="1" x14ac:dyDescent="0.2">
      <c r="B46" s="76"/>
      <c r="C46" s="77"/>
      <c r="D46" s="77"/>
      <c r="E46" s="77"/>
      <c r="F46" s="77"/>
      <c r="G46" s="77"/>
      <c r="H46" s="76"/>
      <c r="I46" s="76"/>
    </row>
    <row r="47" spans="2:9" x14ac:dyDescent="0.2">
      <c r="B47" s="78" t="s">
        <v>108</v>
      </c>
    </row>
    <row r="48" spans="2:9" x14ac:dyDescent="0.2">
      <c r="B48" s="78" t="s">
        <v>106</v>
      </c>
    </row>
  </sheetData>
  <sheetProtection sheet="1" objects="1" scenarios="1"/>
  <mergeCells count="5">
    <mergeCell ref="F20:G20"/>
    <mergeCell ref="B2:G2"/>
    <mergeCell ref="B6:B7"/>
    <mergeCell ref="C6:G6"/>
    <mergeCell ref="C3:E3"/>
  </mergeCells>
  <dataValidations count="1">
    <dataValidation type="list" allowBlank="1" showInputMessage="1" showErrorMessage="1" sqref="C3:E3">
      <formula1>$L$3:$L$4</formula1>
    </dataValidation>
  </dataValidations>
  <pageMargins left="0.7" right="0.7" top="0.75" bottom="0.75" header="0.3" footer="0.3"/>
  <pageSetup paperSize="9" scale="79" orientation="landscape" r:id="rId1"/>
  <ignoredErrors>
    <ignoredError sqref="M12:Q2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2092B9"/>
    <pageSetUpPr fitToPage="1"/>
  </sheetPr>
  <dimension ref="B1:AH199"/>
  <sheetViews>
    <sheetView showGridLines="0" showRowColHeaders="0" zoomScaleNormal="100" workbookViewId="0">
      <pane ySplit="16" topLeftCell="A17" activePane="bottomLeft" state="frozen"/>
      <selection pane="bottomLeft" activeCell="K4" sqref="K4:R4"/>
    </sheetView>
  </sheetViews>
  <sheetFormatPr defaultColWidth="9.140625" defaultRowHeight="12.75" x14ac:dyDescent="0.2"/>
  <cols>
    <col min="1" max="1" width="3.85546875" style="199" customWidth="1"/>
    <col min="2" max="3" width="6.7109375" style="199" customWidth="1"/>
    <col min="4" max="4" width="17.5703125" style="199" customWidth="1"/>
    <col min="5" max="5" width="14.28515625" style="199" customWidth="1"/>
    <col min="6" max="6" width="15.7109375" style="199" customWidth="1"/>
    <col min="7" max="7" width="1.85546875" style="199" customWidth="1"/>
    <col min="8" max="8" width="15.7109375" style="200" customWidth="1"/>
    <col min="9" max="10" width="2.7109375" style="199" customWidth="1"/>
    <col min="11" max="11" width="8.7109375" style="199" bestFit="1" customWidth="1"/>
    <col min="12" max="13" width="8.7109375" style="199" customWidth="1"/>
    <col min="14" max="14" width="9" style="199" bestFit="1" customWidth="1"/>
    <col min="15" max="15" width="8.7109375" style="199" customWidth="1"/>
    <col min="16" max="16" width="2.7109375" style="197" customWidth="1"/>
    <col min="17" max="17" width="9" style="199" customWidth="1"/>
    <col min="18" max="18" width="8.7109375" style="199" customWidth="1"/>
    <col min="19" max="19" width="9.5703125" style="198" customWidth="1"/>
    <col min="20" max="16384" width="9.140625" style="199"/>
  </cols>
  <sheetData>
    <row r="1" spans="2:34" s="36" customFormat="1" ht="18" customHeight="1" x14ac:dyDescent="0.15">
      <c r="B1" s="79"/>
      <c r="C1" s="79"/>
      <c r="D1" s="79"/>
      <c r="E1" s="79"/>
      <c r="F1" s="79"/>
      <c r="G1" s="79"/>
      <c r="H1" s="80"/>
      <c r="I1" s="81"/>
      <c r="J1" s="79"/>
      <c r="K1" s="82"/>
      <c r="L1" s="82"/>
      <c r="M1" s="82"/>
      <c r="N1" s="82"/>
      <c r="O1" s="82"/>
      <c r="P1" s="81"/>
      <c r="Q1" s="82"/>
      <c r="R1" s="82"/>
      <c r="S1" s="79"/>
      <c r="Z1" s="32"/>
      <c r="AA1" s="33" t="s">
        <v>0</v>
      </c>
      <c r="AB1" s="34"/>
      <c r="AC1" s="35"/>
      <c r="AD1" s="35"/>
      <c r="AE1" s="35"/>
      <c r="AF1" s="35"/>
      <c r="AG1" s="35"/>
      <c r="AH1" s="35"/>
    </row>
    <row r="2" spans="2:34" s="36" customFormat="1" ht="38.25" customHeight="1" x14ac:dyDescent="0.15">
      <c r="B2" s="269" t="s">
        <v>200</v>
      </c>
      <c r="C2" s="270"/>
      <c r="D2" s="270"/>
      <c r="E2" s="270"/>
      <c r="F2" s="270"/>
      <c r="G2" s="270"/>
      <c r="H2" s="270"/>
      <c r="I2" s="270"/>
      <c r="J2" s="270"/>
      <c r="K2" s="270"/>
      <c r="L2" s="270"/>
      <c r="M2" s="270"/>
      <c r="N2" s="270"/>
      <c r="O2" s="270"/>
      <c r="P2" s="270"/>
      <c r="Q2" s="270"/>
      <c r="R2" s="271"/>
      <c r="S2" s="81"/>
      <c r="AA2" s="33" t="s">
        <v>1</v>
      </c>
      <c r="AB2" s="34"/>
      <c r="AC2" s="35"/>
      <c r="AD2" s="35"/>
      <c r="AE2" s="35"/>
      <c r="AF2" s="35"/>
      <c r="AG2" s="35"/>
      <c r="AH2" s="35"/>
    </row>
    <row r="3" spans="2:34" s="83" customFormat="1" ht="22.5" customHeight="1" x14ac:dyDescent="0.15">
      <c r="Z3" s="32"/>
      <c r="AA3" s="33" t="s">
        <v>2</v>
      </c>
      <c r="AB3" s="34"/>
      <c r="AC3" s="35"/>
      <c r="AD3" s="35"/>
      <c r="AE3" s="35"/>
      <c r="AF3" s="35"/>
      <c r="AG3" s="35"/>
      <c r="AH3" s="35"/>
    </row>
    <row r="4" spans="2:34" s="83" customFormat="1" ht="28.5" customHeight="1" x14ac:dyDescent="0.25">
      <c r="B4" s="84"/>
      <c r="C4" s="84"/>
      <c r="D4" s="84"/>
      <c r="E4" s="85"/>
      <c r="F4" s="86"/>
      <c r="G4" s="42"/>
      <c r="H4" s="86"/>
      <c r="I4" s="87"/>
      <c r="J4" s="85"/>
      <c r="K4" s="266" t="s">
        <v>0</v>
      </c>
      <c r="L4" s="267"/>
      <c r="M4" s="267"/>
      <c r="N4" s="267"/>
      <c r="O4" s="267"/>
      <c r="P4" s="267"/>
      <c r="Q4" s="267"/>
      <c r="R4" s="268"/>
      <c r="S4" s="86"/>
      <c r="T4" s="88"/>
      <c r="W4" s="89"/>
      <c r="Y4" s="89"/>
      <c r="Z4" s="32"/>
      <c r="AA4" s="33" t="s">
        <v>3</v>
      </c>
      <c r="AB4" s="34"/>
      <c r="AC4" s="35"/>
      <c r="AD4" s="35"/>
      <c r="AE4" s="35"/>
      <c r="AF4" s="35"/>
      <c r="AG4" s="35"/>
      <c r="AH4" s="35"/>
    </row>
    <row r="5" spans="2:34" s="39" customFormat="1" ht="24" customHeight="1" x14ac:dyDescent="0.15">
      <c r="B5" s="272" t="s">
        <v>64</v>
      </c>
      <c r="C5" s="272"/>
      <c r="D5" s="272"/>
      <c r="E5" s="272"/>
      <c r="F5" s="90" t="s">
        <v>11</v>
      </c>
      <c r="G5" s="42"/>
      <c r="H5" s="90" t="s">
        <v>31</v>
      </c>
      <c r="I5" s="91"/>
      <c r="J5" s="92"/>
      <c r="K5" s="93" t="str">
        <f>IF(K4=AA12,"", "Strongly agree")</f>
        <v>Strongly agree</v>
      </c>
      <c r="L5" s="94" t="str">
        <f>IF(K4=AA12, "Yes", "Agree")</f>
        <v>Agree</v>
      </c>
      <c r="M5" s="94" t="str">
        <f>IF(K4=AA12, "", "Disagree")</f>
        <v>Disagree</v>
      </c>
      <c r="N5" s="93" t="str">
        <f>IF(K4=AA12, "No", "Strongly disagree")</f>
        <v>Strongly disagree</v>
      </c>
      <c r="O5" s="95" t="str">
        <f>IF(K4=AA12, "", "Don't know")</f>
        <v>Don't know</v>
      </c>
      <c r="P5" s="32"/>
      <c r="Q5" s="96" t="s">
        <v>55</v>
      </c>
      <c r="R5" s="97" t="s">
        <v>56</v>
      </c>
      <c r="S5" s="37"/>
      <c r="W5" s="98"/>
      <c r="X5" s="83"/>
      <c r="Y5" s="89"/>
      <c r="Z5" s="32"/>
      <c r="AA5" s="33" t="s">
        <v>4</v>
      </c>
      <c r="AB5" s="34"/>
      <c r="AC5" s="35"/>
      <c r="AD5" s="35"/>
      <c r="AE5" s="35"/>
      <c r="AF5" s="35"/>
      <c r="AG5" s="35"/>
      <c r="AH5" s="35"/>
    </row>
    <row r="6" spans="2:34" s="36" customFormat="1" ht="9" customHeight="1" x14ac:dyDescent="0.15">
      <c r="B6" s="99"/>
      <c r="C6" s="99"/>
      <c r="D6" s="100"/>
      <c r="E6" s="82"/>
      <c r="F6" s="82"/>
      <c r="G6" s="82"/>
      <c r="H6" s="101"/>
      <c r="I6" s="82"/>
      <c r="J6" s="82"/>
      <c r="K6" s="102"/>
      <c r="L6" s="82"/>
      <c r="M6" s="102"/>
      <c r="N6" s="82"/>
      <c r="O6" s="103"/>
      <c r="P6" s="81"/>
      <c r="Q6" s="82"/>
      <c r="R6" s="103"/>
      <c r="S6" s="79"/>
      <c r="Z6" s="32"/>
      <c r="AA6" s="33" t="s">
        <v>5</v>
      </c>
      <c r="AB6" s="34"/>
      <c r="AC6" s="35"/>
      <c r="AD6" s="35"/>
      <c r="AE6" s="35"/>
      <c r="AF6" s="35"/>
      <c r="AG6" s="35"/>
      <c r="AH6" s="35"/>
    </row>
    <row r="7" spans="2:34" s="36" customFormat="1" ht="11.25" x14ac:dyDescent="0.15">
      <c r="B7" s="104" t="s">
        <v>51</v>
      </c>
      <c r="C7" s="104"/>
      <c r="D7" s="104"/>
      <c r="E7" s="104"/>
      <c r="F7" s="104"/>
      <c r="G7" s="104"/>
      <c r="H7" s="104"/>
      <c r="I7" s="3"/>
      <c r="J7" s="3"/>
      <c r="K7" s="3"/>
      <c r="L7" s="3"/>
      <c r="M7" s="3"/>
      <c r="N7" s="3"/>
      <c r="O7" s="3"/>
      <c r="P7" s="3"/>
      <c r="Q7" s="3"/>
      <c r="R7" s="3"/>
      <c r="S7" s="79"/>
      <c r="Z7" s="37"/>
      <c r="AA7" s="33" t="s">
        <v>6</v>
      </c>
      <c r="AB7" s="38"/>
      <c r="AC7" s="39"/>
      <c r="AD7" s="39"/>
      <c r="AE7" s="39"/>
      <c r="AF7" s="39"/>
      <c r="AG7" s="39"/>
      <c r="AH7" s="39"/>
    </row>
    <row r="8" spans="2:34" s="110" customFormat="1" ht="8.25" customHeight="1" x14ac:dyDescent="0.15">
      <c r="B8" s="105"/>
      <c r="C8" s="105"/>
      <c r="D8" s="105"/>
      <c r="E8" s="106"/>
      <c r="F8" s="106"/>
      <c r="G8" s="106"/>
      <c r="H8" s="107"/>
      <c r="I8" s="106"/>
      <c r="J8" s="106"/>
      <c r="K8" s="106"/>
      <c r="L8" s="106"/>
      <c r="M8" s="106"/>
      <c r="N8" s="106"/>
      <c r="O8" s="108"/>
      <c r="P8" s="109"/>
      <c r="Q8" s="106"/>
      <c r="R8" s="108"/>
      <c r="S8" s="81"/>
      <c r="Z8" s="40"/>
      <c r="AA8" s="33" t="s">
        <v>7</v>
      </c>
      <c r="AB8" s="41"/>
      <c r="AC8" s="40"/>
      <c r="AD8" s="40"/>
      <c r="AE8" s="40"/>
      <c r="AF8" s="40"/>
      <c r="AG8" s="40"/>
      <c r="AH8" s="40"/>
    </row>
    <row r="9" spans="2:34" s="118" customFormat="1" ht="11.25" x14ac:dyDescent="0.15">
      <c r="B9" s="111" t="s">
        <v>12</v>
      </c>
      <c r="C9" s="111"/>
      <c r="D9" s="111"/>
      <c r="E9" s="112"/>
      <c r="F9" s="113">
        <f>VLOOKUP($B$9,Data!$A:$BH,MATCH($F$5,Data!$1:$1,0),FALSE)</f>
        <v>3822</v>
      </c>
      <c r="G9" s="112"/>
      <c r="H9" s="114">
        <f>VLOOKUP($B$9,Data!$A:$BH,MATCH($H$5,Data!$1:$1,0),FALSE)</f>
        <v>4.3892691441959002</v>
      </c>
      <c r="I9" s="112"/>
      <c r="J9" s="112"/>
      <c r="K9" s="115">
        <f>IF($K$5="","",VLOOKUP($B$9,Data!$A:$BH,MATCH(CONCATENATE($K$5,LEFT($K$4,3)),Data!$1:$1,0),FALSE))</f>
        <v>72.475143903715306</v>
      </c>
      <c r="L9" s="8">
        <f>IF($L$5="","",VLOOKUP($B$9,Data!$A:$BH,MATCH(CONCATENATE($L$5,LEFT($K$4,3)),Data!$1:$1,0),FALSE))</f>
        <v>21.350078492935602</v>
      </c>
      <c r="M9" s="8">
        <f>IF($M$5="","",VLOOKUP($B$9,Data!$A:$BH,MATCH(CONCATENATE($M$5,LEFT($K$4,3)),Data!$1:$1,0),FALSE))</f>
        <v>3.0350601779173001</v>
      </c>
      <c r="N9" s="8">
        <f>IF($N$5="","",VLOOKUP($B$9,Data!$A:$BH,MATCH(CONCATENATE($N$5,LEFT($K$4,3)),Data!$1:$1,0),FALSE))</f>
        <v>2.6425954997384</v>
      </c>
      <c r="O9" s="8">
        <f>IF($O$5="","",VLOOKUP($B$9,Data!$A:$BH,MATCH(CONCATENATE($O$5,LEFT($K$4,3)),Data!$1:$1,0),FALSE))</f>
        <v>0.49712192569340002</v>
      </c>
      <c r="P9" s="116"/>
      <c r="Q9" s="8">
        <f>SUM($K$9:$L$9)</f>
        <v>93.825222396650901</v>
      </c>
      <c r="R9" s="8">
        <f>SUM($M$9:$N$9)</f>
        <v>5.6776556776557001</v>
      </c>
      <c r="S9" s="117"/>
      <c r="Z9" s="42"/>
      <c r="AA9" s="43" t="s">
        <v>8</v>
      </c>
      <c r="AB9" s="44"/>
      <c r="AC9" s="45"/>
      <c r="AD9" s="45"/>
      <c r="AE9" s="45"/>
      <c r="AF9" s="45"/>
      <c r="AG9" s="45"/>
      <c r="AH9" s="45"/>
    </row>
    <row r="10" spans="2:34" s="48" customFormat="1" ht="11.25" x14ac:dyDescent="0.15">
      <c r="B10" s="119" t="s">
        <v>20</v>
      </c>
      <c r="C10" s="120"/>
      <c r="D10" s="120"/>
      <c r="E10" s="121"/>
      <c r="F10" s="122">
        <f>VLOOKUP($B$10,Data!$A:$BH,MATCH($F$5,Data!$1:$1,0),FALSE)</f>
        <v>4</v>
      </c>
      <c r="G10" s="121"/>
      <c r="H10" s="98"/>
      <c r="I10" s="121"/>
      <c r="J10" s="121"/>
      <c r="K10" s="2"/>
      <c r="L10" s="2"/>
      <c r="M10" s="2"/>
      <c r="N10" s="2"/>
      <c r="O10" s="2"/>
      <c r="P10" s="120"/>
      <c r="Q10" s="2"/>
      <c r="R10" s="2"/>
      <c r="S10" s="123"/>
      <c r="Z10" s="37"/>
      <c r="AA10" s="46" t="s">
        <v>9</v>
      </c>
      <c r="AB10" s="38"/>
      <c r="AC10" s="39"/>
      <c r="AD10" s="39"/>
      <c r="AE10" s="39"/>
      <c r="AF10" s="39"/>
      <c r="AG10" s="39"/>
      <c r="AH10" s="39"/>
    </row>
    <row r="11" spans="2:34" s="36" customFormat="1" ht="10.5" x14ac:dyDescent="0.15">
      <c r="B11" s="79"/>
      <c r="C11" s="79"/>
      <c r="D11" s="79"/>
      <c r="E11" s="79"/>
      <c r="F11" s="124"/>
      <c r="G11" s="79"/>
      <c r="H11" s="125"/>
      <c r="I11" s="79"/>
      <c r="J11" s="79"/>
      <c r="K11" s="126"/>
      <c r="L11" s="126"/>
      <c r="M11" s="126"/>
      <c r="N11" s="126"/>
      <c r="O11" s="126"/>
      <c r="P11" s="81"/>
      <c r="Q11" s="126"/>
      <c r="R11" s="126"/>
      <c r="S11" s="79"/>
      <c r="Z11" s="37"/>
      <c r="AA11" s="47" t="s">
        <v>10</v>
      </c>
      <c r="AB11" s="38"/>
      <c r="AC11" s="39"/>
      <c r="AD11" s="39"/>
      <c r="AE11" s="39"/>
      <c r="AF11" s="39"/>
      <c r="AG11" s="39"/>
      <c r="AH11" s="39"/>
    </row>
    <row r="12" spans="2:34" s="118" customFormat="1" ht="11.25" x14ac:dyDescent="0.15">
      <c r="B12" s="111" t="s">
        <v>13</v>
      </c>
      <c r="C12" s="111"/>
      <c r="D12" s="111"/>
      <c r="E12" s="112"/>
      <c r="F12" s="113">
        <f>VLOOKUP($B$12,Data!$A:$BH,MATCH($F$5,Data!$1:$1,0),FALSE)</f>
        <v>237906</v>
      </c>
      <c r="G12" s="127"/>
      <c r="H12" s="114">
        <f>VLOOKUP($B$12,Data!$A:$BH,MATCH($H$5,Data!$1:$1,0),FALSE)</f>
        <v>3.0501444345054001</v>
      </c>
      <c r="I12" s="112"/>
      <c r="J12" s="112"/>
      <c r="K12" s="8">
        <f>IF($K$5="","",VLOOKUP($B$12,Data!$A:$BH,MATCH(CONCATENATE($K$5,LEFT($K$4,3)),Data!$1:$1,0),FALSE))</f>
        <v>61.866451455616897</v>
      </c>
      <c r="L12" s="8">
        <f>IF($L$5="","",VLOOKUP($B$12,Data!$A:$BH,MATCH(CONCATENATE($L$5,LEFT($K$4,3)),Data!$1:$1,0),FALSE))</f>
        <v>29.7722629946281</v>
      </c>
      <c r="M12" s="8">
        <f>IF($M$5="","",VLOOKUP($B$12,Data!$A:$BH,MATCH(CONCATENATE($M$5,LEFT($K$4,3)),Data!$1:$1,0),FALSE))</f>
        <v>4.6501559439442</v>
      </c>
      <c r="N12" s="8">
        <f>IF($N$5="","",VLOOKUP($B$12,Data!$A:$BH,MATCH(CONCATENATE($N$5,LEFT($K$4,3)),Data!$1:$1,0),FALSE))</f>
        <v>3.2311080847057001</v>
      </c>
      <c r="O12" s="8">
        <f>IF($O$5="","",VLOOKUP($B$12,Data!$A:$BH,MATCH(CONCATENATE($O$5,LEFT($K$4,3)),Data!$1:$1,0),FALSE))</f>
        <v>0.48002152110500002</v>
      </c>
      <c r="P12" s="111"/>
      <c r="Q12" s="8">
        <f>SUM($K$12:$L$12)</f>
        <v>91.638714450245004</v>
      </c>
      <c r="R12" s="8">
        <f>SUM($M$12:$N$12)</f>
        <v>7.8812640286499001</v>
      </c>
      <c r="S12" s="117"/>
      <c r="Z12" s="42"/>
      <c r="AA12" s="43" t="s">
        <v>71</v>
      </c>
      <c r="AB12" s="44"/>
      <c r="AC12" s="45"/>
      <c r="AD12" s="45"/>
      <c r="AE12" s="45"/>
      <c r="AF12" s="45"/>
      <c r="AG12" s="45"/>
      <c r="AH12" s="45"/>
    </row>
    <row r="13" spans="2:34" s="48" customFormat="1" ht="11.25" x14ac:dyDescent="0.15">
      <c r="B13" s="119" t="s">
        <v>21</v>
      </c>
      <c r="C13" s="120"/>
      <c r="D13" s="120"/>
      <c r="E13" s="121"/>
      <c r="F13" s="122">
        <f>VLOOKUP($B$13,Data!$A:$BH,MATCH($F$5,Data!$1:$1,0),FALSE)</f>
        <v>11</v>
      </c>
      <c r="G13" s="128"/>
      <c r="H13" s="98"/>
      <c r="I13" s="121"/>
      <c r="J13" s="121"/>
      <c r="K13" s="1"/>
      <c r="L13" s="1"/>
      <c r="M13" s="1"/>
      <c r="N13" s="1"/>
      <c r="O13" s="1"/>
      <c r="P13" s="120"/>
      <c r="Q13" s="1"/>
      <c r="R13" s="1"/>
      <c r="S13" s="123"/>
      <c r="Z13" s="37"/>
      <c r="AA13" s="38"/>
      <c r="AB13" s="38"/>
      <c r="AC13" s="39"/>
      <c r="AD13" s="39"/>
      <c r="AE13" s="39"/>
      <c r="AF13" s="39"/>
      <c r="AG13" s="39"/>
      <c r="AH13" s="39"/>
    </row>
    <row r="14" spans="2:34" s="48" customFormat="1" ht="10.5" x14ac:dyDescent="0.15">
      <c r="B14" s="120"/>
      <c r="C14" s="120"/>
      <c r="D14" s="120"/>
      <c r="E14" s="121"/>
      <c r="F14" s="129"/>
      <c r="G14" s="128"/>
      <c r="H14" s="130"/>
      <c r="I14" s="121"/>
      <c r="J14" s="121"/>
      <c r="K14" s="2"/>
      <c r="L14" s="2"/>
      <c r="M14" s="2"/>
      <c r="N14" s="2"/>
      <c r="O14" s="2"/>
      <c r="P14" s="120"/>
      <c r="Q14" s="2"/>
      <c r="R14" s="2"/>
      <c r="S14" s="123"/>
      <c r="Z14" s="37"/>
      <c r="AA14" s="39"/>
      <c r="AB14" s="39"/>
      <c r="AC14" s="39"/>
      <c r="AD14" s="39"/>
      <c r="AE14" s="39"/>
      <c r="AF14" s="39"/>
      <c r="AG14" s="39"/>
      <c r="AH14" s="39"/>
    </row>
    <row r="15" spans="2:34" s="48" customFormat="1" ht="11.25" x14ac:dyDescent="0.15">
      <c r="B15" s="104" t="s">
        <v>14</v>
      </c>
      <c r="C15" s="104"/>
      <c r="D15" s="104"/>
      <c r="E15" s="104"/>
      <c r="F15" s="104"/>
      <c r="G15" s="104"/>
      <c r="H15" s="104"/>
      <c r="I15" s="3"/>
      <c r="J15" s="3"/>
      <c r="K15" s="3"/>
      <c r="L15" s="3"/>
      <c r="M15" s="3"/>
      <c r="N15" s="3"/>
      <c r="O15" s="3"/>
      <c r="P15" s="3"/>
      <c r="Q15" s="3"/>
      <c r="R15" s="3"/>
      <c r="S15" s="123"/>
    </row>
    <row r="16" spans="2:34" s="136" customFormat="1" ht="8.25" customHeight="1" x14ac:dyDescent="0.15">
      <c r="B16" s="131"/>
      <c r="C16" s="131"/>
      <c r="D16" s="131"/>
      <c r="E16" s="132"/>
      <c r="F16" s="133"/>
      <c r="G16" s="132"/>
      <c r="H16" s="134"/>
      <c r="I16" s="132"/>
      <c r="J16" s="132"/>
      <c r="K16" s="4"/>
      <c r="L16" s="4"/>
      <c r="M16" s="4"/>
      <c r="N16" s="4"/>
      <c r="O16" s="4"/>
      <c r="P16" s="131"/>
      <c r="Q16" s="4"/>
      <c r="R16" s="4"/>
      <c r="S16" s="135"/>
    </row>
    <row r="17" spans="2:21" s="136" customFormat="1" ht="8.25" customHeight="1" x14ac:dyDescent="0.15">
      <c r="B17" s="131"/>
      <c r="C17" s="131"/>
      <c r="D17" s="131"/>
      <c r="E17" s="132"/>
      <c r="F17" s="133"/>
      <c r="G17" s="132"/>
      <c r="H17" s="134"/>
      <c r="I17" s="132"/>
      <c r="J17" s="132"/>
      <c r="K17" s="4"/>
      <c r="L17" s="4"/>
      <c r="M17" s="4"/>
      <c r="N17" s="4"/>
      <c r="O17" s="4"/>
      <c r="P17" s="131"/>
      <c r="Q17" s="4"/>
      <c r="R17" s="4"/>
      <c r="S17" s="135"/>
    </row>
    <row r="18" spans="2:21" s="36" customFormat="1" ht="11.25" x14ac:dyDescent="0.15">
      <c r="B18" s="104" t="s">
        <v>15</v>
      </c>
      <c r="C18" s="104"/>
      <c r="D18" s="104"/>
      <c r="E18" s="104"/>
      <c r="F18" s="137"/>
      <c r="G18" s="104"/>
      <c r="H18" s="104"/>
      <c r="I18" s="3"/>
      <c r="J18" s="3"/>
      <c r="K18" s="5"/>
      <c r="L18" s="5"/>
      <c r="M18" s="5"/>
      <c r="N18" s="5"/>
      <c r="O18" s="5"/>
      <c r="P18" s="3"/>
      <c r="Q18" s="5"/>
      <c r="R18" s="5"/>
      <c r="S18" s="79"/>
    </row>
    <row r="19" spans="2:21" s="136" customFormat="1" ht="7.5" customHeight="1" x14ac:dyDescent="0.15">
      <c r="B19" s="105"/>
      <c r="C19" s="105"/>
      <c r="D19" s="105"/>
      <c r="E19" s="105"/>
      <c r="F19" s="138"/>
      <c r="G19" s="105"/>
      <c r="H19" s="139"/>
      <c r="I19" s="105"/>
      <c r="J19" s="132"/>
      <c r="K19" s="4"/>
      <c r="L19" s="4"/>
      <c r="M19" s="4"/>
      <c r="N19" s="4"/>
      <c r="O19" s="4"/>
      <c r="P19" s="131"/>
      <c r="Q19" s="4"/>
      <c r="R19" s="4"/>
      <c r="S19" s="135"/>
    </row>
    <row r="20" spans="2:21" s="144" customFormat="1" ht="11.25" x14ac:dyDescent="0.15">
      <c r="B20" s="119" t="s">
        <v>16</v>
      </c>
      <c r="C20" s="119"/>
      <c r="D20" s="140"/>
      <c r="E20" s="141"/>
      <c r="F20" s="122">
        <f>VLOOKUP($B$20,Data!$A:$BH,MATCH($F$5,Data!$1:$1,0),FALSE)</f>
        <v>1455</v>
      </c>
      <c r="G20" s="141"/>
      <c r="H20" s="142">
        <f>VLOOKUP($B$20,Data!$A:$BH,MATCH($H$5,Data!$1:$1,0),FALSE)</f>
        <v>3.3576406516823001</v>
      </c>
      <c r="I20" s="141"/>
      <c r="J20" s="141"/>
      <c r="K20" s="10">
        <f>IF($K$5="","",VLOOKUP($B$20,Data!$A:$BH,MATCH(CONCATENATE($K$5,LEFT($K$4,3)),Data!$1:$1,0),FALSE))</f>
        <v>85.567010309278302</v>
      </c>
      <c r="L20" s="10">
        <f>IF($L$5="","",VLOOKUP($B$20,Data!$A:$BH,MATCH(CONCATENATE($L$5,LEFT($K$4,3)),Data!$1:$1,0),FALSE))</f>
        <v>13.127147766323001</v>
      </c>
      <c r="M20" s="10">
        <f>IF($M$5="","",VLOOKUP($B$20,Data!$A:$BH,MATCH(CONCATENATE($M$5,LEFT($K$4,3)),Data!$1:$1,0),FALSE))</f>
        <v>0.75601374570449997</v>
      </c>
      <c r="N20" s="10">
        <f>IF($N$5="","",VLOOKUP($B$20,Data!$A:$BH,MATCH(CONCATENATE($N$5,LEFT($K$4,3)),Data!$1:$1,0),FALSE))</f>
        <v>0.3436426116838</v>
      </c>
      <c r="O20" s="10">
        <f>IF($O$5="","",VLOOKUP($B$20,Data!$A:$BH,MATCH(CONCATENATE($O$5,LEFT($K$4,3)),Data!$1:$1,0),FALSE))</f>
        <v>0.2061855670103</v>
      </c>
      <c r="P20" s="119"/>
      <c r="Q20" s="9">
        <f>SUM($K$20:$L$20)</f>
        <v>98.694158075601308</v>
      </c>
      <c r="R20" s="9">
        <f>SUM($M$20:$N$20)</f>
        <v>1.0996563573883</v>
      </c>
      <c r="S20" s="143"/>
    </row>
    <row r="21" spans="2:21" s="144" customFormat="1" ht="11.25" x14ac:dyDescent="0.15">
      <c r="B21" s="119" t="s">
        <v>17</v>
      </c>
      <c r="C21" s="119"/>
      <c r="D21" s="140"/>
      <c r="E21" s="141"/>
      <c r="F21" s="122">
        <f>VLOOKUP($B$21,Data!$A:$BH,MATCH($F$5,Data!$1:$1,0),FALSE)</f>
        <v>159956</v>
      </c>
      <c r="G21" s="141"/>
      <c r="H21" s="142">
        <f>VLOOKUP($B$21,Data!$A:$BH,MATCH($H$5,Data!$1:$1,0),FALSE)</f>
        <v>3.5593750243383999</v>
      </c>
      <c r="I21" s="141"/>
      <c r="J21" s="141"/>
      <c r="K21" s="10">
        <f>IF($K$5="","",VLOOKUP($B$21,Data!$A:$BH,MATCH(CONCATENATE($K$5,LEFT($K$4,3)),Data!$1:$1,0),FALSE))</f>
        <v>66.661456900647707</v>
      </c>
      <c r="L21" s="10">
        <f>IF($L$5="","",VLOOKUP($B$21,Data!$A:$BH,MATCH(CONCATENATE($L$5,LEFT($K$4,3)),Data!$1:$1,0),FALSE))</f>
        <v>26.522918802670699</v>
      </c>
      <c r="M21" s="10">
        <f>IF($M$5="","",VLOOKUP($B$21,Data!$A:$BH,MATCH(CONCATENATE($M$5,LEFT($K$4,3)),Data!$1:$1,0),FALSE))</f>
        <v>3.8004201155318</v>
      </c>
      <c r="N21" s="10">
        <f>IF($N$5="","",VLOOKUP($B$21,Data!$A:$BH,MATCH(CONCATENATE($N$5,LEFT($K$4,3)),Data!$1:$1,0),FALSE))</f>
        <v>2.5963389932231</v>
      </c>
      <c r="O21" s="10">
        <f>IF($O$5="","",VLOOKUP($B$21,Data!$A:$BH,MATCH(CONCATENATE($O$5,LEFT($K$4,3)),Data!$1:$1,0),FALSE))</f>
        <v>0.41886518792670002</v>
      </c>
      <c r="P21" s="119"/>
      <c r="Q21" s="9">
        <f>SUM($K$21:$L$21)</f>
        <v>93.184375703318409</v>
      </c>
      <c r="R21" s="9">
        <f>SUM($M$21:$N$21)</f>
        <v>6.3967591087548996</v>
      </c>
      <c r="S21" s="143"/>
    </row>
    <row r="22" spans="2:21" s="144" customFormat="1" ht="11.25" x14ac:dyDescent="0.15">
      <c r="B22" s="119" t="s">
        <v>18</v>
      </c>
      <c r="C22" s="119"/>
      <c r="D22" s="140"/>
      <c r="E22" s="141"/>
      <c r="F22" s="122">
        <f>VLOOKUP($B$22,Data!$A:$BH,MATCH($F$5,Data!$1:$1,0),FALSE)</f>
        <v>72197</v>
      </c>
      <c r="G22" s="141"/>
      <c r="H22" s="142">
        <f>VLOOKUP($B$22,Data!$A:$BH,MATCH($H$5,Data!$1:$1,0),FALSE)</f>
        <v>2.2987923833577</v>
      </c>
      <c r="I22" s="141"/>
      <c r="J22" s="141"/>
      <c r="K22" s="10">
        <f>IF($K$5="","",VLOOKUP($B$22,Data!$A:$BH,MATCH(CONCATENATE($K$5,LEFT($K$4,3)),Data!$1:$1,0),FALSE))</f>
        <v>50.272171973904697</v>
      </c>
      <c r="L22" s="10">
        <f>IF($L$5="","",VLOOKUP($B$22,Data!$A:$BH,MATCH(CONCATENATE($L$5,LEFT($K$4,3)),Data!$1:$1,0),FALSE))</f>
        <v>37.789658850090703</v>
      </c>
      <c r="M22" s="10">
        <f>IF($M$5="","",VLOOKUP($B$22,Data!$A:$BH,MATCH(CONCATENATE($M$5,LEFT($K$4,3)),Data!$1:$1,0),FALSE))</f>
        <v>6.6817180769283997</v>
      </c>
      <c r="N22" s="10">
        <f>IF($N$5="","",VLOOKUP($B$22,Data!$A:$BH,MATCH(CONCATENATE($N$5,LEFT($K$4,3)),Data!$1:$1,0),FALSE))</f>
        <v>4.6733243763591004</v>
      </c>
      <c r="O22" s="10">
        <f>IF($O$5="","",VLOOKUP($B$22,Data!$A:$BH,MATCH(CONCATENATE($O$5,LEFT($K$4,3)),Data!$1:$1,0),FALSE))</f>
        <v>0.58312672271699995</v>
      </c>
      <c r="P22" s="119"/>
      <c r="Q22" s="9">
        <f>SUM($K$22:$L$22)</f>
        <v>88.061830823995393</v>
      </c>
      <c r="R22" s="9">
        <f>SUM($M$22:$N$22)</f>
        <v>11.355042453287499</v>
      </c>
      <c r="S22" s="143"/>
    </row>
    <row r="23" spans="2:21" s="144" customFormat="1" ht="11.25" x14ac:dyDescent="0.15">
      <c r="B23" s="119" t="s">
        <v>29</v>
      </c>
      <c r="C23" s="119"/>
      <c r="D23" s="140"/>
      <c r="E23" s="141"/>
      <c r="F23" s="122">
        <f>VLOOKUP($B$23,Data!$A:$BH,MATCH($F$5,Data!$1:$1,0),FALSE)</f>
        <v>4058</v>
      </c>
      <c r="G23" s="141"/>
      <c r="H23" s="142">
        <f>VLOOKUP($B$23,Data!$A:$BH,MATCH($H$5,Data!$1:$1,0),FALSE)</f>
        <v>3.7973854374292002</v>
      </c>
      <c r="I23" s="141"/>
      <c r="J23" s="141"/>
      <c r="K23" s="10">
        <f>IF($K$5="","",VLOOKUP($B$23,Data!$A:$BH,MATCH(CONCATENATE($K$5,LEFT($K$4,3)),Data!$1:$1,0),FALSE))</f>
        <v>71.143420404140002</v>
      </c>
      <c r="L23" s="10">
        <f>IF($L$5="","",VLOOKUP($B$23,Data!$A:$BH,MATCH(CONCATENATE($L$5,LEFT($K$4,3)),Data!$1:$1,0),FALSE))</f>
        <v>21.192705766387402</v>
      </c>
      <c r="M23" s="10">
        <f>IF($M$5="","",VLOOKUP($B$23,Data!$A:$BH,MATCH(CONCATENATE($M$5,LEFT($K$4,3)),Data!$1:$1,0),FALSE))</f>
        <v>3.2035485460817998</v>
      </c>
      <c r="N23" s="10">
        <f>IF($N$5="","",VLOOKUP($B$23,Data!$A:$BH,MATCH(CONCATENATE($N$5,LEFT($K$4,3)),Data!$1:$1,0),FALSE))</f>
        <v>3.3021192705766</v>
      </c>
      <c r="O23" s="10">
        <f>IF($O$5="","",VLOOKUP($B$23,Data!$A:$BH,MATCH(CONCATENATE($O$5,LEFT($K$4,3)),Data!$1:$1,0),FALSE))</f>
        <v>1.1582060128142</v>
      </c>
      <c r="P23" s="119"/>
      <c r="Q23" s="9">
        <f>SUM($K$23:$L$23)</f>
        <v>92.336126170527407</v>
      </c>
      <c r="R23" s="9">
        <f>SUM($M$23:$N$23)</f>
        <v>6.5056678166584003</v>
      </c>
      <c r="S23" s="143"/>
      <c r="T23" s="145"/>
      <c r="U23" s="145"/>
    </row>
    <row r="24" spans="2:21" s="144" customFormat="1" ht="11.25" x14ac:dyDescent="0.15">
      <c r="B24" s="119" t="s">
        <v>19</v>
      </c>
      <c r="C24" s="119"/>
      <c r="D24" s="140"/>
      <c r="E24" s="141"/>
      <c r="F24" s="122">
        <f>VLOOKUP($B$24,Data!$A:$BH,MATCH($F$5,Data!$1:$1,0),FALSE)</f>
        <v>240</v>
      </c>
      <c r="G24" s="141"/>
      <c r="H24" s="142">
        <f>VLOOKUP($B$24,Data!$A:$BH,MATCH($H$5,Data!$1:$1,0),FALSE)</f>
        <v>1.5854963874765999</v>
      </c>
      <c r="I24" s="141"/>
      <c r="J24" s="141"/>
      <c r="K24" s="10">
        <f>IF($K$5="","",VLOOKUP($B$24,Data!$A:$BH,MATCH(CONCATENATE($K$5,LEFT($K$4,3)),Data!$1:$1,0),FALSE))</f>
        <v>53.3333333333333</v>
      </c>
      <c r="L24" s="10">
        <f>IF($L$5="","",VLOOKUP($B$24,Data!$A:$BH,MATCH(CONCATENATE($L$5,LEFT($K$4,3)),Data!$1:$1,0),FALSE))</f>
        <v>29.5833333333333</v>
      </c>
      <c r="M24" s="10">
        <f>IF($M$5="","",VLOOKUP($B$24,Data!$A:$BH,MATCH(CONCATENATE($M$5,LEFT($K$4,3)),Data!$1:$1,0),FALSE))</f>
        <v>7.9166666666666998</v>
      </c>
      <c r="N24" s="10">
        <f>IF($N$5="","",VLOOKUP($B$24,Data!$A:$BH,MATCH(CONCATENATE($N$5,LEFT($K$4,3)),Data!$1:$1,0),FALSE))</f>
        <v>8.75</v>
      </c>
      <c r="O24" s="10">
        <f>IF($O$5="","",VLOOKUP($B$24,Data!$A:$BH,MATCH(CONCATENATE($O$5,LEFT($K$4,3)),Data!$1:$1,0),FALSE))</f>
        <v>0.41666666666669999</v>
      </c>
      <c r="P24" s="119"/>
      <c r="Q24" s="9">
        <f>SUM($K$24:$L$24)</f>
        <v>82.9166666666666</v>
      </c>
      <c r="R24" s="9">
        <f>SUM($M$24:$N$24)</f>
        <v>16.6666666666667</v>
      </c>
      <c r="S24" s="143"/>
      <c r="T24" s="145"/>
      <c r="U24" s="145"/>
    </row>
    <row r="25" spans="2:21" s="36" customFormat="1" ht="10.5" x14ac:dyDescent="0.15">
      <c r="B25" s="99"/>
      <c r="C25" s="99"/>
      <c r="D25" s="146"/>
      <c r="E25" s="82"/>
      <c r="F25" s="147"/>
      <c r="G25" s="102"/>
      <c r="H25" s="139"/>
      <c r="I25" s="102"/>
      <c r="J25" s="82"/>
      <c r="K25" s="6"/>
      <c r="L25" s="6"/>
      <c r="M25" s="6"/>
      <c r="N25" s="6"/>
      <c r="O25" s="7"/>
      <c r="P25" s="81"/>
      <c r="Q25" s="6"/>
      <c r="R25" s="7"/>
      <c r="S25" s="79"/>
      <c r="T25" s="38"/>
      <c r="U25" s="38"/>
    </row>
    <row r="26" spans="2:21" s="36" customFormat="1" ht="12.75" customHeight="1" x14ac:dyDescent="0.15">
      <c r="B26" s="104" t="s">
        <v>70</v>
      </c>
      <c r="C26" s="104"/>
      <c r="D26" s="104"/>
      <c r="E26" s="104"/>
      <c r="F26" s="137"/>
      <c r="G26" s="104"/>
      <c r="H26" s="104"/>
      <c r="I26" s="3"/>
      <c r="J26" s="104"/>
      <c r="K26" s="104"/>
      <c r="L26" s="104"/>
      <c r="M26" s="104"/>
      <c r="N26" s="104"/>
      <c r="O26" s="104"/>
      <c r="P26" s="104"/>
      <c r="Q26" s="104"/>
      <c r="R26" s="104"/>
      <c r="S26" s="79"/>
      <c r="T26" s="38"/>
      <c r="U26" s="38"/>
    </row>
    <row r="27" spans="2:21" s="39" customFormat="1" ht="5.25" customHeight="1" x14ac:dyDescent="0.15"/>
    <row r="28" spans="2:21" s="148" customFormat="1" ht="11.25" x14ac:dyDescent="0.15">
      <c r="B28" s="148" t="s">
        <v>22</v>
      </c>
      <c r="F28" s="149">
        <f>VLOOKUP($B$28,Data!$A:$BH,MATCH($F$5,Data!$1:$1,0),FALSE)</f>
        <v>22575</v>
      </c>
      <c r="H28" s="150">
        <f>VLOOKUP($B$28,Data!$A:$BH,MATCH($H$5,Data!$1:$1,0),FALSE)</f>
        <v>3.3663130111911999</v>
      </c>
      <c r="K28" s="10">
        <f>IF($K$5="","",VLOOKUP($B$28,Data!$A:$BH,MATCH(CONCATENATE($K$5,LEFT($K$4,3)),Data!$1:$1,0),FALSE))</f>
        <v>61.457364341085302</v>
      </c>
      <c r="L28" s="10">
        <f>IF($L$5="","",VLOOKUP($B$28,Data!$A:$BH,MATCH(CONCATENATE($L$5,LEFT($K$4,3)),Data!$1:$1,0),FALSE))</f>
        <v>29.869324473975599</v>
      </c>
      <c r="M28" s="10">
        <f>IF($M$5="","",VLOOKUP($B$28,Data!$A:$BH,MATCH(CONCATENATE($M$5,LEFT($K$4,3)),Data!$1:$1,0),FALSE))</f>
        <v>4.9435215946844</v>
      </c>
      <c r="N28" s="10">
        <f>IF($N$5="","",VLOOKUP($B$28,Data!$A:$BH,MATCH(CONCATENATE($N$5,LEFT($K$4,3)),Data!$1:$1,0),FALSE))</f>
        <v>3.2248062015504</v>
      </c>
      <c r="O28" s="10">
        <f>IF($O$5="","",VLOOKUP($B$28,Data!$A:$BH,MATCH(CONCATENATE($O$5,LEFT($K$4,3)),Data!$1:$1,0),FALSE))</f>
        <v>0.50498338870430004</v>
      </c>
      <c r="P28" s="151"/>
      <c r="Q28" s="10">
        <f>SUM($K$28:$L$28)</f>
        <v>91.326688815060905</v>
      </c>
      <c r="R28" s="10">
        <f>SUM($M$28:$N$28)</f>
        <v>8.1683277962348004</v>
      </c>
    </row>
    <row r="29" spans="2:21" s="44" customFormat="1" ht="11.25" x14ac:dyDescent="0.15">
      <c r="B29" s="152"/>
      <c r="C29" s="152"/>
      <c r="D29" s="153"/>
      <c r="E29" s="154"/>
      <c r="F29" s="149"/>
      <c r="G29" s="154"/>
      <c r="H29" s="150"/>
      <c r="I29" s="154"/>
      <c r="J29" s="154"/>
      <c r="K29" s="10"/>
      <c r="L29" s="10"/>
      <c r="M29" s="10"/>
      <c r="N29" s="10"/>
      <c r="O29" s="10"/>
      <c r="P29" s="151"/>
      <c r="Q29" s="10"/>
      <c r="R29" s="10"/>
    </row>
    <row r="30" spans="2:21" s="148" customFormat="1" ht="11.25" x14ac:dyDescent="0.15">
      <c r="B30" s="148" t="s">
        <v>23</v>
      </c>
      <c r="F30" s="149">
        <f>VLOOKUP($B$30,Data!$A:$BH,MATCH($F$5,Data!$1:$1,0),FALSE)</f>
        <v>37732</v>
      </c>
      <c r="H30" s="150">
        <f>VLOOKUP($B$30,Data!$A:$BH,MATCH($H$5,Data!$1:$1,0),FALSE)</f>
        <v>4.3201366688345999</v>
      </c>
      <c r="K30" s="10">
        <f>IF($K$5="","",VLOOKUP($B$30,Data!$A:$BH,MATCH(CONCATENATE($K$5,LEFT($K$4,3)),Data!$1:$1,0),FALSE))</f>
        <v>62.191243506837701</v>
      </c>
      <c r="L30" s="10">
        <f>IF($L$5="","",VLOOKUP($B$30,Data!$A:$BH,MATCH(CONCATENATE($L$5,LEFT($K$4,3)),Data!$1:$1,0),FALSE))</f>
        <v>30.019612000424001</v>
      </c>
      <c r="M30" s="10">
        <f>IF($M$5="","",VLOOKUP($B$30,Data!$A:$BH,MATCH(CONCATENATE($M$5,LEFT($K$4,3)),Data!$1:$1,0),FALSE))</f>
        <v>4.4312519877026997</v>
      </c>
      <c r="N30" s="10">
        <f>IF($N$5="","",VLOOKUP($B$30,Data!$A:$BH,MATCH(CONCATENATE($N$5,LEFT($K$4,3)),Data!$1:$1,0),FALSE))</f>
        <v>2.9762535778649002</v>
      </c>
      <c r="O30" s="10">
        <f>IF($O$5="","",VLOOKUP($B$30,Data!$A:$BH,MATCH(CONCATENATE($O$5,LEFT($K$4,3)),Data!$1:$1,0),FALSE))</f>
        <v>0.3816389271706</v>
      </c>
      <c r="P30" s="151"/>
      <c r="Q30" s="10">
        <f>SUM($K$30:$L$30)</f>
        <v>92.210855507261698</v>
      </c>
      <c r="R30" s="10">
        <f>SUM($M$30:$N$30)</f>
        <v>7.4075055655676003</v>
      </c>
    </row>
    <row r="31" spans="2:21" s="44" customFormat="1" ht="11.25" x14ac:dyDescent="0.15">
      <c r="B31" s="152"/>
      <c r="C31" s="152"/>
      <c r="D31" s="153"/>
      <c r="E31" s="154"/>
      <c r="F31" s="149"/>
      <c r="G31" s="154"/>
      <c r="H31" s="150"/>
      <c r="I31" s="154"/>
      <c r="J31" s="154"/>
      <c r="K31" s="10"/>
      <c r="L31" s="10"/>
      <c r="M31" s="10"/>
      <c r="N31" s="10"/>
      <c r="O31" s="10"/>
      <c r="P31" s="151"/>
      <c r="Q31" s="10"/>
      <c r="R31" s="10"/>
      <c r="S31" s="155"/>
    </row>
    <row r="32" spans="2:21" s="148" customFormat="1" ht="11.25" x14ac:dyDescent="0.15">
      <c r="B32" s="148" t="s">
        <v>24</v>
      </c>
      <c r="F32" s="149">
        <f>VLOOKUP($B$32,Data!$A:$BH,MATCH($F$5,Data!$1:$1,0),FALSE)</f>
        <v>28023</v>
      </c>
      <c r="H32" s="150">
        <f>VLOOKUP($B$32,Data!$A:$BH,MATCH($H$5,Data!$1:$1,0),FALSE)</f>
        <v>2.2471738919498998</v>
      </c>
      <c r="K32" s="10">
        <f>IF($K$5="","",VLOOKUP($B$32,Data!$A:$BH,MATCH(CONCATENATE($K$5,LEFT($K$4,3)),Data!$1:$1,0),FALSE))</f>
        <v>61.599400492452602</v>
      </c>
      <c r="L32" s="10">
        <f>IF($L$5="","",VLOOKUP($B$32,Data!$A:$BH,MATCH(CONCATENATE($L$5,LEFT($K$4,3)),Data!$1:$1,0),FALSE))</f>
        <v>30.792563251614698</v>
      </c>
      <c r="M32" s="10">
        <f>IF($M$5="","",VLOOKUP($B$32,Data!$A:$BH,MATCH(CONCATENATE($M$5,LEFT($K$4,3)),Data!$1:$1,0),FALSE))</f>
        <v>3.9967169824786999</v>
      </c>
      <c r="N32" s="10">
        <f>IF($N$5="","",VLOOKUP($B$32,Data!$A:$BH,MATCH(CONCATENATE($N$5,LEFT($K$4,3)),Data!$1:$1,0),FALSE))</f>
        <v>2.9868322449417</v>
      </c>
      <c r="O32" s="10">
        <f>IF($O$5="","",VLOOKUP($B$32,Data!$A:$BH,MATCH(CONCATENATE($O$5,LEFT($K$4,3)),Data!$1:$1,0),FALSE))</f>
        <v>0.62448702851229998</v>
      </c>
      <c r="P32" s="151"/>
      <c r="Q32" s="10">
        <f>SUM($K$32:$L$32)</f>
        <v>92.391963744067297</v>
      </c>
      <c r="R32" s="10">
        <f>SUM($M$32:$N$32)</f>
        <v>6.9835492274203999</v>
      </c>
    </row>
    <row r="33" spans="2:19" s="44" customFormat="1" ht="11.25" x14ac:dyDescent="0.15">
      <c r="B33" s="153"/>
      <c r="C33" s="152"/>
      <c r="D33" s="153"/>
      <c r="E33" s="154"/>
      <c r="F33" s="149"/>
      <c r="G33" s="154"/>
      <c r="H33" s="150"/>
      <c r="I33" s="154"/>
      <c r="J33" s="154"/>
      <c r="K33" s="10"/>
      <c r="L33" s="10"/>
      <c r="M33" s="10"/>
      <c r="N33" s="10"/>
      <c r="O33" s="10"/>
      <c r="P33" s="151"/>
      <c r="Q33" s="10"/>
      <c r="R33" s="10"/>
      <c r="S33" s="155"/>
    </row>
    <row r="34" spans="2:19" s="148" customFormat="1" ht="11.25" x14ac:dyDescent="0.15">
      <c r="B34" s="148" t="s">
        <v>32</v>
      </c>
      <c r="F34" s="149">
        <f>VLOOKUP($B$34,Data!$A:$BH,MATCH($F$5,Data!$1:$1,0),FALSE)</f>
        <v>32466</v>
      </c>
      <c r="H34" s="150">
        <f>VLOOKUP($B$34,Data!$A:$BH,MATCH($H$5,Data!$1:$1,0),FALSE)</f>
        <v>2.7836559567579</v>
      </c>
      <c r="K34" s="10">
        <f>IF($K$5="","",VLOOKUP($B$34,Data!$A:$BH,MATCH(CONCATENATE($K$5,LEFT($K$4,3)),Data!$1:$1,0),FALSE))</f>
        <v>61.661430419515803</v>
      </c>
      <c r="L34" s="10">
        <f>IF($L$5="","",VLOOKUP($B$34,Data!$A:$BH,MATCH(CONCATENATE($L$5,LEFT($K$4,3)),Data!$1:$1,0),FALSE))</f>
        <v>29.498552331670101</v>
      </c>
      <c r="M34" s="10">
        <f>IF($M$5="","",VLOOKUP($B$34,Data!$A:$BH,MATCH(CONCATENATE($M$5,LEFT($K$4,3)),Data!$1:$1,0),FALSE))</f>
        <v>4.9744347933222004</v>
      </c>
      <c r="N34" s="10">
        <f>IF($N$5="","",VLOOKUP($B$34,Data!$A:$BH,MATCH(CONCATENATE($N$5,LEFT($K$4,3)),Data!$1:$1,0),FALSE))</f>
        <v>3.4497628288055</v>
      </c>
      <c r="O34" s="10">
        <f>IF($O$5="","",VLOOKUP($B$34,Data!$A:$BH,MATCH(CONCATENATE($O$5,LEFT($K$4,3)),Data!$1:$1,0),FALSE))</f>
        <v>0.41581962668639999</v>
      </c>
      <c r="P34" s="151"/>
      <c r="Q34" s="10">
        <f>SUM($K$34:$L$34)</f>
        <v>91.159982751185908</v>
      </c>
      <c r="R34" s="10">
        <f>SUM($M$34:$N$34)</f>
        <v>8.4241976221277</v>
      </c>
    </row>
    <row r="35" spans="2:19" s="44" customFormat="1" ht="12" customHeight="1" x14ac:dyDescent="0.15">
      <c r="B35" s="152"/>
      <c r="C35" s="152"/>
      <c r="D35" s="153"/>
      <c r="E35" s="154"/>
      <c r="F35" s="149"/>
      <c r="G35" s="154"/>
      <c r="H35" s="150"/>
      <c r="I35" s="154"/>
      <c r="J35" s="154"/>
      <c r="K35" s="10"/>
      <c r="L35" s="10"/>
      <c r="M35" s="10"/>
      <c r="N35" s="10"/>
      <c r="O35" s="10"/>
      <c r="P35" s="151"/>
      <c r="Q35" s="10"/>
      <c r="R35" s="10"/>
      <c r="S35" s="155"/>
    </row>
    <row r="36" spans="2:19" s="148" customFormat="1" ht="11.25" x14ac:dyDescent="0.15">
      <c r="B36" s="148" t="s">
        <v>25</v>
      </c>
      <c r="F36" s="149">
        <f>VLOOKUP($B$36,Data!$A:$BH,MATCH($F$5,Data!$1:$1,0),FALSE)</f>
        <v>27164</v>
      </c>
      <c r="H36" s="150">
        <f>VLOOKUP($B$36,Data!$A:$BH,MATCH($H$5,Data!$1:$1,0),FALSE)</f>
        <v>2.5711724656241999</v>
      </c>
      <c r="K36" s="10">
        <f>IF($K$5="","",VLOOKUP($B$36,Data!$A:$BH,MATCH(CONCATENATE($K$5,LEFT($K$4,3)),Data!$1:$1,0),FALSE))</f>
        <v>63.554704756295102</v>
      </c>
      <c r="L36" s="10">
        <f>IF($L$5="","",VLOOKUP($B$36,Data!$A:$BH,MATCH(CONCATENATE($L$5,LEFT($K$4,3)),Data!$1:$1,0),FALSE))</f>
        <v>27.864084818141698</v>
      </c>
      <c r="M36" s="10">
        <f>IF($M$5="","",VLOOKUP($B$36,Data!$A:$BH,MATCH(CONCATENATE($M$5,LEFT($K$4,3)),Data!$1:$1,0),FALSE))</f>
        <v>4.5280518333088002</v>
      </c>
      <c r="N36" s="10">
        <f>IF($N$5="","",VLOOKUP($B$36,Data!$A:$BH,MATCH(CONCATENATE($N$5,LEFT($K$4,3)),Data!$1:$1,0),FALSE))</f>
        <v>3.5672213223383999</v>
      </c>
      <c r="O36" s="10">
        <f>IF($O$5="","",VLOOKUP($B$36,Data!$A:$BH,MATCH(CONCATENATE($O$5,LEFT($K$4,3)),Data!$1:$1,0),FALSE))</f>
        <v>0.48593726991609998</v>
      </c>
      <c r="P36" s="151"/>
      <c r="Q36" s="10">
        <f>SUM($K$36:$L$36)</f>
        <v>91.418789574436801</v>
      </c>
      <c r="R36" s="10">
        <f>SUM($M$36:$N$36)</f>
        <v>8.0952731556472006</v>
      </c>
    </row>
    <row r="37" spans="2:19" s="44" customFormat="1" ht="12" customHeight="1" x14ac:dyDescent="0.15">
      <c r="B37" s="152"/>
      <c r="C37" s="152"/>
      <c r="D37" s="153"/>
      <c r="E37" s="154"/>
      <c r="F37" s="149"/>
      <c r="G37" s="154"/>
      <c r="H37" s="150"/>
      <c r="I37" s="154"/>
      <c r="J37" s="154"/>
      <c r="K37" s="10"/>
      <c r="L37" s="10"/>
      <c r="M37" s="10"/>
      <c r="N37" s="10"/>
      <c r="O37" s="10"/>
      <c r="P37" s="151"/>
      <c r="Q37" s="10"/>
      <c r="R37" s="10"/>
      <c r="S37" s="155"/>
    </row>
    <row r="38" spans="2:19" s="148" customFormat="1" ht="11.25" x14ac:dyDescent="0.15">
      <c r="B38" s="148" t="s">
        <v>27</v>
      </c>
      <c r="F38" s="149">
        <f>VLOOKUP($B$38,Data!$A:$BH,MATCH($F$5,Data!$1:$1,0),FALSE)</f>
        <v>46656</v>
      </c>
      <c r="H38" s="150">
        <f>VLOOKUP($B$38,Data!$A:$BH,MATCH($H$5,Data!$1:$1,0),FALSE)</f>
        <v>3.8416789559882001</v>
      </c>
      <c r="K38" s="10">
        <f>IF($K$5="","",VLOOKUP($B$38,Data!$A:$BH,MATCH(CONCATENATE($K$5,LEFT($K$4,3)),Data!$1:$1,0),FALSE))</f>
        <v>62.635030864197503</v>
      </c>
      <c r="L38" s="10">
        <f>IF($L$5="","",VLOOKUP($B$38,Data!$A:$BH,MATCH(CONCATENATE($L$5,LEFT($K$4,3)),Data!$1:$1,0),FALSE))</f>
        <v>29.338134430726999</v>
      </c>
      <c r="M38" s="10">
        <f>IF($M$5="","",VLOOKUP($B$38,Data!$A:$BH,MATCH(CONCATENATE($M$5,LEFT($K$4,3)),Data!$1:$1,0),FALSE))</f>
        <v>4.5803326474623001</v>
      </c>
      <c r="N38" s="10">
        <f>IF($N$5="","",VLOOKUP($B$38,Data!$A:$BH,MATCH(CONCATENATE($N$5,LEFT($K$4,3)),Data!$1:$1,0),FALSE))</f>
        <v>2.9342421124829001</v>
      </c>
      <c r="O38" s="10">
        <f>IF($O$5="","",VLOOKUP($B$38,Data!$A:$BH,MATCH(CONCATENATE($O$5,LEFT($K$4,3)),Data!$1:$1,0),FALSE))</f>
        <v>0.51225994513030004</v>
      </c>
      <c r="P38" s="151"/>
      <c r="Q38" s="10">
        <f>SUM($K$38:$L$38)</f>
        <v>91.973165294924499</v>
      </c>
      <c r="R38" s="10">
        <f>SUM($M$38:$N$38)</f>
        <v>7.5145747599451997</v>
      </c>
    </row>
    <row r="39" spans="2:19" s="44" customFormat="1" ht="12" customHeight="1" x14ac:dyDescent="0.15">
      <c r="B39" s="152"/>
      <c r="C39" s="152"/>
      <c r="D39" s="153"/>
      <c r="E39" s="154"/>
      <c r="F39" s="149"/>
      <c r="G39" s="154"/>
      <c r="H39" s="150"/>
      <c r="I39" s="154"/>
      <c r="J39" s="154"/>
      <c r="K39" s="10"/>
      <c r="L39" s="10"/>
      <c r="M39" s="10"/>
      <c r="N39" s="10"/>
      <c r="O39" s="10"/>
      <c r="P39" s="151"/>
      <c r="Q39" s="10"/>
      <c r="R39" s="10"/>
      <c r="S39" s="155"/>
    </row>
    <row r="40" spans="2:19" s="148" customFormat="1" ht="11.25" x14ac:dyDescent="0.15">
      <c r="B40" s="148" t="s">
        <v>28</v>
      </c>
      <c r="F40" s="149">
        <f>VLOOKUP($B$40,Data!$A:$BH,MATCH($F$5,Data!$1:$1,0),FALSE)</f>
        <v>19939</v>
      </c>
      <c r="H40" s="150">
        <f>VLOOKUP($B$40,Data!$A:$BH,MATCH($H$5,Data!$1:$1,0),FALSE)</f>
        <v>2.8397147040225001</v>
      </c>
      <c r="K40" s="10">
        <f>IF($K$5="","",VLOOKUP($B$40,Data!$A:$BH,MATCH(CONCATENATE($K$5,LEFT($K$4,3)),Data!$1:$1,0),FALSE))</f>
        <v>61.402276944681297</v>
      </c>
      <c r="L40" s="10">
        <f>IF($L$5="","",VLOOKUP($B$40,Data!$A:$BH,MATCH(CONCATENATE($L$5,LEFT($K$4,3)),Data!$1:$1,0),FALSE))</f>
        <v>29.710617383018199</v>
      </c>
      <c r="M40" s="10">
        <f>IF($M$5="","",VLOOKUP($B$40,Data!$A:$BH,MATCH(CONCATENATE($M$5,LEFT($K$4,3)),Data!$1:$1,0),FALSE))</f>
        <v>5.1206178845479</v>
      </c>
      <c r="N40" s="10">
        <f>IF($N$5="","",VLOOKUP($B$40,Data!$A:$BH,MATCH(CONCATENATE($N$5,LEFT($K$4,3)),Data!$1:$1,0),FALSE))</f>
        <v>3.2800040122373</v>
      </c>
      <c r="O40" s="10">
        <f>IF($O$5="","",VLOOKUP($B$40,Data!$A:$BH,MATCH(CONCATENATE($O$5,LEFT($K$4,3)),Data!$1:$1,0),FALSE))</f>
        <v>0.48648377551529998</v>
      </c>
      <c r="P40" s="151"/>
      <c r="Q40" s="10">
        <f>SUM($K$40:$L$40)</f>
        <v>91.112894327699493</v>
      </c>
      <c r="R40" s="10">
        <f>SUM($M$40:$N$40)</f>
        <v>8.4006218967852</v>
      </c>
    </row>
    <row r="41" spans="2:19" s="145" customFormat="1" ht="11.25" x14ac:dyDescent="0.15">
      <c r="B41" s="152"/>
      <c r="C41" s="148"/>
      <c r="D41" s="148"/>
      <c r="E41" s="156"/>
      <c r="F41" s="149"/>
      <c r="G41" s="156"/>
      <c r="H41" s="150"/>
      <c r="I41" s="156"/>
      <c r="J41" s="156"/>
      <c r="K41" s="10"/>
      <c r="L41" s="10"/>
      <c r="M41" s="10"/>
      <c r="N41" s="10"/>
      <c r="O41" s="10"/>
      <c r="P41" s="151"/>
      <c r="Q41" s="10"/>
      <c r="R41" s="10"/>
      <c r="S41" s="157"/>
    </row>
    <row r="42" spans="2:19" s="148" customFormat="1" ht="11.25" x14ac:dyDescent="0.15">
      <c r="B42" s="148" t="s">
        <v>30</v>
      </c>
      <c r="F42" s="149">
        <f>VLOOKUP($B$42,Data!$A:$BH,MATCH($F$5,Data!$1:$1,0),FALSE)</f>
        <v>23351</v>
      </c>
      <c r="H42" s="150">
        <f>VLOOKUP($B$42,Data!$A:$BH,MATCH($H$5,Data!$1:$1,0),FALSE)</f>
        <v>2.686008164655</v>
      </c>
      <c r="K42" s="10">
        <f>IF($K$5="","",VLOOKUP($B$42,Data!$A:$BH,MATCH(CONCATENATE($K$5,LEFT($K$4,3)),Data!$1:$1,0),FALSE))</f>
        <v>59.239433000727999</v>
      </c>
      <c r="L42" s="10">
        <f>IF($L$5="","",VLOOKUP($B$42,Data!$A:$BH,MATCH(CONCATENATE($L$5,LEFT($K$4,3)),Data!$1:$1,0),FALSE))</f>
        <v>31.574664896578302</v>
      </c>
      <c r="M42" s="10">
        <f>IF($M$5="","",VLOOKUP($B$42,Data!$A:$BH,MATCH(CONCATENATE($M$5,LEFT($K$4,3)),Data!$1:$1,0),FALSE))</f>
        <v>4.9334075628453</v>
      </c>
      <c r="N42" s="10">
        <f>IF($N$5="","",VLOOKUP($B$42,Data!$A:$BH,MATCH(CONCATENATE($N$5,LEFT($K$4,3)),Data!$1:$1,0),FALSE))</f>
        <v>3.7985525245171998</v>
      </c>
      <c r="O42" s="10">
        <f>IF($O$5="","",VLOOKUP($B$42,Data!$A:$BH,MATCH(CONCATENATE($O$5,LEFT($K$4,3)),Data!$1:$1,0),FALSE))</f>
        <v>0.45394201533119999</v>
      </c>
      <c r="P42" s="151"/>
      <c r="Q42" s="10">
        <f>SUM($K$42:$L$42)</f>
        <v>90.814097897306297</v>
      </c>
      <c r="R42" s="10">
        <f>SUM($M$42:$N$42)</f>
        <v>8.7319600873625003</v>
      </c>
    </row>
    <row r="43" spans="2:19" s="37" customFormat="1" ht="12" customHeight="1" x14ac:dyDescent="0.15">
      <c r="B43" s="158"/>
      <c r="C43" s="158"/>
      <c r="D43" s="159"/>
      <c r="E43" s="160"/>
      <c r="F43" s="161"/>
      <c r="G43" s="162"/>
      <c r="H43" s="163"/>
      <c r="I43" s="160"/>
      <c r="J43" s="160"/>
      <c r="K43" s="164"/>
      <c r="L43" s="164"/>
      <c r="M43" s="164"/>
      <c r="N43" s="164"/>
      <c r="O43" s="164"/>
      <c r="P43" s="165"/>
      <c r="Q43" s="165"/>
      <c r="R43" s="165"/>
    </row>
    <row r="44" spans="2:19" s="37" customFormat="1" ht="6.75" customHeight="1" x14ac:dyDescent="0.15">
      <c r="D44" s="166"/>
      <c r="E44" s="167"/>
      <c r="F44" s="168"/>
      <c r="G44" s="169"/>
      <c r="H44" s="170"/>
      <c r="I44" s="171"/>
      <c r="J44" s="172"/>
      <c r="K44" s="172"/>
      <c r="L44" s="172"/>
      <c r="M44" s="172"/>
      <c r="N44" s="172"/>
      <c r="O44" s="172"/>
      <c r="P44" s="32"/>
      <c r="Q44" s="172"/>
      <c r="R44" s="172"/>
    </row>
    <row r="45" spans="2:19" s="39" customFormat="1" x14ac:dyDescent="0.15">
      <c r="B45" s="39" t="s">
        <v>109</v>
      </c>
      <c r="D45" s="172"/>
      <c r="E45" s="171"/>
      <c r="F45" s="168"/>
      <c r="G45" s="171"/>
      <c r="H45" s="173"/>
      <c r="I45" s="171"/>
      <c r="J45" s="172"/>
      <c r="K45" s="172"/>
      <c r="L45" s="172"/>
      <c r="M45" s="172"/>
      <c r="N45" s="172"/>
      <c r="O45" s="172"/>
      <c r="P45" s="35"/>
      <c r="Q45" s="172"/>
      <c r="R45" s="172"/>
      <c r="S45" s="37"/>
    </row>
    <row r="46" spans="2:19" s="39" customFormat="1" ht="11.25" x14ac:dyDescent="0.15">
      <c r="B46" s="39" t="s">
        <v>106</v>
      </c>
      <c r="D46" s="172"/>
      <c r="E46" s="171"/>
      <c r="F46" s="168"/>
      <c r="G46" s="171"/>
      <c r="H46" s="173"/>
      <c r="I46" s="171"/>
      <c r="J46" s="172"/>
      <c r="K46" s="172"/>
      <c r="L46" s="172"/>
      <c r="M46" s="172"/>
      <c r="N46" s="172"/>
      <c r="O46" s="172"/>
      <c r="P46" s="35"/>
      <c r="Q46" s="172"/>
      <c r="R46" s="172"/>
      <c r="S46" s="37"/>
    </row>
    <row r="47" spans="2:19" s="39" customFormat="1" ht="11.25" customHeight="1" x14ac:dyDescent="0.15">
      <c r="B47" s="174" t="s">
        <v>107</v>
      </c>
      <c r="F47" s="175"/>
      <c r="H47" s="176"/>
      <c r="P47" s="35"/>
      <c r="S47" s="37"/>
    </row>
    <row r="48" spans="2:19" s="39" customFormat="1" ht="10.5" x14ac:dyDescent="0.15">
      <c r="B48" s="177"/>
      <c r="C48" s="177"/>
      <c r="E48" s="178"/>
      <c r="F48" s="179"/>
      <c r="G48" s="178"/>
      <c r="H48" s="180"/>
      <c r="I48" s="178"/>
      <c r="J48" s="174"/>
      <c r="K48" s="174"/>
      <c r="L48" s="174"/>
      <c r="M48" s="174"/>
      <c r="N48" s="174"/>
      <c r="O48" s="174"/>
      <c r="P48" s="35"/>
      <c r="Q48" s="174"/>
      <c r="R48" s="174"/>
      <c r="S48" s="37"/>
    </row>
    <row r="49" spans="2:19" s="39" customFormat="1" ht="10.5" x14ac:dyDescent="0.15">
      <c r="B49" s="177"/>
      <c r="C49" s="177"/>
      <c r="E49" s="178"/>
      <c r="F49" s="179"/>
      <c r="G49" s="178"/>
      <c r="H49" s="180"/>
      <c r="I49" s="178"/>
      <c r="J49" s="174"/>
      <c r="K49" s="174"/>
      <c r="L49" s="174"/>
      <c r="M49" s="174"/>
      <c r="N49" s="174"/>
      <c r="O49" s="174"/>
      <c r="P49" s="35"/>
      <c r="Q49" s="174"/>
      <c r="R49" s="174"/>
      <c r="S49" s="37"/>
    </row>
    <row r="50" spans="2:19" s="39" customFormat="1" ht="10.5" x14ac:dyDescent="0.15">
      <c r="B50" s="177"/>
      <c r="C50" s="177"/>
      <c r="D50" s="174"/>
      <c r="E50" s="178"/>
      <c r="F50" s="179"/>
      <c r="G50" s="178"/>
      <c r="H50" s="180"/>
      <c r="I50" s="178"/>
      <c r="J50" s="174"/>
      <c r="K50" s="174"/>
      <c r="L50" s="174"/>
      <c r="M50" s="174"/>
      <c r="N50" s="174"/>
      <c r="O50" s="174"/>
      <c r="P50" s="35"/>
      <c r="Q50" s="174"/>
      <c r="R50" s="174"/>
      <c r="S50" s="37"/>
    </row>
    <row r="51" spans="2:19" s="39" customFormat="1" ht="10.5" x14ac:dyDescent="0.15">
      <c r="B51" s="177"/>
      <c r="C51" s="177"/>
      <c r="D51" s="174"/>
      <c r="E51" s="178"/>
      <c r="F51" s="179"/>
      <c r="G51" s="178"/>
      <c r="H51" s="180"/>
      <c r="I51" s="178"/>
      <c r="J51" s="174"/>
      <c r="K51" s="174"/>
      <c r="L51" s="174"/>
      <c r="M51" s="174"/>
      <c r="N51" s="174"/>
      <c r="O51" s="174"/>
      <c r="P51" s="35"/>
      <c r="Q51" s="174"/>
      <c r="R51" s="174"/>
      <c r="S51" s="37"/>
    </row>
    <row r="52" spans="2:19" s="39" customFormat="1" ht="10.5" x14ac:dyDescent="0.15">
      <c r="B52" s="177"/>
      <c r="C52" s="177"/>
      <c r="D52" s="174"/>
      <c r="E52" s="178"/>
      <c r="F52" s="179"/>
      <c r="G52" s="178"/>
      <c r="H52" s="180"/>
      <c r="I52" s="178"/>
      <c r="J52" s="174"/>
      <c r="K52" s="174"/>
      <c r="L52" s="174"/>
      <c r="M52" s="174"/>
      <c r="N52" s="174"/>
      <c r="O52" s="174"/>
      <c r="P52" s="35"/>
      <c r="Q52" s="174"/>
      <c r="R52" s="174"/>
      <c r="S52" s="37"/>
    </row>
    <row r="53" spans="2:19" s="39" customFormat="1" ht="10.5" x14ac:dyDescent="0.15">
      <c r="B53" s="177"/>
      <c r="C53" s="177"/>
      <c r="D53" s="174"/>
      <c r="E53" s="178"/>
      <c r="F53" s="179"/>
      <c r="G53" s="178"/>
      <c r="H53" s="180"/>
      <c r="I53" s="178"/>
      <c r="J53" s="174"/>
      <c r="K53" s="174"/>
      <c r="L53" s="174"/>
      <c r="M53" s="174"/>
      <c r="N53" s="174"/>
      <c r="O53" s="174"/>
      <c r="P53" s="35"/>
      <c r="Q53" s="174"/>
      <c r="R53" s="174"/>
      <c r="S53" s="37"/>
    </row>
    <row r="54" spans="2:19" s="39" customFormat="1" ht="10.5" x14ac:dyDescent="0.15">
      <c r="B54" s="177"/>
      <c r="C54" s="177"/>
      <c r="D54" s="174"/>
      <c r="E54" s="178"/>
      <c r="F54" s="179"/>
      <c r="G54" s="178"/>
      <c r="H54" s="180"/>
      <c r="I54" s="178"/>
      <c r="J54" s="174"/>
      <c r="K54" s="174"/>
      <c r="L54" s="174"/>
      <c r="M54" s="174"/>
      <c r="N54" s="174"/>
      <c r="O54" s="174"/>
      <c r="P54" s="35"/>
      <c r="Q54" s="174"/>
      <c r="R54" s="174"/>
      <c r="S54" s="37"/>
    </row>
    <row r="55" spans="2:19" s="39" customFormat="1" ht="10.5" x14ac:dyDescent="0.15">
      <c r="B55" s="177"/>
      <c r="C55" s="177"/>
      <c r="D55" s="174"/>
      <c r="E55" s="178"/>
      <c r="F55" s="179"/>
      <c r="G55" s="178"/>
      <c r="H55" s="180"/>
      <c r="I55" s="178"/>
      <c r="J55" s="174"/>
      <c r="K55" s="174"/>
      <c r="L55" s="174"/>
      <c r="M55" s="174"/>
      <c r="N55" s="174"/>
      <c r="O55" s="174"/>
      <c r="P55" s="35"/>
      <c r="Q55" s="174"/>
      <c r="R55" s="174"/>
      <c r="S55" s="37"/>
    </row>
    <row r="56" spans="2:19" s="39" customFormat="1" ht="10.5" x14ac:dyDescent="0.15">
      <c r="B56" s="177"/>
      <c r="C56" s="177"/>
      <c r="D56" s="174"/>
      <c r="E56" s="178"/>
      <c r="F56" s="179"/>
      <c r="G56" s="178"/>
      <c r="H56" s="180"/>
      <c r="I56" s="178"/>
      <c r="J56" s="174"/>
      <c r="K56" s="174"/>
      <c r="L56" s="174"/>
      <c r="M56" s="174"/>
      <c r="N56" s="174"/>
      <c r="O56" s="174"/>
      <c r="P56" s="35"/>
      <c r="Q56" s="174"/>
      <c r="R56" s="174"/>
      <c r="S56" s="37"/>
    </row>
    <row r="57" spans="2:19" s="39" customFormat="1" ht="10.5" x14ac:dyDescent="0.15">
      <c r="B57" s="177"/>
      <c r="C57" s="177"/>
      <c r="D57" s="174"/>
      <c r="E57" s="178"/>
      <c r="F57" s="179"/>
      <c r="G57" s="178"/>
      <c r="H57" s="180"/>
      <c r="I57" s="178"/>
      <c r="J57" s="174"/>
      <c r="K57" s="174"/>
      <c r="L57" s="174"/>
      <c r="M57" s="174"/>
      <c r="N57" s="174"/>
      <c r="O57" s="174"/>
      <c r="P57" s="35"/>
      <c r="Q57" s="174"/>
      <c r="R57" s="174"/>
      <c r="S57" s="37"/>
    </row>
    <row r="58" spans="2:19" s="39" customFormat="1" ht="10.5" x14ac:dyDescent="0.15">
      <c r="B58" s="177"/>
      <c r="C58" s="177"/>
      <c r="D58" s="174"/>
      <c r="E58" s="178"/>
      <c r="F58" s="179"/>
      <c r="G58" s="178"/>
      <c r="H58" s="180"/>
      <c r="I58" s="178"/>
      <c r="J58" s="174"/>
      <c r="K58" s="174"/>
      <c r="L58" s="174"/>
      <c r="M58" s="174"/>
      <c r="N58" s="174"/>
      <c r="O58" s="174"/>
      <c r="P58" s="35"/>
      <c r="Q58" s="174"/>
      <c r="R58" s="174"/>
      <c r="S58" s="37"/>
    </row>
    <row r="59" spans="2:19" s="39" customFormat="1" ht="10.5" x14ac:dyDescent="0.15">
      <c r="B59" s="177"/>
      <c r="C59" s="177"/>
      <c r="D59" s="174"/>
      <c r="E59" s="178"/>
      <c r="F59" s="179"/>
      <c r="G59" s="178"/>
      <c r="H59" s="180"/>
      <c r="I59" s="178"/>
      <c r="J59" s="174"/>
      <c r="K59" s="174"/>
      <c r="L59" s="174"/>
      <c r="M59" s="174"/>
      <c r="N59" s="174"/>
      <c r="O59" s="174"/>
      <c r="P59" s="35"/>
      <c r="Q59" s="174"/>
      <c r="R59" s="174"/>
      <c r="S59" s="37"/>
    </row>
    <row r="60" spans="2:19" s="39" customFormat="1" ht="10.5" x14ac:dyDescent="0.15">
      <c r="B60" s="177"/>
      <c r="C60" s="177"/>
      <c r="D60" s="174"/>
      <c r="E60" s="178"/>
      <c r="F60" s="179"/>
      <c r="G60" s="178"/>
      <c r="H60" s="180"/>
      <c r="I60" s="178"/>
      <c r="J60" s="174"/>
      <c r="K60" s="174"/>
      <c r="L60" s="174"/>
      <c r="M60" s="174"/>
      <c r="N60" s="174"/>
      <c r="O60" s="174"/>
      <c r="P60" s="35"/>
      <c r="Q60" s="174"/>
      <c r="R60" s="174"/>
      <c r="S60" s="37"/>
    </row>
    <row r="61" spans="2:19" s="39" customFormat="1" ht="10.5" x14ac:dyDescent="0.15">
      <c r="B61" s="177"/>
      <c r="C61" s="177"/>
      <c r="D61" s="174"/>
      <c r="E61" s="178"/>
      <c r="F61" s="179"/>
      <c r="G61" s="178"/>
      <c r="H61" s="180"/>
      <c r="I61" s="178"/>
      <c r="J61" s="174"/>
      <c r="K61" s="174"/>
      <c r="L61" s="174"/>
      <c r="M61" s="174"/>
      <c r="N61" s="174"/>
      <c r="O61" s="174"/>
      <c r="P61" s="35"/>
      <c r="Q61" s="174"/>
      <c r="R61" s="174"/>
      <c r="S61" s="37"/>
    </row>
    <row r="62" spans="2:19" s="39" customFormat="1" ht="10.5" x14ac:dyDescent="0.15">
      <c r="B62" s="177"/>
      <c r="C62" s="177"/>
      <c r="D62" s="174"/>
      <c r="E62" s="178"/>
      <c r="F62" s="179"/>
      <c r="G62" s="178"/>
      <c r="H62" s="180"/>
      <c r="I62" s="178"/>
      <c r="J62" s="174"/>
      <c r="K62" s="174"/>
      <c r="L62" s="174"/>
      <c r="M62" s="174"/>
      <c r="N62" s="174"/>
      <c r="O62" s="174"/>
      <c r="P62" s="35"/>
      <c r="Q62" s="174"/>
      <c r="R62" s="174"/>
      <c r="S62" s="37"/>
    </row>
    <row r="63" spans="2:19" s="39" customFormat="1" ht="10.5" x14ac:dyDescent="0.15">
      <c r="B63" s="177"/>
      <c r="C63" s="177"/>
      <c r="D63" s="174"/>
      <c r="E63" s="178"/>
      <c r="F63" s="179"/>
      <c r="G63" s="178"/>
      <c r="H63" s="180"/>
      <c r="I63" s="178"/>
      <c r="J63" s="174"/>
      <c r="K63" s="174"/>
      <c r="L63" s="174"/>
      <c r="M63" s="174"/>
      <c r="N63" s="174"/>
      <c r="O63" s="174"/>
      <c r="P63" s="35"/>
      <c r="Q63" s="174"/>
      <c r="R63" s="174"/>
      <c r="S63" s="37"/>
    </row>
    <row r="64" spans="2:19" s="39" customFormat="1" ht="10.5" x14ac:dyDescent="0.15">
      <c r="B64" s="177"/>
      <c r="C64" s="177"/>
      <c r="D64" s="174"/>
      <c r="E64" s="178"/>
      <c r="F64" s="179"/>
      <c r="G64" s="178"/>
      <c r="H64" s="180"/>
      <c r="I64" s="178"/>
      <c r="J64" s="174"/>
      <c r="K64" s="174"/>
      <c r="L64" s="174"/>
      <c r="M64" s="174"/>
      <c r="N64" s="174"/>
      <c r="O64" s="174"/>
      <c r="P64" s="35"/>
      <c r="Q64" s="174"/>
      <c r="R64" s="174"/>
      <c r="S64" s="37"/>
    </row>
    <row r="65" spans="2:19" s="39" customFormat="1" ht="10.5" x14ac:dyDescent="0.15">
      <c r="B65" s="177"/>
      <c r="C65" s="177"/>
      <c r="D65" s="174"/>
      <c r="E65" s="178"/>
      <c r="F65" s="179"/>
      <c r="G65" s="178"/>
      <c r="H65" s="180"/>
      <c r="I65" s="178"/>
      <c r="J65" s="174"/>
      <c r="K65" s="174"/>
      <c r="L65" s="174"/>
      <c r="M65" s="174"/>
      <c r="N65" s="174"/>
      <c r="O65" s="174"/>
      <c r="P65" s="35"/>
      <c r="Q65" s="174"/>
      <c r="R65" s="174"/>
      <c r="S65" s="37"/>
    </row>
    <row r="66" spans="2:19" s="39" customFormat="1" ht="10.5" x14ac:dyDescent="0.15">
      <c r="B66" s="177"/>
      <c r="C66" s="177"/>
      <c r="D66" s="174"/>
      <c r="E66" s="178"/>
      <c r="F66" s="179"/>
      <c r="G66" s="178"/>
      <c r="H66" s="180"/>
      <c r="I66" s="178"/>
      <c r="J66" s="174"/>
      <c r="K66" s="174"/>
      <c r="L66" s="174"/>
      <c r="M66" s="174"/>
      <c r="N66" s="174"/>
      <c r="O66" s="174"/>
      <c r="P66" s="35"/>
      <c r="Q66" s="174"/>
      <c r="R66" s="174"/>
      <c r="S66" s="37"/>
    </row>
    <row r="67" spans="2:19" s="39" customFormat="1" ht="10.5" x14ac:dyDescent="0.15">
      <c r="B67" s="177"/>
      <c r="C67" s="177"/>
      <c r="D67" s="174"/>
      <c r="E67" s="178"/>
      <c r="F67" s="179"/>
      <c r="G67" s="178"/>
      <c r="H67" s="180"/>
      <c r="I67" s="178"/>
      <c r="J67" s="174"/>
      <c r="K67" s="174"/>
      <c r="L67" s="174"/>
      <c r="M67" s="174"/>
      <c r="N67" s="174"/>
      <c r="O67" s="174"/>
      <c r="P67" s="35"/>
      <c r="Q67" s="174"/>
      <c r="R67" s="174"/>
      <c r="S67" s="37"/>
    </row>
    <row r="68" spans="2:19" s="39" customFormat="1" ht="10.5" x14ac:dyDescent="0.15">
      <c r="B68" s="177"/>
      <c r="C68" s="177"/>
      <c r="D68" s="174"/>
      <c r="E68" s="178"/>
      <c r="F68" s="179"/>
      <c r="G68" s="178"/>
      <c r="H68" s="180"/>
      <c r="I68" s="178"/>
      <c r="J68" s="174"/>
      <c r="K68" s="174"/>
      <c r="L68" s="174"/>
      <c r="M68" s="174"/>
      <c r="N68" s="174"/>
      <c r="O68" s="174"/>
      <c r="P68" s="35"/>
      <c r="Q68" s="174"/>
      <c r="R68" s="174"/>
      <c r="S68" s="37"/>
    </row>
    <row r="69" spans="2:19" s="39" customFormat="1" ht="10.5" x14ac:dyDescent="0.15">
      <c r="B69" s="177"/>
      <c r="C69" s="177"/>
      <c r="D69" s="174"/>
      <c r="E69" s="178"/>
      <c r="F69" s="179"/>
      <c r="G69" s="178"/>
      <c r="H69" s="180"/>
      <c r="I69" s="178"/>
      <c r="J69" s="174"/>
      <c r="K69" s="174"/>
      <c r="L69" s="174"/>
      <c r="M69" s="174"/>
      <c r="N69" s="174"/>
      <c r="O69" s="174"/>
      <c r="P69" s="35"/>
      <c r="Q69" s="174"/>
      <c r="R69" s="174"/>
      <c r="S69" s="37"/>
    </row>
    <row r="70" spans="2:19" s="39" customFormat="1" ht="10.5" x14ac:dyDescent="0.15">
      <c r="B70" s="177"/>
      <c r="C70" s="177"/>
      <c r="D70" s="174"/>
      <c r="E70" s="178"/>
      <c r="F70" s="179"/>
      <c r="G70" s="178"/>
      <c r="H70" s="180"/>
      <c r="I70" s="178"/>
      <c r="J70" s="174"/>
      <c r="K70" s="174"/>
      <c r="L70" s="174"/>
      <c r="M70" s="174"/>
      <c r="N70" s="174"/>
      <c r="O70" s="174"/>
      <c r="P70" s="35"/>
      <c r="Q70" s="174"/>
      <c r="R70" s="174"/>
      <c r="S70" s="37"/>
    </row>
    <row r="71" spans="2:19" s="39" customFormat="1" ht="10.5" x14ac:dyDescent="0.15">
      <c r="B71" s="177"/>
      <c r="C71" s="177"/>
      <c r="D71" s="174"/>
      <c r="E71" s="178"/>
      <c r="F71" s="179"/>
      <c r="G71" s="178"/>
      <c r="H71" s="180"/>
      <c r="I71" s="178"/>
      <c r="J71" s="174"/>
      <c r="K71" s="174"/>
      <c r="L71" s="174"/>
      <c r="M71" s="174"/>
      <c r="N71" s="174"/>
      <c r="O71" s="174"/>
      <c r="P71" s="35"/>
      <c r="Q71" s="174"/>
      <c r="R71" s="174"/>
      <c r="S71" s="37"/>
    </row>
    <row r="72" spans="2:19" s="39" customFormat="1" ht="10.5" x14ac:dyDescent="0.15">
      <c r="B72" s="177"/>
      <c r="C72" s="177"/>
      <c r="D72" s="174"/>
      <c r="E72" s="178"/>
      <c r="F72" s="179"/>
      <c r="G72" s="178"/>
      <c r="H72" s="180"/>
      <c r="I72" s="178"/>
      <c r="J72" s="174"/>
      <c r="K72" s="174"/>
      <c r="L72" s="174"/>
      <c r="M72" s="174"/>
      <c r="N72" s="174"/>
      <c r="O72" s="174"/>
      <c r="P72" s="35"/>
      <c r="Q72" s="174"/>
      <c r="R72" s="174"/>
      <c r="S72" s="37"/>
    </row>
    <row r="73" spans="2:19" s="39" customFormat="1" ht="10.5" x14ac:dyDescent="0.15">
      <c r="B73" s="177"/>
      <c r="C73" s="177"/>
      <c r="D73" s="174"/>
      <c r="E73" s="178"/>
      <c r="F73" s="179"/>
      <c r="G73" s="178"/>
      <c r="H73" s="180"/>
      <c r="I73" s="178"/>
      <c r="J73" s="174"/>
      <c r="K73" s="174"/>
      <c r="L73" s="174"/>
      <c r="M73" s="174"/>
      <c r="N73" s="174"/>
      <c r="O73" s="174"/>
      <c r="P73" s="35"/>
      <c r="Q73" s="174"/>
      <c r="R73" s="174"/>
      <c r="S73" s="37"/>
    </row>
    <row r="74" spans="2:19" s="39" customFormat="1" ht="10.5" x14ac:dyDescent="0.15">
      <c r="B74" s="177"/>
      <c r="C74" s="177"/>
      <c r="D74" s="174"/>
      <c r="E74" s="178"/>
      <c r="F74" s="179"/>
      <c r="G74" s="178"/>
      <c r="H74" s="180"/>
      <c r="I74" s="178"/>
      <c r="J74" s="174"/>
      <c r="K74" s="174"/>
      <c r="L74" s="174"/>
      <c r="M74" s="174"/>
      <c r="N74" s="174"/>
      <c r="O74" s="174"/>
      <c r="P74" s="35"/>
      <c r="Q74" s="174"/>
      <c r="R74" s="174"/>
      <c r="S74" s="37"/>
    </row>
    <row r="75" spans="2:19" s="39" customFormat="1" ht="10.5" x14ac:dyDescent="0.15">
      <c r="B75" s="177"/>
      <c r="C75" s="177"/>
      <c r="D75" s="174"/>
      <c r="E75" s="178"/>
      <c r="F75" s="179"/>
      <c r="G75" s="178"/>
      <c r="H75" s="180"/>
      <c r="I75" s="178"/>
      <c r="J75" s="174"/>
      <c r="K75" s="174"/>
      <c r="L75" s="174"/>
      <c r="M75" s="174"/>
      <c r="N75" s="174"/>
      <c r="O75" s="174"/>
      <c r="P75" s="35"/>
      <c r="Q75" s="174"/>
      <c r="R75" s="174"/>
      <c r="S75" s="37"/>
    </row>
    <row r="76" spans="2:19" s="39" customFormat="1" ht="10.5" x14ac:dyDescent="0.15">
      <c r="B76" s="177"/>
      <c r="C76" s="177"/>
      <c r="D76" s="174"/>
      <c r="E76" s="178"/>
      <c r="F76" s="179"/>
      <c r="G76" s="178"/>
      <c r="H76" s="180"/>
      <c r="I76" s="178"/>
      <c r="J76" s="174"/>
      <c r="K76" s="174"/>
      <c r="L76" s="174"/>
      <c r="M76" s="174"/>
      <c r="N76" s="174"/>
      <c r="O76" s="174"/>
      <c r="P76" s="35"/>
      <c r="Q76" s="174"/>
      <c r="R76" s="174"/>
      <c r="S76" s="37"/>
    </row>
    <row r="77" spans="2:19" s="39" customFormat="1" ht="10.5" x14ac:dyDescent="0.15">
      <c r="B77" s="177"/>
      <c r="C77" s="177"/>
      <c r="D77" s="174"/>
      <c r="E77" s="178"/>
      <c r="F77" s="179"/>
      <c r="G77" s="178"/>
      <c r="H77" s="180"/>
      <c r="I77" s="178"/>
      <c r="J77" s="174"/>
      <c r="K77" s="174"/>
      <c r="L77" s="174"/>
      <c r="M77" s="174"/>
      <c r="N77" s="174"/>
      <c r="O77" s="174"/>
      <c r="P77" s="35"/>
      <c r="Q77" s="174"/>
      <c r="R77" s="174"/>
      <c r="S77" s="37"/>
    </row>
    <row r="78" spans="2:19" s="39" customFormat="1" ht="10.5" x14ac:dyDescent="0.15">
      <c r="B78" s="177"/>
      <c r="C78" s="177"/>
      <c r="D78" s="174"/>
      <c r="E78" s="178"/>
      <c r="F78" s="179"/>
      <c r="G78" s="178"/>
      <c r="H78" s="180"/>
      <c r="I78" s="178"/>
      <c r="J78" s="174"/>
      <c r="K78" s="174"/>
      <c r="L78" s="174"/>
      <c r="M78" s="174"/>
      <c r="N78" s="174"/>
      <c r="O78" s="174"/>
      <c r="P78" s="35"/>
      <c r="Q78" s="174"/>
      <c r="R78" s="174"/>
      <c r="S78" s="37"/>
    </row>
    <row r="79" spans="2:19" s="45" customFormat="1" ht="11.25" x14ac:dyDescent="0.15">
      <c r="B79" s="181"/>
      <c r="C79" s="181"/>
      <c r="D79" s="182"/>
      <c r="E79" s="183"/>
      <c r="F79" s="184"/>
      <c r="G79" s="183"/>
      <c r="H79" s="185"/>
      <c r="I79" s="183"/>
      <c r="J79" s="182"/>
      <c r="K79" s="182"/>
      <c r="L79" s="182"/>
      <c r="M79" s="182"/>
      <c r="N79" s="182"/>
      <c r="O79" s="182"/>
      <c r="P79" s="144"/>
      <c r="Q79" s="182"/>
      <c r="R79" s="182"/>
      <c r="S79" s="42"/>
    </row>
    <row r="80" spans="2:19" s="45" customFormat="1" ht="11.25" x14ac:dyDescent="0.15">
      <c r="B80" s="181"/>
      <c r="C80" s="181"/>
      <c r="D80" s="182"/>
      <c r="E80" s="183"/>
      <c r="F80" s="184"/>
      <c r="G80" s="183"/>
      <c r="H80" s="185"/>
      <c r="I80" s="183"/>
      <c r="J80" s="182"/>
      <c r="K80" s="182"/>
      <c r="L80" s="182"/>
      <c r="M80" s="182"/>
      <c r="N80" s="182"/>
      <c r="O80" s="182"/>
      <c r="P80" s="144"/>
      <c r="Q80" s="182"/>
      <c r="R80" s="182"/>
      <c r="S80" s="42"/>
    </row>
    <row r="81" spans="2:19" s="45" customFormat="1" ht="11.25" x14ac:dyDescent="0.15">
      <c r="B81" s="181"/>
      <c r="C81" s="181"/>
      <c r="D81" s="182"/>
      <c r="E81" s="183"/>
      <c r="F81" s="184"/>
      <c r="G81" s="183"/>
      <c r="H81" s="185"/>
      <c r="I81" s="183"/>
      <c r="J81" s="182"/>
      <c r="K81" s="182"/>
      <c r="L81" s="182"/>
      <c r="M81" s="182"/>
      <c r="N81" s="182"/>
      <c r="O81" s="182"/>
      <c r="P81" s="144"/>
      <c r="Q81" s="182"/>
      <c r="R81" s="182"/>
      <c r="S81" s="42"/>
    </row>
    <row r="82" spans="2:19" s="45" customFormat="1" ht="11.25" x14ac:dyDescent="0.15">
      <c r="B82" s="181"/>
      <c r="C82" s="181"/>
      <c r="D82" s="182"/>
      <c r="E82" s="183"/>
      <c r="F82" s="184"/>
      <c r="G82" s="183"/>
      <c r="H82" s="185"/>
      <c r="I82" s="183"/>
      <c r="J82" s="182"/>
      <c r="K82" s="182"/>
      <c r="L82" s="182"/>
      <c r="M82" s="182"/>
      <c r="N82" s="182"/>
      <c r="O82" s="182"/>
      <c r="P82" s="144"/>
      <c r="Q82" s="182"/>
      <c r="R82" s="182"/>
      <c r="S82" s="42"/>
    </row>
    <row r="83" spans="2:19" s="45" customFormat="1" ht="11.25" x14ac:dyDescent="0.15">
      <c r="B83" s="181"/>
      <c r="C83" s="181"/>
      <c r="D83" s="182"/>
      <c r="E83" s="183"/>
      <c r="F83" s="184"/>
      <c r="G83" s="183"/>
      <c r="H83" s="185"/>
      <c r="I83" s="183"/>
      <c r="J83" s="182"/>
      <c r="K83" s="182"/>
      <c r="L83" s="182"/>
      <c r="M83" s="182"/>
      <c r="N83" s="182"/>
      <c r="O83" s="182"/>
      <c r="P83" s="144"/>
      <c r="Q83" s="182"/>
      <c r="R83" s="182"/>
      <c r="S83" s="42"/>
    </row>
    <row r="84" spans="2:19" s="45" customFormat="1" ht="11.25" x14ac:dyDescent="0.15">
      <c r="B84" s="181"/>
      <c r="C84" s="181"/>
      <c r="D84" s="182"/>
      <c r="E84" s="183"/>
      <c r="F84" s="184"/>
      <c r="G84" s="183"/>
      <c r="H84" s="185"/>
      <c r="I84" s="183"/>
      <c r="J84" s="182"/>
      <c r="K84" s="182"/>
      <c r="L84" s="182"/>
      <c r="M84" s="182"/>
      <c r="N84" s="182"/>
      <c r="O84" s="182"/>
      <c r="P84" s="144"/>
      <c r="Q84" s="182"/>
      <c r="R84" s="182"/>
      <c r="S84" s="42"/>
    </row>
    <row r="85" spans="2:19" s="45" customFormat="1" ht="11.25" x14ac:dyDescent="0.15">
      <c r="B85" s="181"/>
      <c r="C85" s="181"/>
      <c r="D85" s="182"/>
      <c r="E85" s="183"/>
      <c r="F85" s="184"/>
      <c r="G85" s="183"/>
      <c r="H85" s="185"/>
      <c r="I85" s="183"/>
      <c r="J85" s="182"/>
      <c r="K85" s="182"/>
      <c r="L85" s="182"/>
      <c r="M85" s="182"/>
      <c r="N85" s="182"/>
      <c r="O85" s="182"/>
      <c r="P85" s="144"/>
      <c r="Q85" s="182"/>
      <c r="R85" s="182"/>
      <c r="S85" s="42"/>
    </row>
    <row r="86" spans="2:19" s="45" customFormat="1" ht="11.25" x14ac:dyDescent="0.15">
      <c r="B86" s="181"/>
      <c r="C86" s="181"/>
      <c r="D86" s="182"/>
      <c r="E86" s="183"/>
      <c r="F86" s="184"/>
      <c r="G86" s="183"/>
      <c r="H86" s="185"/>
      <c r="I86" s="183"/>
      <c r="J86" s="182"/>
      <c r="K86" s="182"/>
      <c r="L86" s="182"/>
      <c r="M86" s="182"/>
      <c r="N86" s="182"/>
      <c r="O86" s="182"/>
      <c r="P86" s="144"/>
      <c r="Q86" s="182"/>
      <c r="R86" s="182"/>
      <c r="S86" s="42"/>
    </row>
    <row r="87" spans="2:19" s="45" customFormat="1" ht="11.25" x14ac:dyDescent="0.15">
      <c r="B87" s="181"/>
      <c r="C87" s="181"/>
      <c r="D87" s="182"/>
      <c r="E87" s="183"/>
      <c r="F87" s="184"/>
      <c r="G87" s="183"/>
      <c r="H87" s="185"/>
      <c r="I87" s="183"/>
      <c r="J87" s="182"/>
      <c r="K87" s="182"/>
      <c r="L87" s="182"/>
      <c r="M87" s="182"/>
      <c r="N87" s="182"/>
      <c r="O87" s="182"/>
      <c r="P87" s="144"/>
      <c r="Q87" s="182"/>
      <c r="R87" s="182"/>
      <c r="S87" s="42"/>
    </row>
    <row r="88" spans="2:19" s="45" customFormat="1" ht="11.25" x14ac:dyDescent="0.15">
      <c r="B88" s="181"/>
      <c r="C88" s="181"/>
      <c r="D88" s="182"/>
      <c r="E88" s="183"/>
      <c r="F88" s="184"/>
      <c r="G88" s="183"/>
      <c r="H88" s="185"/>
      <c r="I88" s="183"/>
      <c r="J88" s="182"/>
      <c r="K88" s="182"/>
      <c r="L88" s="182"/>
      <c r="M88" s="182"/>
      <c r="N88" s="182"/>
      <c r="O88" s="182"/>
      <c r="P88" s="144"/>
      <c r="Q88" s="182"/>
      <c r="R88" s="182"/>
      <c r="S88" s="42"/>
    </row>
    <row r="89" spans="2:19" s="45" customFormat="1" ht="11.25" x14ac:dyDescent="0.15">
      <c r="B89" s="181"/>
      <c r="C89" s="181"/>
      <c r="D89" s="182"/>
      <c r="E89" s="183"/>
      <c r="F89" s="184"/>
      <c r="G89" s="183"/>
      <c r="H89" s="185"/>
      <c r="I89" s="183"/>
      <c r="J89" s="182"/>
      <c r="K89" s="182"/>
      <c r="L89" s="182"/>
      <c r="M89" s="182"/>
      <c r="N89" s="182"/>
      <c r="O89" s="182"/>
      <c r="P89" s="144"/>
      <c r="Q89" s="182"/>
      <c r="R89" s="182"/>
      <c r="S89" s="42"/>
    </row>
    <row r="90" spans="2:19" s="45" customFormat="1" ht="11.25" x14ac:dyDescent="0.15">
      <c r="B90" s="181"/>
      <c r="C90" s="181"/>
      <c r="D90" s="182"/>
      <c r="E90" s="183"/>
      <c r="F90" s="184"/>
      <c r="G90" s="183"/>
      <c r="H90" s="185"/>
      <c r="I90" s="183"/>
      <c r="J90" s="182"/>
      <c r="K90" s="182"/>
      <c r="L90" s="182"/>
      <c r="M90" s="182"/>
      <c r="N90" s="182"/>
      <c r="O90" s="182"/>
      <c r="P90" s="144"/>
      <c r="Q90" s="182"/>
      <c r="R90" s="182"/>
      <c r="S90" s="42"/>
    </row>
    <row r="91" spans="2:19" s="45" customFormat="1" ht="11.25" x14ac:dyDescent="0.15">
      <c r="B91" s="181"/>
      <c r="C91" s="181"/>
      <c r="D91" s="182"/>
      <c r="E91" s="183"/>
      <c r="F91" s="184"/>
      <c r="G91" s="183"/>
      <c r="H91" s="185"/>
      <c r="I91" s="183"/>
      <c r="J91" s="182"/>
      <c r="K91" s="182"/>
      <c r="L91" s="182"/>
      <c r="M91" s="182"/>
      <c r="N91" s="182"/>
      <c r="O91" s="182"/>
      <c r="P91" s="144"/>
      <c r="Q91" s="182"/>
      <c r="R91" s="182"/>
      <c r="S91" s="42"/>
    </row>
    <row r="92" spans="2:19" s="45" customFormat="1" ht="11.25" x14ac:dyDescent="0.15">
      <c r="B92" s="181"/>
      <c r="C92" s="181"/>
      <c r="D92" s="182"/>
      <c r="E92" s="183"/>
      <c r="F92" s="184"/>
      <c r="G92" s="183"/>
      <c r="H92" s="185"/>
      <c r="I92" s="183"/>
      <c r="J92" s="182"/>
      <c r="K92" s="182"/>
      <c r="L92" s="182"/>
      <c r="M92" s="182"/>
      <c r="N92" s="182"/>
      <c r="O92" s="182"/>
      <c r="P92" s="144"/>
      <c r="Q92" s="182"/>
      <c r="R92" s="182"/>
      <c r="S92" s="42"/>
    </row>
    <row r="93" spans="2:19" s="45" customFormat="1" ht="11.25" x14ac:dyDescent="0.15">
      <c r="B93" s="181"/>
      <c r="C93" s="181"/>
      <c r="D93" s="182"/>
      <c r="E93" s="183"/>
      <c r="F93" s="184"/>
      <c r="G93" s="183"/>
      <c r="H93" s="185"/>
      <c r="I93" s="183"/>
      <c r="J93" s="182"/>
      <c r="K93" s="182"/>
      <c r="L93" s="182"/>
      <c r="M93" s="182"/>
      <c r="N93" s="182"/>
      <c r="O93" s="182"/>
      <c r="P93" s="144"/>
      <c r="Q93" s="182"/>
      <c r="R93" s="182"/>
      <c r="S93" s="42"/>
    </row>
    <row r="94" spans="2:19" s="45" customFormat="1" ht="11.25" x14ac:dyDescent="0.15">
      <c r="B94" s="181"/>
      <c r="C94" s="181"/>
      <c r="D94" s="182"/>
      <c r="E94" s="183"/>
      <c r="F94" s="184"/>
      <c r="G94" s="183"/>
      <c r="H94" s="185"/>
      <c r="I94" s="183"/>
      <c r="J94" s="182"/>
      <c r="K94" s="182"/>
      <c r="L94" s="182"/>
      <c r="M94" s="182"/>
      <c r="N94" s="182"/>
      <c r="O94" s="182"/>
      <c r="P94" s="144"/>
      <c r="Q94" s="182"/>
      <c r="R94" s="182"/>
      <c r="S94" s="42"/>
    </row>
    <row r="95" spans="2:19" s="45" customFormat="1" ht="11.25" x14ac:dyDescent="0.15">
      <c r="B95" s="181"/>
      <c r="C95" s="181"/>
      <c r="D95" s="182"/>
      <c r="E95" s="183"/>
      <c r="F95" s="184"/>
      <c r="G95" s="183"/>
      <c r="H95" s="185"/>
      <c r="I95" s="183"/>
      <c r="J95" s="182"/>
      <c r="K95" s="182"/>
      <c r="L95" s="182"/>
      <c r="M95" s="182"/>
      <c r="N95" s="182"/>
      <c r="O95" s="182"/>
      <c r="P95" s="144"/>
      <c r="Q95" s="182"/>
      <c r="R95" s="182"/>
      <c r="S95" s="42"/>
    </row>
    <row r="96" spans="2:19" s="45" customFormat="1" ht="11.25" x14ac:dyDescent="0.15">
      <c r="B96" s="181"/>
      <c r="C96" s="181"/>
      <c r="D96" s="182"/>
      <c r="E96" s="183"/>
      <c r="F96" s="184"/>
      <c r="G96" s="183"/>
      <c r="H96" s="185"/>
      <c r="I96" s="183"/>
      <c r="J96" s="182"/>
      <c r="K96" s="182"/>
      <c r="L96" s="182"/>
      <c r="M96" s="182"/>
      <c r="N96" s="182"/>
      <c r="O96" s="182"/>
      <c r="P96" s="144"/>
      <c r="Q96" s="182"/>
      <c r="R96" s="182"/>
      <c r="S96" s="42"/>
    </row>
    <row r="97" spans="2:19" s="45" customFormat="1" ht="11.25" x14ac:dyDescent="0.15">
      <c r="B97" s="181"/>
      <c r="C97" s="181"/>
      <c r="D97" s="182"/>
      <c r="E97" s="183"/>
      <c r="F97" s="184"/>
      <c r="G97" s="183"/>
      <c r="H97" s="185"/>
      <c r="I97" s="183"/>
      <c r="J97" s="182"/>
      <c r="K97" s="182"/>
      <c r="L97" s="182"/>
      <c r="M97" s="182"/>
      <c r="N97" s="182"/>
      <c r="O97" s="182"/>
      <c r="P97" s="144"/>
      <c r="Q97" s="182"/>
      <c r="R97" s="182"/>
      <c r="S97" s="42"/>
    </row>
    <row r="98" spans="2:19" s="45" customFormat="1" ht="11.25" x14ac:dyDescent="0.15">
      <c r="B98" s="181"/>
      <c r="C98" s="181"/>
      <c r="D98" s="182"/>
      <c r="E98" s="183"/>
      <c r="F98" s="184"/>
      <c r="G98" s="183"/>
      <c r="H98" s="185"/>
      <c r="I98" s="183"/>
      <c r="J98" s="182"/>
      <c r="K98" s="182"/>
      <c r="L98" s="182"/>
      <c r="M98" s="182"/>
      <c r="N98" s="182"/>
      <c r="O98" s="182"/>
      <c r="P98" s="144"/>
      <c r="Q98" s="182"/>
      <c r="R98" s="182"/>
      <c r="S98" s="42"/>
    </row>
    <row r="99" spans="2:19" s="45" customFormat="1" ht="11.25" x14ac:dyDescent="0.15">
      <c r="B99" s="181"/>
      <c r="C99" s="181"/>
      <c r="D99" s="182"/>
      <c r="E99" s="183"/>
      <c r="F99" s="184"/>
      <c r="G99" s="183"/>
      <c r="H99" s="185"/>
      <c r="I99" s="183"/>
      <c r="J99" s="182"/>
      <c r="K99" s="182"/>
      <c r="L99" s="182"/>
      <c r="M99" s="182"/>
      <c r="N99" s="182"/>
      <c r="O99" s="182"/>
      <c r="P99" s="144"/>
      <c r="Q99" s="182"/>
      <c r="R99" s="182"/>
      <c r="S99" s="42"/>
    </row>
    <row r="100" spans="2:19" s="45" customFormat="1" ht="11.25" x14ac:dyDescent="0.15">
      <c r="B100" s="181"/>
      <c r="C100" s="181"/>
      <c r="D100" s="182"/>
      <c r="E100" s="183"/>
      <c r="F100" s="184"/>
      <c r="G100" s="183"/>
      <c r="H100" s="185"/>
      <c r="I100" s="183"/>
      <c r="J100" s="182"/>
      <c r="K100" s="182"/>
      <c r="L100" s="182"/>
      <c r="M100" s="182"/>
      <c r="N100" s="182"/>
      <c r="O100" s="182"/>
      <c r="P100" s="144"/>
      <c r="Q100" s="182"/>
      <c r="R100" s="182"/>
      <c r="S100" s="42"/>
    </row>
    <row r="101" spans="2:19" s="45" customFormat="1" ht="11.25" x14ac:dyDescent="0.15">
      <c r="B101" s="181"/>
      <c r="C101" s="181"/>
      <c r="D101" s="182"/>
      <c r="E101" s="183"/>
      <c r="F101" s="184"/>
      <c r="G101" s="183"/>
      <c r="H101" s="185"/>
      <c r="I101" s="183"/>
      <c r="J101" s="182"/>
      <c r="K101" s="182"/>
      <c r="L101" s="182"/>
      <c r="M101" s="182"/>
      <c r="N101" s="182"/>
      <c r="O101" s="182"/>
      <c r="P101" s="144"/>
      <c r="Q101" s="182"/>
      <c r="R101" s="182"/>
      <c r="S101" s="42"/>
    </row>
    <row r="102" spans="2:19" s="192" customFormat="1" x14ac:dyDescent="0.2">
      <c r="B102" s="177"/>
      <c r="C102" s="177"/>
      <c r="D102" s="186"/>
      <c r="E102" s="187"/>
      <c r="F102" s="188"/>
      <c r="G102" s="187"/>
      <c r="H102" s="189"/>
      <c r="I102" s="187"/>
      <c r="J102" s="186"/>
      <c r="K102" s="186"/>
      <c r="L102" s="186"/>
      <c r="M102" s="186"/>
      <c r="N102" s="186"/>
      <c r="O102" s="186"/>
      <c r="P102" s="190"/>
      <c r="Q102" s="186"/>
      <c r="R102" s="186"/>
      <c r="S102" s="191"/>
    </row>
    <row r="103" spans="2:19" s="192" customFormat="1" x14ac:dyDescent="0.2">
      <c r="B103" s="177"/>
      <c r="C103" s="177"/>
      <c r="D103" s="186"/>
      <c r="E103" s="187"/>
      <c r="F103" s="188"/>
      <c r="G103" s="187"/>
      <c r="H103" s="189"/>
      <c r="I103" s="187"/>
      <c r="J103" s="186"/>
      <c r="K103" s="186"/>
      <c r="L103" s="186"/>
      <c r="M103" s="186"/>
      <c r="N103" s="186"/>
      <c r="O103" s="186"/>
      <c r="P103" s="190"/>
      <c r="Q103" s="186"/>
      <c r="R103" s="186"/>
      <c r="S103" s="191"/>
    </row>
    <row r="104" spans="2:19" s="192" customFormat="1" x14ac:dyDescent="0.2">
      <c r="B104" s="177"/>
      <c r="C104" s="177"/>
      <c r="D104" s="186"/>
      <c r="E104" s="187"/>
      <c r="F104" s="188"/>
      <c r="G104" s="187"/>
      <c r="H104" s="189"/>
      <c r="I104" s="187"/>
      <c r="J104" s="186"/>
      <c r="K104" s="186"/>
      <c r="L104" s="186"/>
      <c r="M104" s="186"/>
      <c r="N104" s="186"/>
      <c r="O104" s="186"/>
      <c r="P104" s="190"/>
      <c r="Q104" s="186"/>
      <c r="R104" s="186"/>
      <c r="S104" s="191"/>
    </row>
    <row r="105" spans="2:19" s="192" customFormat="1" x14ac:dyDescent="0.2">
      <c r="B105" s="177"/>
      <c r="C105" s="177"/>
      <c r="D105" s="186"/>
      <c r="E105" s="187"/>
      <c r="F105" s="188"/>
      <c r="G105" s="187"/>
      <c r="H105" s="189"/>
      <c r="I105" s="187"/>
      <c r="J105" s="186"/>
      <c r="K105" s="186"/>
      <c r="L105" s="186"/>
      <c r="M105" s="186"/>
      <c r="N105" s="186"/>
      <c r="O105" s="186"/>
      <c r="P105" s="190"/>
      <c r="Q105" s="186"/>
      <c r="R105" s="186"/>
      <c r="S105" s="191"/>
    </row>
    <row r="106" spans="2:19" s="192" customFormat="1" x14ac:dyDescent="0.2">
      <c r="B106" s="177"/>
      <c r="C106" s="177"/>
      <c r="D106" s="186"/>
      <c r="E106" s="187"/>
      <c r="F106" s="188"/>
      <c r="G106" s="187"/>
      <c r="H106" s="189"/>
      <c r="I106" s="187"/>
      <c r="J106" s="186"/>
      <c r="K106" s="186"/>
      <c r="L106" s="186"/>
      <c r="M106" s="186"/>
      <c r="N106" s="186"/>
      <c r="O106" s="186"/>
      <c r="P106" s="190"/>
      <c r="Q106" s="186"/>
      <c r="R106" s="186"/>
      <c r="S106" s="191"/>
    </row>
    <row r="107" spans="2:19" s="192" customFormat="1" x14ac:dyDescent="0.2">
      <c r="B107" s="177"/>
      <c r="C107" s="177"/>
      <c r="D107" s="186"/>
      <c r="E107" s="187"/>
      <c r="F107" s="188"/>
      <c r="G107" s="187"/>
      <c r="H107" s="189"/>
      <c r="I107" s="187"/>
      <c r="J107" s="186"/>
      <c r="K107" s="186"/>
      <c r="L107" s="186"/>
      <c r="M107" s="186"/>
      <c r="N107" s="186"/>
      <c r="O107" s="186"/>
      <c r="P107" s="190"/>
      <c r="Q107" s="186"/>
      <c r="R107" s="186"/>
      <c r="S107" s="191"/>
    </row>
    <row r="108" spans="2:19" s="192" customFormat="1" x14ac:dyDescent="0.2">
      <c r="B108" s="177"/>
      <c r="C108" s="177"/>
      <c r="D108" s="186"/>
      <c r="E108" s="187"/>
      <c r="F108" s="188"/>
      <c r="G108" s="187"/>
      <c r="H108" s="189"/>
      <c r="I108" s="187"/>
      <c r="J108" s="186"/>
      <c r="K108" s="186"/>
      <c r="L108" s="186"/>
      <c r="M108" s="186"/>
      <c r="N108" s="186"/>
      <c r="O108" s="186"/>
      <c r="P108" s="190"/>
      <c r="Q108" s="186"/>
      <c r="R108" s="186"/>
      <c r="S108" s="191"/>
    </row>
    <row r="109" spans="2:19" s="192" customFormat="1" x14ac:dyDescent="0.2">
      <c r="B109" s="177"/>
      <c r="C109" s="177"/>
      <c r="D109" s="186"/>
      <c r="E109" s="187"/>
      <c r="F109" s="188"/>
      <c r="G109" s="187"/>
      <c r="H109" s="189"/>
      <c r="I109" s="187"/>
      <c r="J109" s="186"/>
      <c r="K109" s="186"/>
      <c r="L109" s="186"/>
      <c r="M109" s="186"/>
      <c r="N109" s="186"/>
      <c r="O109" s="186"/>
      <c r="P109" s="190"/>
      <c r="Q109" s="186"/>
      <c r="R109" s="186"/>
      <c r="S109" s="191"/>
    </row>
    <row r="110" spans="2:19" s="192" customFormat="1" x14ac:dyDescent="0.2">
      <c r="B110" s="177"/>
      <c r="C110" s="177"/>
      <c r="D110" s="186"/>
      <c r="E110" s="187"/>
      <c r="F110" s="188"/>
      <c r="G110" s="187"/>
      <c r="H110" s="189"/>
      <c r="I110" s="187"/>
      <c r="J110" s="186"/>
      <c r="K110" s="186"/>
      <c r="L110" s="186"/>
      <c r="M110" s="186"/>
      <c r="N110" s="186"/>
      <c r="O110" s="186"/>
      <c r="P110" s="190"/>
      <c r="Q110" s="186"/>
      <c r="R110" s="186"/>
      <c r="S110" s="191"/>
    </row>
    <row r="111" spans="2:19" s="192" customFormat="1" x14ac:dyDescent="0.2">
      <c r="B111" s="177"/>
      <c r="C111" s="177"/>
      <c r="D111" s="186"/>
      <c r="E111" s="187"/>
      <c r="F111" s="188"/>
      <c r="G111" s="187"/>
      <c r="H111" s="189"/>
      <c r="I111" s="187"/>
      <c r="J111" s="186"/>
      <c r="K111" s="186"/>
      <c r="L111" s="186"/>
      <c r="M111" s="186"/>
      <c r="N111" s="186"/>
      <c r="O111" s="186"/>
      <c r="P111" s="190"/>
      <c r="Q111" s="186"/>
      <c r="R111" s="186"/>
      <c r="S111" s="191"/>
    </row>
    <row r="112" spans="2:19" s="192" customFormat="1" x14ac:dyDescent="0.2">
      <c r="B112" s="177"/>
      <c r="C112" s="177"/>
      <c r="D112" s="186"/>
      <c r="E112" s="187"/>
      <c r="F112" s="188"/>
      <c r="G112" s="187"/>
      <c r="H112" s="189"/>
      <c r="I112" s="187"/>
      <c r="J112" s="186"/>
      <c r="K112" s="186"/>
      <c r="L112" s="186"/>
      <c r="M112" s="186"/>
      <c r="N112" s="186"/>
      <c r="O112" s="186"/>
      <c r="P112" s="190"/>
      <c r="Q112" s="186"/>
      <c r="R112" s="186"/>
      <c r="S112" s="191"/>
    </row>
    <row r="113" spans="2:19" s="192" customFormat="1" x14ac:dyDescent="0.2">
      <c r="B113" s="177"/>
      <c r="C113" s="177"/>
      <c r="D113" s="186"/>
      <c r="E113" s="187"/>
      <c r="F113" s="188"/>
      <c r="G113" s="187"/>
      <c r="H113" s="189"/>
      <c r="I113" s="187"/>
      <c r="J113" s="186"/>
      <c r="K113" s="186"/>
      <c r="L113" s="186"/>
      <c r="M113" s="186"/>
      <c r="N113" s="186"/>
      <c r="O113" s="186"/>
      <c r="P113" s="190"/>
      <c r="Q113" s="186"/>
      <c r="R113" s="186"/>
      <c r="S113" s="191"/>
    </row>
    <row r="114" spans="2:19" s="192" customFormat="1" x14ac:dyDescent="0.2">
      <c r="B114" s="177"/>
      <c r="C114" s="177"/>
      <c r="D114" s="186"/>
      <c r="E114" s="187"/>
      <c r="F114" s="188"/>
      <c r="G114" s="187"/>
      <c r="H114" s="189"/>
      <c r="I114" s="187"/>
      <c r="J114" s="186"/>
      <c r="K114" s="186"/>
      <c r="L114" s="186"/>
      <c r="M114" s="186"/>
      <c r="N114" s="186"/>
      <c r="O114" s="186"/>
      <c r="P114" s="190"/>
      <c r="Q114" s="186"/>
      <c r="R114" s="186"/>
      <c r="S114" s="191"/>
    </row>
    <row r="115" spans="2:19" s="192" customFormat="1" x14ac:dyDescent="0.2">
      <c r="B115" s="177"/>
      <c r="C115" s="177"/>
      <c r="D115" s="186"/>
      <c r="E115" s="187"/>
      <c r="F115" s="188"/>
      <c r="G115" s="187"/>
      <c r="H115" s="189"/>
      <c r="I115" s="187"/>
      <c r="J115" s="186"/>
      <c r="K115" s="186"/>
      <c r="L115" s="186"/>
      <c r="M115" s="186"/>
      <c r="N115" s="186"/>
      <c r="O115" s="186"/>
      <c r="P115" s="190"/>
      <c r="Q115" s="186"/>
      <c r="R115" s="186"/>
      <c r="S115" s="191"/>
    </row>
    <row r="116" spans="2:19" s="192" customFormat="1" x14ac:dyDescent="0.2">
      <c r="B116" s="177"/>
      <c r="C116" s="177"/>
      <c r="D116" s="186"/>
      <c r="E116" s="187"/>
      <c r="F116" s="188"/>
      <c r="G116" s="187"/>
      <c r="H116" s="189"/>
      <c r="I116" s="187"/>
      <c r="J116" s="186"/>
      <c r="K116" s="186"/>
      <c r="L116" s="186"/>
      <c r="M116" s="186"/>
      <c r="N116" s="186"/>
      <c r="O116" s="186"/>
      <c r="P116" s="190"/>
      <c r="Q116" s="186"/>
      <c r="R116" s="186"/>
      <c r="S116" s="191"/>
    </row>
    <row r="117" spans="2:19" s="192" customFormat="1" x14ac:dyDescent="0.2">
      <c r="B117" s="177"/>
      <c r="C117" s="177"/>
      <c r="D117" s="186"/>
      <c r="E117" s="187"/>
      <c r="F117" s="188"/>
      <c r="G117" s="187"/>
      <c r="H117" s="189"/>
      <c r="I117" s="187"/>
      <c r="J117" s="186"/>
      <c r="K117" s="186"/>
      <c r="L117" s="186"/>
      <c r="M117" s="186"/>
      <c r="N117" s="186"/>
      <c r="O117" s="186"/>
      <c r="P117" s="190"/>
      <c r="Q117" s="186"/>
      <c r="R117" s="186"/>
      <c r="S117" s="191"/>
    </row>
    <row r="118" spans="2:19" s="192" customFormat="1" x14ac:dyDescent="0.2">
      <c r="B118" s="177"/>
      <c r="C118" s="177"/>
      <c r="D118" s="186"/>
      <c r="E118" s="187"/>
      <c r="F118" s="188"/>
      <c r="G118" s="187"/>
      <c r="H118" s="189"/>
      <c r="I118" s="187"/>
      <c r="J118" s="186"/>
      <c r="K118" s="186"/>
      <c r="L118" s="186"/>
      <c r="M118" s="186"/>
      <c r="N118" s="186"/>
      <c r="O118" s="186"/>
      <c r="P118" s="190"/>
      <c r="Q118" s="186"/>
      <c r="R118" s="186"/>
      <c r="S118" s="191"/>
    </row>
    <row r="119" spans="2:19" s="192" customFormat="1" x14ac:dyDescent="0.2">
      <c r="B119" s="177"/>
      <c r="C119" s="177"/>
      <c r="D119" s="186"/>
      <c r="E119" s="187"/>
      <c r="F119" s="188"/>
      <c r="G119" s="187"/>
      <c r="H119" s="189"/>
      <c r="I119" s="187"/>
      <c r="J119" s="186"/>
      <c r="K119" s="186"/>
      <c r="L119" s="186"/>
      <c r="M119" s="186"/>
      <c r="N119" s="186"/>
      <c r="O119" s="186"/>
      <c r="P119" s="190"/>
      <c r="Q119" s="186"/>
      <c r="R119" s="186"/>
      <c r="S119" s="191"/>
    </row>
    <row r="120" spans="2:19" s="192" customFormat="1" x14ac:dyDescent="0.2">
      <c r="B120" s="177"/>
      <c r="C120" s="177"/>
      <c r="D120" s="186"/>
      <c r="E120" s="187"/>
      <c r="F120" s="188"/>
      <c r="G120" s="187"/>
      <c r="H120" s="189"/>
      <c r="I120" s="187"/>
      <c r="J120" s="186"/>
      <c r="K120" s="186"/>
      <c r="L120" s="186"/>
      <c r="M120" s="186"/>
      <c r="N120" s="186"/>
      <c r="O120" s="186"/>
      <c r="P120" s="190"/>
      <c r="Q120" s="186"/>
      <c r="R120" s="186"/>
      <c r="S120" s="191"/>
    </row>
    <row r="121" spans="2:19" s="192" customFormat="1" x14ac:dyDescent="0.2">
      <c r="B121" s="177"/>
      <c r="C121" s="177"/>
      <c r="D121" s="186"/>
      <c r="E121" s="187"/>
      <c r="F121" s="188"/>
      <c r="G121" s="187"/>
      <c r="H121" s="189"/>
      <c r="I121" s="187"/>
      <c r="J121" s="186"/>
      <c r="K121" s="186"/>
      <c r="L121" s="186"/>
      <c r="M121" s="186"/>
      <c r="N121" s="186"/>
      <c r="O121" s="186"/>
      <c r="P121" s="190"/>
      <c r="Q121" s="186"/>
      <c r="R121" s="186"/>
      <c r="S121" s="191"/>
    </row>
    <row r="122" spans="2:19" s="192" customFormat="1" x14ac:dyDescent="0.2">
      <c r="B122" s="177"/>
      <c r="C122" s="177"/>
      <c r="D122" s="186"/>
      <c r="E122" s="187"/>
      <c r="F122" s="188"/>
      <c r="G122" s="187"/>
      <c r="H122" s="189"/>
      <c r="I122" s="187"/>
      <c r="J122" s="186"/>
      <c r="K122" s="186"/>
      <c r="L122" s="186"/>
      <c r="M122" s="186"/>
      <c r="N122" s="186"/>
      <c r="O122" s="186"/>
      <c r="P122" s="190"/>
      <c r="Q122" s="186"/>
      <c r="R122" s="186"/>
      <c r="S122" s="191"/>
    </row>
    <row r="123" spans="2:19" s="192" customFormat="1" x14ac:dyDescent="0.2">
      <c r="B123" s="177"/>
      <c r="C123" s="177"/>
      <c r="D123" s="186"/>
      <c r="E123" s="187"/>
      <c r="F123" s="188"/>
      <c r="G123" s="187"/>
      <c r="H123" s="189"/>
      <c r="I123" s="187"/>
      <c r="J123" s="186"/>
      <c r="K123" s="186"/>
      <c r="L123" s="186"/>
      <c r="M123" s="186"/>
      <c r="N123" s="186"/>
      <c r="O123" s="186"/>
      <c r="P123" s="190"/>
      <c r="Q123" s="186"/>
      <c r="R123" s="186"/>
      <c r="S123" s="191"/>
    </row>
    <row r="124" spans="2:19" s="192" customFormat="1" x14ac:dyDescent="0.2">
      <c r="B124" s="177"/>
      <c r="C124" s="177"/>
      <c r="D124" s="186"/>
      <c r="E124" s="187"/>
      <c r="F124" s="188"/>
      <c r="G124" s="187"/>
      <c r="H124" s="189"/>
      <c r="I124" s="187"/>
      <c r="J124" s="186"/>
      <c r="K124" s="186"/>
      <c r="L124" s="186"/>
      <c r="M124" s="186"/>
      <c r="N124" s="186"/>
      <c r="O124" s="186"/>
      <c r="P124" s="190"/>
      <c r="Q124" s="186"/>
      <c r="R124" s="186"/>
      <c r="S124" s="191"/>
    </row>
    <row r="125" spans="2:19" s="192" customFormat="1" x14ac:dyDescent="0.2">
      <c r="B125" s="177"/>
      <c r="C125" s="177"/>
      <c r="D125" s="186"/>
      <c r="E125" s="187"/>
      <c r="F125" s="188"/>
      <c r="G125" s="187"/>
      <c r="H125" s="189"/>
      <c r="I125" s="187"/>
      <c r="J125" s="186"/>
      <c r="K125" s="186"/>
      <c r="L125" s="186"/>
      <c r="M125" s="186"/>
      <c r="N125" s="186"/>
      <c r="O125" s="186"/>
      <c r="P125" s="190"/>
      <c r="Q125" s="186"/>
      <c r="R125" s="186"/>
      <c r="S125" s="191"/>
    </row>
    <row r="126" spans="2:19" s="192" customFormat="1" x14ac:dyDescent="0.2">
      <c r="B126" s="177"/>
      <c r="C126" s="177"/>
      <c r="D126" s="186"/>
      <c r="E126" s="187"/>
      <c r="F126" s="188"/>
      <c r="G126" s="187"/>
      <c r="H126" s="189"/>
      <c r="I126" s="187"/>
      <c r="J126" s="186"/>
      <c r="K126" s="186"/>
      <c r="L126" s="186"/>
      <c r="M126" s="186"/>
      <c r="N126" s="186"/>
      <c r="O126" s="186"/>
      <c r="P126" s="190"/>
      <c r="Q126" s="186"/>
      <c r="R126" s="186"/>
      <c r="S126" s="191"/>
    </row>
    <row r="127" spans="2:19" s="192" customFormat="1" x14ac:dyDescent="0.2">
      <c r="B127" s="177"/>
      <c r="C127" s="177"/>
      <c r="D127" s="186"/>
      <c r="E127" s="187"/>
      <c r="F127" s="188"/>
      <c r="G127" s="187"/>
      <c r="H127" s="189"/>
      <c r="I127" s="187"/>
      <c r="J127" s="186"/>
      <c r="K127" s="186"/>
      <c r="L127" s="186"/>
      <c r="M127" s="186"/>
      <c r="N127" s="186"/>
      <c r="O127" s="186"/>
      <c r="P127" s="190"/>
      <c r="Q127" s="186"/>
      <c r="R127" s="186"/>
      <c r="S127" s="191"/>
    </row>
    <row r="128" spans="2:19" s="192" customFormat="1" x14ac:dyDescent="0.2">
      <c r="B128" s="177"/>
      <c r="C128" s="177"/>
      <c r="D128" s="186"/>
      <c r="E128" s="187"/>
      <c r="F128" s="188"/>
      <c r="G128" s="187"/>
      <c r="H128" s="189"/>
      <c r="I128" s="187"/>
      <c r="J128" s="186"/>
      <c r="K128" s="186"/>
      <c r="L128" s="186"/>
      <c r="M128" s="186"/>
      <c r="N128" s="186"/>
      <c r="O128" s="186"/>
      <c r="P128" s="190"/>
      <c r="Q128" s="186"/>
      <c r="R128" s="186"/>
      <c r="S128" s="191"/>
    </row>
    <row r="129" spans="2:19" s="192" customFormat="1" x14ac:dyDescent="0.2">
      <c r="B129" s="177"/>
      <c r="C129" s="177"/>
      <c r="D129" s="186"/>
      <c r="E129" s="187"/>
      <c r="F129" s="188"/>
      <c r="G129" s="187"/>
      <c r="H129" s="189"/>
      <c r="I129" s="187"/>
      <c r="J129" s="186"/>
      <c r="K129" s="186"/>
      <c r="L129" s="186"/>
      <c r="M129" s="186"/>
      <c r="N129" s="186"/>
      <c r="O129" s="186"/>
      <c r="P129" s="190"/>
      <c r="Q129" s="186"/>
      <c r="R129" s="186"/>
      <c r="S129" s="191"/>
    </row>
    <row r="130" spans="2:19" s="192" customFormat="1" x14ac:dyDescent="0.2">
      <c r="B130" s="177"/>
      <c r="C130" s="177"/>
      <c r="D130" s="186"/>
      <c r="E130" s="187"/>
      <c r="F130" s="188"/>
      <c r="G130" s="187"/>
      <c r="H130" s="189"/>
      <c r="I130" s="187"/>
      <c r="J130" s="186"/>
      <c r="K130" s="186"/>
      <c r="L130" s="186"/>
      <c r="M130" s="186"/>
      <c r="N130" s="186"/>
      <c r="O130" s="186"/>
      <c r="P130" s="190"/>
      <c r="Q130" s="186"/>
      <c r="R130" s="186"/>
      <c r="S130" s="191"/>
    </row>
    <row r="131" spans="2:19" s="192" customFormat="1" x14ac:dyDescent="0.2">
      <c r="B131" s="177"/>
      <c r="C131" s="177"/>
      <c r="D131" s="186"/>
      <c r="E131" s="187"/>
      <c r="F131" s="188"/>
      <c r="G131" s="187"/>
      <c r="H131" s="189"/>
      <c r="I131" s="187"/>
      <c r="J131" s="186"/>
      <c r="K131" s="186"/>
      <c r="L131" s="186"/>
      <c r="M131" s="186"/>
      <c r="N131" s="186"/>
      <c r="O131" s="186"/>
      <c r="P131" s="190"/>
      <c r="Q131" s="186"/>
      <c r="R131" s="186"/>
      <c r="S131" s="191"/>
    </row>
    <row r="132" spans="2:19" s="192" customFormat="1" x14ac:dyDescent="0.2">
      <c r="B132" s="177"/>
      <c r="C132" s="177"/>
      <c r="D132" s="186"/>
      <c r="E132" s="187"/>
      <c r="F132" s="188"/>
      <c r="G132" s="187"/>
      <c r="H132" s="189"/>
      <c r="I132" s="187"/>
      <c r="J132" s="186"/>
      <c r="K132" s="186"/>
      <c r="L132" s="186"/>
      <c r="M132" s="186"/>
      <c r="N132" s="186"/>
      <c r="O132" s="186"/>
      <c r="P132" s="190"/>
      <c r="Q132" s="186"/>
      <c r="R132" s="186"/>
      <c r="S132" s="191"/>
    </row>
    <row r="133" spans="2:19" s="192" customFormat="1" x14ac:dyDescent="0.2">
      <c r="B133" s="177"/>
      <c r="C133" s="177"/>
      <c r="D133" s="186"/>
      <c r="E133" s="187"/>
      <c r="F133" s="188"/>
      <c r="G133" s="187"/>
      <c r="H133" s="189"/>
      <c r="I133" s="187"/>
      <c r="J133" s="186"/>
      <c r="K133" s="186"/>
      <c r="L133" s="186"/>
      <c r="M133" s="186"/>
      <c r="N133" s="186"/>
      <c r="O133" s="186"/>
      <c r="P133" s="190"/>
      <c r="Q133" s="186"/>
      <c r="R133" s="186"/>
      <c r="S133" s="191"/>
    </row>
    <row r="134" spans="2:19" s="192" customFormat="1" x14ac:dyDescent="0.2">
      <c r="B134" s="177"/>
      <c r="C134" s="177"/>
      <c r="D134" s="186"/>
      <c r="E134" s="187"/>
      <c r="F134" s="188"/>
      <c r="G134" s="187"/>
      <c r="H134" s="189"/>
      <c r="I134" s="187"/>
      <c r="J134" s="186"/>
      <c r="K134" s="186"/>
      <c r="L134" s="186"/>
      <c r="M134" s="186"/>
      <c r="N134" s="186"/>
      <c r="O134" s="186"/>
      <c r="P134" s="190"/>
      <c r="Q134" s="186"/>
      <c r="R134" s="186"/>
      <c r="S134" s="191"/>
    </row>
    <row r="135" spans="2:19" s="192" customFormat="1" x14ac:dyDescent="0.2">
      <c r="B135" s="177"/>
      <c r="C135" s="177"/>
      <c r="D135" s="186"/>
      <c r="E135" s="187"/>
      <c r="F135" s="188"/>
      <c r="G135" s="187"/>
      <c r="H135" s="189"/>
      <c r="I135" s="187"/>
      <c r="J135" s="186"/>
      <c r="K135" s="186"/>
      <c r="L135" s="186"/>
      <c r="M135" s="186"/>
      <c r="N135" s="186"/>
      <c r="O135" s="186"/>
      <c r="P135" s="190"/>
      <c r="Q135" s="186"/>
      <c r="R135" s="186"/>
      <c r="S135" s="191"/>
    </row>
    <row r="136" spans="2:19" s="192" customFormat="1" x14ac:dyDescent="0.2">
      <c r="B136" s="177"/>
      <c r="C136" s="177"/>
      <c r="D136" s="186"/>
      <c r="E136" s="187"/>
      <c r="F136" s="188"/>
      <c r="G136" s="187"/>
      <c r="H136" s="189"/>
      <c r="I136" s="187"/>
      <c r="J136" s="186"/>
      <c r="K136" s="186"/>
      <c r="L136" s="186"/>
      <c r="M136" s="186"/>
      <c r="N136" s="186"/>
      <c r="O136" s="186"/>
      <c r="P136" s="190"/>
      <c r="Q136" s="186"/>
      <c r="R136" s="186"/>
      <c r="S136" s="191"/>
    </row>
    <row r="137" spans="2:19" s="192" customFormat="1" x14ac:dyDescent="0.2">
      <c r="B137" s="177"/>
      <c r="C137" s="177"/>
      <c r="D137" s="186"/>
      <c r="E137" s="187"/>
      <c r="F137" s="188"/>
      <c r="G137" s="187"/>
      <c r="H137" s="189"/>
      <c r="I137" s="187"/>
      <c r="J137" s="186"/>
      <c r="K137" s="186"/>
      <c r="L137" s="186"/>
      <c r="M137" s="186"/>
      <c r="N137" s="186"/>
      <c r="O137" s="186"/>
      <c r="P137" s="190"/>
      <c r="Q137" s="186"/>
      <c r="R137" s="186"/>
      <c r="S137" s="191"/>
    </row>
    <row r="138" spans="2:19" s="192" customFormat="1" x14ac:dyDescent="0.2">
      <c r="B138" s="177"/>
      <c r="C138" s="177"/>
      <c r="D138" s="186"/>
      <c r="E138" s="187"/>
      <c r="F138" s="188"/>
      <c r="G138" s="187"/>
      <c r="H138" s="189"/>
      <c r="I138" s="187"/>
      <c r="J138" s="186"/>
      <c r="K138" s="186"/>
      <c r="L138" s="186"/>
      <c r="M138" s="186"/>
      <c r="N138" s="186"/>
      <c r="O138" s="186"/>
      <c r="P138" s="190"/>
      <c r="Q138" s="186"/>
      <c r="R138" s="186"/>
      <c r="S138" s="191"/>
    </row>
    <row r="139" spans="2:19" s="192" customFormat="1" x14ac:dyDescent="0.2">
      <c r="B139" s="177"/>
      <c r="C139" s="177"/>
      <c r="D139" s="186"/>
      <c r="E139" s="187"/>
      <c r="F139" s="188"/>
      <c r="G139" s="187"/>
      <c r="H139" s="189"/>
      <c r="I139" s="187"/>
      <c r="J139" s="186"/>
      <c r="K139" s="186"/>
      <c r="L139" s="186"/>
      <c r="M139" s="186"/>
      <c r="N139" s="186"/>
      <c r="O139" s="186"/>
      <c r="P139" s="190"/>
      <c r="Q139" s="186"/>
      <c r="R139" s="186"/>
      <c r="S139" s="191"/>
    </row>
    <row r="140" spans="2:19" x14ac:dyDescent="0.2">
      <c r="B140" s="193"/>
      <c r="C140" s="193"/>
      <c r="D140" s="194"/>
      <c r="E140" s="195"/>
      <c r="F140" s="195"/>
      <c r="G140" s="195"/>
      <c r="H140" s="196"/>
      <c r="I140" s="195"/>
      <c r="J140" s="194"/>
      <c r="K140" s="194"/>
      <c r="L140" s="194"/>
      <c r="M140" s="194"/>
      <c r="N140" s="194"/>
      <c r="O140" s="194"/>
      <c r="Q140" s="194"/>
      <c r="R140" s="194"/>
    </row>
    <row r="141" spans="2:19" x14ac:dyDescent="0.2">
      <c r="B141" s="193"/>
      <c r="C141" s="193"/>
      <c r="D141" s="194"/>
      <c r="E141" s="195"/>
      <c r="F141" s="195"/>
      <c r="G141" s="195"/>
      <c r="H141" s="196"/>
      <c r="I141" s="195"/>
      <c r="J141" s="194"/>
      <c r="K141" s="194"/>
      <c r="L141" s="194"/>
      <c r="M141" s="194"/>
      <c r="N141" s="194"/>
      <c r="O141" s="194"/>
      <c r="Q141" s="194"/>
      <c r="R141" s="194"/>
    </row>
    <row r="142" spans="2:19" x14ac:dyDescent="0.2">
      <c r="B142" s="193"/>
      <c r="C142" s="193"/>
      <c r="D142" s="194"/>
      <c r="E142" s="195"/>
      <c r="F142" s="195"/>
      <c r="G142" s="195"/>
      <c r="H142" s="196"/>
      <c r="I142" s="195"/>
      <c r="J142" s="194"/>
      <c r="K142" s="194"/>
      <c r="L142" s="194"/>
      <c r="M142" s="194"/>
      <c r="N142" s="194"/>
      <c r="O142" s="194"/>
      <c r="Q142" s="194"/>
      <c r="R142" s="194"/>
    </row>
    <row r="143" spans="2:19" x14ac:dyDescent="0.2">
      <c r="B143" s="193"/>
      <c r="C143" s="193"/>
      <c r="D143" s="194"/>
      <c r="E143" s="195"/>
      <c r="F143" s="195"/>
      <c r="G143" s="195"/>
      <c r="H143" s="196"/>
      <c r="I143" s="195"/>
      <c r="J143" s="194"/>
      <c r="K143" s="194"/>
      <c r="L143" s="194"/>
      <c r="M143" s="194"/>
      <c r="N143" s="194"/>
      <c r="O143" s="194"/>
      <c r="Q143" s="194"/>
      <c r="R143" s="194"/>
    </row>
    <row r="144" spans="2:19" x14ac:dyDescent="0.2">
      <c r="B144" s="193"/>
      <c r="C144" s="193"/>
      <c r="D144" s="194"/>
      <c r="E144" s="195"/>
      <c r="F144" s="195"/>
      <c r="G144" s="195"/>
      <c r="H144" s="196"/>
      <c r="I144" s="195"/>
      <c r="J144" s="194"/>
      <c r="K144" s="194"/>
      <c r="L144" s="194"/>
      <c r="M144" s="194"/>
      <c r="N144" s="194"/>
      <c r="O144" s="194"/>
      <c r="Q144" s="194"/>
      <c r="R144" s="194"/>
    </row>
    <row r="145" spans="2:18" x14ac:dyDescent="0.2">
      <c r="B145" s="193"/>
      <c r="C145" s="193"/>
      <c r="D145" s="194"/>
      <c r="E145" s="195"/>
      <c r="F145" s="195"/>
      <c r="G145" s="195"/>
      <c r="H145" s="196"/>
      <c r="I145" s="195"/>
      <c r="J145" s="194"/>
      <c r="K145" s="194"/>
      <c r="L145" s="194"/>
      <c r="M145" s="194"/>
      <c r="N145" s="194"/>
      <c r="O145" s="194"/>
      <c r="Q145" s="194"/>
      <c r="R145" s="194"/>
    </row>
    <row r="146" spans="2:18" x14ac:dyDescent="0.2">
      <c r="B146" s="193"/>
      <c r="C146" s="193"/>
      <c r="D146" s="194"/>
      <c r="E146" s="195"/>
      <c r="F146" s="195"/>
      <c r="G146" s="195"/>
      <c r="H146" s="196"/>
      <c r="I146" s="195"/>
      <c r="J146" s="194"/>
      <c r="K146" s="194"/>
      <c r="L146" s="194"/>
      <c r="M146" s="194"/>
      <c r="N146" s="194"/>
      <c r="O146" s="194"/>
      <c r="Q146" s="194"/>
      <c r="R146" s="194"/>
    </row>
    <row r="147" spans="2:18" x14ac:dyDescent="0.2">
      <c r="B147" s="193"/>
      <c r="C147" s="193"/>
      <c r="D147" s="194"/>
      <c r="E147" s="195"/>
      <c r="F147" s="195"/>
      <c r="G147" s="195"/>
      <c r="H147" s="196"/>
      <c r="I147" s="195"/>
      <c r="J147" s="194"/>
      <c r="K147" s="194"/>
      <c r="L147" s="194"/>
      <c r="M147" s="194"/>
      <c r="N147" s="194"/>
      <c r="O147" s="194"/>
      <c r="Q147" s="194"/>
      <c r="R147" s="194"/>
    </row>
    <row r="148" spans="2:18" x14ac:dyDescent="0.2">
      <c r="B148" s="193"/>
      <c r="C148" s="193"/>
      <c r="D148" s="194"/>
      <c r="E148" s="195"/>
      <c r="F148" s="195"/>
      <c r="G148" s="195"/>
      <c r="H148" s="196"/>
      <c r="I148" s="195"/>
      <c r="J148" s="194"/>
      <c r="K148" s="194"/>
      <c r="L148" s="194"/>
      <c r="M148" s="194"/>
      <c r="N148" s="194"/>
      <c r="O148" s="194"/>
      <c r="Q148" s="194"/>
      <c r="R148" s="194"/>
    </row>
    <row r="149" spans="2:18" x14ac:dyDescent="0.2">
      <c r="B149" s="193"/>
      <c r="C149" s="193"/>
      <c r="D149" s="194"/>
      <c r="E149" s="195"/>
      <c r="F149" s="195"/>
      <c r="G149" s="195"/>
      <c r="H149" s="196"/>
      <c r="I149" s="195"/>
      <c r="J149" s="194"/>
      <c r="K149" s="194"/>
      <c r="L149" s="194"/>
      <c r="M149" s="194"/>
      <c r="N149" s="194"/>
      <c r="O149" s="194"/>
      <c r="Q149" s="194"/>
      <c r="R149" s="194"/>
    </row>
    <row r="150" spans="2:18" x14ac:dyDescent="0.2">
      <c r="B150" s="193"/>
      <c r="C150" s="193"/>
      <c r="D150" s="194"/>
      <c r="E150" s="195"/>
      <c r="F150" s="195"/>
      <c r="G150" s="195"/>
      <c r="H150" s="196"/>
      <c r="I150" s="195"/>
      <c r="J150" s="194"/>
      <c r="K150" s="194"/>
      <c r="L150" s="194"/>
      <c r="M150" s="194"/>
      <c r="N150" s="194"/>
      <c r="O150" s="194"/>
      <c r="Q150" s="194"/>
      <c r="R150" s="194"/>
    </row>
    <row r="151" spans="2:18" x14ac:dyDescent="0.2">
      <c r="B151" s="193"/>
      <c r="C151" s="193"/>
      <c r="D151" s="194"/>
      <c r="E151" s="195"/>
      <c r="F151" s="195"/>
      <c r="G151" s="195"/>
      <c r="H151" s="196"/>
      <c r="I151" s="195"/>
      <c r="J151" s="194"/>
      <c r="K151" s="194"/>
      <c r="L151" s="194"/>
      <c r="M151" s="194"/>
      <c r="N151" s="194"/>
      <c r="O151" s="194"/>
      <c r="Q151" s="194"/>
      <c r="R151" s="194"/>
    </row>
    <row r="152" spans="2:18" x14ac:dyDescent="0.2">
      <c r="B152" s="193"/>
      <c r="C152" s="193"/>
      <c r="D152" s="194"/>
      <c r="E152" s="195"/>
      <c r="F152" s="195"/>
      <c r="G152" s="195"/>
      <c r="H152" s="196"/>
      <c r="I152" s="195"/>
      <c r="J152" s="194"/>
      <c r="K152" s="194"/>
      <c r="L152" s="194"/>
      <c r="M152" s="194"/>
      <c r="N152" s="194"/>
      <c r="O152" s="194"/>
      <c r="Q152" s="194"/>
      <c r="R152" s="194"/>
    </row>
    <row r="153" spans="2:18" x14ac:dyDescent="0.2">
      <c r="B153" s="193"/>
      <c r="C153" s="193"/>
      <c r="D153" s="194"/>
      <c r="E153" s="195"/>
      <c r="F153" s="195"/>
      <c r="G153" s="195"/>
      <c r="H153" s="196"/>
      <c r="I153" s="195"/>
      <c r="J153" s="194"/>
      <c r="K153" s="194"/>
      <c r="L153" s="194"/>
      <c r="M153" s="194"/>
      <c r="N153" s="194"/>
      <c r="O153" s="194"/>
      <c r="Q153" s="194"/>
      <c r="R153" s="194"/>
    </row>
    <row r="154" spans="2:18" x14ac:dyDescent="0.2">
      <c r="B154" s="193"/>
      <c r="C154" s="193"/>
      <c r="D154" s="194"/>
      <c r="E154" s="195"/>
      <c r="F154" s="195"/>
      <c r="G154" s="195"/>
      <c r="H154" s="196"/>
      <c r="I154" s="195"/>
      <c r="J154" s="194"/>
      <c r="K154" s="194"/>
      <c r="L154" s="194"/>
      <c r="M154" s="194"/>
      <c r="N154" s="194"/>
      <c r="O154" s="194"/>
      <c r="Q154" s="194"/>
      <c r="R154" s="194"/>
    </row>
    <row r="155" spans="2:18" x14ac:dyDescent="0.2">
      <c r="B155" s="193"/>
      <c r="C155" s="193"/>
      <c r="D155" s="194"/>
      <c r="E155" s="195"/>
      <c r="F155" s="195"/>
      <c r="G155" s="195"/>
      <c r="H155" s="196"/>
      <c r="I155" s="195"/>
      <c r="J155" s="194"/>
      <c r="K155" s="194"/>
      <c r="L155" s="194"/>
      <c r="M155" s="194"/>
      <c r="N155" s="194"/>
      <c r="O155" s="194"/>
      <c r="Q155" s="194"/>
      <c r="R155" s="194"/>
    </row>
    <row r="156" spans="2:18" x14ac:dyDescent="0.2">
      <c r="B156" s="193"/>
      <c r="C156" s="193"/>
      <c r="D156" s="194"/>
      <c r="E156" s="195"/>
      <c r="F156" s="195"/>
      <c r="G156" s="195"/>
      <c r="H156" s="196"/>
      <c r="I156" s="195"/>
      <c r="J156" s="194"/>
      <c r="K156" s="194"/>
      <c r="L156" s="194"/>
      <c r="M156" s="194"/>
      <c r="N156" s="194"/>
      <c r="O156" s="194"/>
      <c r="Q156" s="194"/>
      <c r="R156" s="194"/>
    </row>
    <row r="157" spans="2:18" x14ac:dyDescent="0.2">
      <c r="B157" s="193"/>
      <c r="C157" s="193"/>
      <c r="D157" s="194"/>
      <c r="E157" s="195"/>
      <c r="F157" s="195"/>
      <c r="G157" s="195"/>
      <c r="H157" s="196"/>
      <c r="I157" s="195"/>
      <c r="J157" s="194"/>
      <c r="K157" s="194"/>
      <c r="L157" s="194"/>
      <c r="M157" s="194"/>
      <c r="N157" s="194"/>
      <c r="O157" s="194"/>
      <c r="Q157" s="194"/>
      <c r="R157" s="194"/>
    </row>
    <row r="158" spans="2:18" x14ac:dyDescent="0.2">
      <c r="B158" s="193"/>
      <c r="C158" s="193"/>
      <c r="D158" s="194"/>
      <c r="E158" s="195"/>
      <c r="F158" s="195"/>
      <c r="G158" s="195"/>
      <c r="H158" s="196"/>
      <c r="I158" s="195"/>
      <c r="J158" s="194"/>
      <c r="K158" s="194"/>
      <c r="L158" s="194"/>
      <c r="M158" s="194"/>
      <c r="N158" s="194"/>
      <c r="O158" s="194"/>
      <c r="Q158" s="194"/>
      <c r="R158" s="194"/>
    </row>
    <row r="159" spans="2:18" x14ac:dyDescent="0.2">
      <c r="B159" s="193"/>
      <c r="C159" s="193"/>
      <c r="D159" s="194"/>
      <c r="E159" s="195"/>
      <c r="F159" s="195"/>
      <c r="G159" s="195"/>
      <c r="H159" s="196"/>
      <c r="I159" s="195"/>
      <c r="J159" s="194"/>
      <c r="K159" s="194"/>
      <c r="L159" s="194"/>
      <c r="M159" s="194"/>
      <c r="N159" s="194"/>
      <c r="O159" s="194"/>
      <c r="Q159" s="194"/>
      <c r="R159" s="194"/>
    </row>
    <row r="160" spans="2:18" x14ac:dyDescent="0.2">
      <c r="B160" s="193"/>
      <c r="C160" s="193"/>
      <c r="D160" s="194"/>
      <c r="E160" s="195"/>
      <c r="F160" s="195"/>
      <c r="G160" s="195"/>
      <c r="H160" s="196"/>
      <c r="I160" s="195"/>
      <c r="J160" s="194"/>
      <c r="K160" s="194"/>
      <c r="L160" s="194"/>
      <c r="M160" s="194"/>
      <c r="N160" s="194"/>
      <c r="O160" s="194"/>
      <c r="Q160" s="194"/>
      <c r="R160" s="194"/>
    </row>
    <row r="161" spans="2:18" x14ac:dyDescent="0.2">
      <c r="B161" s="193"/>
      <c r="C161" s="193"/>
      <c r="D161" s="194"/>
      <c r="E161" s="195"/>
      <c r="F161" s="195"/>
      <c r="G161" s="195"/>
      <c r="H161" s="196"/>
      <c r="I161" s="195"/>
      <c r="J161" s="194"/>
      <c r="K161" s="194"/>
      <c r="L161" s="194"/>
      <c r="M161" s="194"/>
      <c r="N161" s="194"/>
      <c r="O161" s="194"/>
      <c r="Q161" s="194"/>
      <c r="R161" s="194"/>
    </row>
    <row r="162" spans="2:18" x14ac:dyDescent="0.2">
      <c r="B162" s="193"/>
      <c r="C162" s="193"/>
      <c r="D162" s="194"/>
      <c r="E162" s="195"/>
      <c r="F162" s="195"/>
      <c r="G162" s="195"/>
      <c r="H162" s="196"/>
      <c r="I162" s="195"/>
      <c r="J162" s="194"/>
      <c r="K162" s="194"/>
      <c r="L162" s="194"/>
      <c r="M162" s="194"/>
      <c r="N162" s="194"/>
      <c r="O162" s="194"/>
      <c r="Q162" s="194"/>
      <c r="R162" s="194"/>
    </row>
    <row r="163" spans="2:18" x14ac:dyDescent="0.2">
      <c r="B163" s="193"/>
      <c r="C163" s="193"/>
      <c r="D163" s="194"/>
      <c r="E163" s="195"/>
      <c r="F163" s="195"/>
      <c r="G163" s="195"/>
      <c r="H163" s="196"/>
      <c r="I163" s="195"/>
      <c r="J163" s="194"/>
      <c r="K163" s="194"/>
      <c r="L163" s="194"/>
      <c r="M163" s="194"/>
      <c r="N163" s="194"/>
      <c r="O163" s="194"/>
      <c r="Q163" s="194"/>
      <c r="R163" s="194"/>
    </row>
    <row r="164" spans="2:18" x14ac:dyDescent="0.2">
      <c r="B164" s="193"/>
      <c r="C164" s="193"/>
      <c r="D164" s="194"/>
      <c r="E164" s="195"/>
      <c r="F164" s="195"/>
      <c r="G164" s="195"/>
      <c r="H164" s="196"/>
      <c r="I164" s="195"/>
      <c r="J164" s="194"/>
      <c r="K164" s="194"/>
      <c r="L164" s="194"/>
      <c r="M164" s="194"/>
      <c r="N164" s="194"/>
      <c r="O164" s="194"/>
      <c r="Q164" s="194"/>
      <c r="R164" s="194"/>
    </row>
    <row r="165" spans="2:18" x14ac:dyDescent="0.2">
      <c r="B165" s="193"/>
      <c r="C165" s="193"/>
      <c r="D165" s="194"/>
      <c r="E165" s="195"/>
      <c r="F165" s="195"/>
      <c r="G165" s="195"/>
      <c r="H165" s="196"/>
      <c r="I165" s="195"/>
      <c r="J165" s="194"/>
      <c r="K165" s="194"/>
      <c r="L165" s="194"/>
      <c r="M165" s="194"/>
      <c r="N165" s="194"/>
      <c r="O165" s="194"/>
      <c r="Q165" s="194"/>
      <c r="R165" s="194"/>
    </row>
    <row r="166" spans="2:18" x14ac:dyDescent="0.2">
      <c r="B166" s="193"/>
      <c r="C166" s="193"/>
      <c r="D166" s="194"/>
      <c r="E166" s="195"/>
      <c r="F166" s="195"/>
      <c r="G166" s="195"/>
      <c r="H166" s="196"/>
      <c r="I166" s="195"/>
      <c r="J166" s="194"/>
      <c r="K166" s="194"/>
      <c r="L166" s="194"/>
      <c r="M166" s="194"/>
      <c r="N166" s="194"/>
      <c r="O166" s="194"/>
      <c r="Q166" s="194"/>
      <c r="R166" s="194"/>
    </row>
    <row r="167" spans="2:18" x14ac:dyDescent="0.2">
      <c r="B167" s="193"/>
      <c r="C167" s="193"/>
      <c r="D167" s="194"/>
      <c r="E167" s="195"/>
      <c r="F167" s="195"/>
      <c r="G167" s="195"/>
      <c r="H167" s="196"/>
      <c r="I167" s="195"/>
      <c r="J167" s="194"/>
      <c r="K167" s="194"/>
      <c r="L167" s="194"/>
      <c r="M167" s="194"/>
      <c r="N167" s="194"/>
      <c r="O167" s="194"/>
      <c r="Q167" s="194"/>
      <c r="R167" s="194"/>
    </row>
    <row r="168" spans="2:18" x14ac:dyDescent="0.2">
      <c r="B168" s="193"/>
      <c r="C168" s="193"/>
      <c r="D168" s="194"/>
      <c r="E168" s="195"/>
      <c r="F168" s="195"/>
      <c r="G168" s="195"/>
      <c r="H168" s="196"/>
      <c r="I168" s="195"/>
      <c r="J168" s="194"/>
      <c r="K168" s="194"/>
      <c r="L168" s="194"/>
      <c r="M168" s="194"/>
      <c r="N168" s="194"/>
      <c r="O168" s="194"/>
      <c r="Q168" s="194"/>
      <c r="R168" s="194"/>
    </row>
    <row r="169" spans="2:18" x14ac:dyDescent="0.2">
      <c r="B169" s="193"/>
      <c r="C169" s="193"/>
      <c r="D169" s="194"/>
      <c r="E169" s="195"/>
      <c r="F169" s="195"/>
      <c r="G169" s="195"/>
      <c r="H169" s="196"/>
      <c r="I169" s="195"/>
      <c r="J169" s="194"/>
      <c r="K169" s="194"/>
      <c r="L169" s="194"/>
      <c r="M169" s="194"/>
      <c r="N169" s="194"/>
      <c r="O169" s="194"/>
      <c r="Q169" s="194"/>
      <c r="R169" s="194"/>
    </row>
    <row r="170" spans="2:18" x14ac:dyDescent="0.2">
      <c r="B170" s="193"/>
      <c r="C170" s="193"/>
      <c r="D170" s="194"/>
      <c r="E170" s="195"/>
      <c r="F170" s="195"/>
      <c r="G170" s="195"/>
      <c r="H170" s="196"/>
      <c r="I170" s="195"/>
      <c r="J170" s="194"/>
      <c r="K170" s="194"/>
      <c r="L170" s="194"/>
      <c r="M170" s="194"/>
      <c r="N170" s="194"/>
      <c r="O170" s="194"/>
      <c r="Q170" s="194"/>
      <c r="R170" s="194"/>
    </row>
    <row r="171" spans="2:18" x14ac:dyDescent="0.2">
      <c r="B171" s="193"/>
      <c r="C171" s="193"/>
      <c r="D171" s="194"/>
      <c r="E171" s="195"/>
      <c r="F171" s="195"/>
      <c r="G171" s="195"/>
      <c r="H171" s="196"/>
      <c r="I171" s="195"/>
      <c r="J171" s="194"/>
      <c r="K171" s="194"/>
      <c r="L171" s="194"/>
      <c r="M171" s="194"/>
      <c r="N171" s="194"/>
      <c r="O171" s="194"/>
      <c r="Q171" s="194"/>
      <c r="R171" s="194"/>
    </row>
    <row r="172" spans="2:18" x14ac:dyDescent="0.2">
      <c r="B172" s="193"/>
      <c r="C172" s="193"/>
      <c r="D172" s="194"/>
      <c r="E172" s="195"/>
      <c r="F172" s="195"/>
      <c r="G172" s="195"/>
      <c r="H172" s="196"/>
      <c r="I172" s="195"/>
      <c r="J172" s="194"/>
      <c r="K172" s="194"/>
      <c r="L172" s="194"/>
      <c r="M172" s="194"/>
      <c r="N172" s="194"/>
      <c r="O172" s="194"/>
      <c r="Q172" s="194"/>
      <c r="R172" s="194"/>
    </row>
    <row r="173" spans="2:18" x14ac:dyDescent="0.2">
      <c r="B173" s="193"/>
      <c r="C173" s="193"/>
      <c r="D173" s="194"/>
      <c r="E173" s="195"/>
      <c r="F173" s="195"/>
      <c r="G173" s="195"/>
      <c r="H173" s="196"/>
      <c r="I173" s="195"/>
      <c r="J173" s="194"/>
      <c r="K173" s="194"/>
      <c r="L173" s="194"/>
      <c r="M173" s="194"/>
      <c r="N173" s="194"/>
      <c r="O173" s="194"/>
      <c r="Q173" s="194"/>
      <c r="R173" s="194"/>
    </row>
    <row r="174" spans="2:18" x14ac:dyDescent="0.2">
      <c r="B174" s="193"/>
      <c r="C174" s="193"/>
      <c r="D174" s="194"/>
      <c r="E174" s="195"/>
      <c r="F174" s="195"/>
      <c r="G174" s="195"/>
      <c r="H174" s="196"/>
      <c r="I174" s="195"/>
      <c r="J174" s="194"/>
      <c r="K174" s="194"/>
      <c r="L174" s="194"/>
      <c r="M174" s="194"/>
      <c r="N174" s="194"/>
      <c r="O174" s="194"/>
      <c r="Q174" s="194"/>
      <c r="R174" s="194"/>
    </row>
    <row r="175" spans="2:18" x14ac:dyDescent="0.2">
      <c r="B175" s="193"/>
      <c r="C175" s="193"/>
      <c r="D175" s="194"/>
      <c r="E175" s="195"/>
      <c r="F175" s="195"/>
      <c r="G175" s="195"/>
      <c r="H175" s="196"/>
      <c r="I175" s="195"/>
      <c r="J175" s="194"/>
      <c r="K175" s="194"/>
      <c r="L175" s="194"/>
      <c r="M175" s="194"/>
      <c r="N175" s="194"/>
      <c r="O175" s="194"/>
      <c r="Q175" s="194"/>
      <c r="R175" s="194"/>
    </row>
    <row r="176" spans="2:18" x14ac:dyDescent="0.2">
      <c r="B176" s="193"/>
      <c r="C176" s="193"/>
      <c r="D176" s="194"/>
      <c r="E176" s="195"/>
      <c r="F176" s="195"/>
      <c r="G176" s="195"/>
      <c r="H176" s="196"/>
      <c r="I176" s="195"/>
      <c r="J176" s="194"/>
      <c r="K176" s="194"/>
      <c r="L176" s="194"/>
      <c r="M176" s="194"/>
      <c r="N176" s="194"/>
      <c r="O176" s="194"/>
      <c r="Q176" s="194"/>
      <c r="R176" s="194"/>
    </row>
    <row r="177" spans="2:18" x14ac:dyDescent="0.2">
      <c r="B177" s="193"/>
      <c r="C177" s="193"/>
      <c r="D177" s="194"/>
      <c r="E177" s="195"/>
      <c r="F177" s="195"/>
      <c r="G177" s="195"/>
      <c r="H177" s="196"/>
      <c r="I177" s="195"/>
      <c r="J177" s="194"/>
      <c r="K177" s="194"/>
      <c r="L177" s="194"/>
      <c r="M177" s="194"/>
      <c r="N177" s="194"/>
      <c r="O177" s="194"/>
      <c r="Q177" s="194"/>
      <c r="R177" s="194"/>
    </row>
    <row r="178" spans="2:18" x14ac:dyDescent="0.2">
      <c r="B178" s="193"/>
      <c r="C178" s="193"/>
      <c r="D178" s="194"/>
      <c r="E178" s="195"/>
      <c r="F178" s="195"/>
      <c r="G178" s="195"/>
      <c r="H178" s="196"/>
      <c r="I178" s="195"/>
      <c r="J178" s="194"/>
      <c r="K178" s="194"/>
      <c r="L178" s="194"/>
      <c r="M178" s="194"/>
      <c r="N178" s="194"/>
      <c r="O178" s="194"/>
      <c r="Q178" s="194"/>
      <c r="R178" s="194"/>
    </row>
    <row r="179" spans="2:18" x14ac:dyDescent="0.2">
      <c r="B179" s="193"/>
      <c r="C179" s="193"/>
      <c r="D179" s="194"/>
      <c r="E179" s="195"/>
      <c r="F179" s="195"/>
      <c r="G179" s="195"/>
      <c r="H179" s="196"/>
      <c r="I179" s="195"/>
      <c r="J179" s="194"/>
      <c r="K179" s="194"/>
      <c r="L179" s="194"/>
      <c r="M179" s="194"/>
      <c r="N179" s="194"/>
      <c r="O179" s="194"/>
      <c r="Q179" s="194"/>
      <c r="R179" s="194"/>
    </row>
    <row r="180" spans="2:18" x14ac:dyDescent="0.2">
      <c r="B180" s="193"/>
      <c r="C180" s="193"/>
      <c r="D180" s="194"/>
      <c r="E180" s="195"/>
      <c r="F180" s="195"/>
      <c r="G180" s="195"/>
      <c r="H180" s="196"/>
      <c r="I180" s="195"/>
      <c r="J180" s="194"/>
      <c r="K180" s="194"/>
      <c r="L180" s="194"/>
      <c r="M180" s="194"/>
      <c r="N180" s="194"/>
      <c r="O180" s="194"/>
      <c r="Q180" s="194"/>
      <c r="R180" s="194"/>
    </row>
    <row r="181" spans="2:18" x14ac:dyDescent="0.2">
      <c r="B181" s="193"/>
      <c r="C181" s="193"/>
      <c r="D181" s="194"/>
      <c r="E181" s="195"/>
      <c r="F181" s="195"/>
      <c r="G181" s="195"/>
      <c r="H181" s="196"/>
      <c r="I181" s="195"/>
      <c r="J181" s="194"/>
      <c r="K181" s="194"/>
      <c r="L181" s="194"/>
      <c r="M181" s="194"/>
      <c r="N181" s="194"/>
      <c r="O181" s="194"/>
      <c r="Q181" s="194"/>
      <c r="R181" s="194"/>
    </row>
    <row r="182" spans="2:18" x14ac:dyDescent="0.2">
      <c r="B182" s="193"/>
      <c r="C182" s="193"/>
      <c r="D182" s="194"/>
      <c r="E182" s="195"/>
      <c r="F182" s="195"/>
      <c r="G182" s="195"/>
      <c r="H182" s="196"/>
      <c r="I182" s="195"/>
      <c r="J182" s="194"/>
      <c r="K182" s="194"/>
      <c r="L182" s="194"/>
      <c r="M182" s="194"/>
      <c r="N182" s="194"/>
      <c r="O182" s="194"/>
      <c r="Q182" s="194"/>
      <c r="R182" s="194"/>
    </row>
    <row r="183" spans="2:18" x14ac:dyDescent="0.2">
      <c r="B183" s="193"/>
      <c r="C183" s="193"/>
      <c r="D183" s="194"/>
      <c r="E183" s="195"/>
      <c r="F183" s="195"/>
      <c r="G183" s="195"/>
      <c r="H183" s="196"/>
      <c r="I183" s="195"/>
      <c r="J183" s="194"/>
      <c r="K183" s="194"/>
      <c r="L183" s="194"/>
      <c r="M183" s="194"/>
      <c r="N183" s="194"/>
      <c r="O183" s="194"/>
      <c r="Q183" s="194"/>
      <c r="R183" s="194"/>
    </row>
    <row r="184" spans="2:18" x14ac:dyDescent="0.2">
      <c r="B184" s="193"/>
      <c r="C184" s="193"/>
      <c r="D184" s="194"/>
      <c r="E184" s="195"/>
      <c r="F184" s="195"/>
      <c r="G184" s="195"/>
      <c r="H184" s="196"/>
      <c r="I184" s="195"/>
      <c r="J184" s="194"/>
      <c r="K184" s="194"/>
      <c r="L184" s="194"/>
      <c r="M184" s="194"/>
      <c r="N184" s="194"/>
      <c r="O184" s="194"/>
      <c r="Q184" s="194"/>
      <c r="R184" s="194"/>
    </row>
    <row r="185" spans="2:18" x14ac:dyDescent="0.2">
      <c r="B185" s="193"/>
      <c r="C185" s="193"/>
      <c r="D185" s="194"/>
      <c r="E185" s="195"/>
      <c r="F185" s="195"/>
      <c r="G185" s="195"/>
      <c r="H185" s="196"/>
      <c r="I185" s="195"/>
      <c r="J185" s="194"/>
      <c r="K185" s="194"/>
      <c r="L185" s="194"/>
      <c r="M185" s="194"/>
      <c r="N185" s="194"/>
      <c r="O185" s="194"/>
      <c r="Q185" s="194"/>
      <c r="R185" s="194"/>
    </row>
    <row r="186" spans="2:18" x14ac:dyDescent="0.2">
      <c r="B186" s="193"/>
      <c r="C186" s="193"/>
      <c r="D186" s="194"/>
      <c r="E186" s="195"/>
      <c r="F186" s="195"/>
      <c r="G186" s="195"/>
      <c r="H186" s="196"/>
      <c r="I186" s="195"/>
      <c r="J186" s="194"/>
      <c r="K186" s="194"/>
      <c r="L186" s="194"/>
      <c r="M186" s="194"/>
      <c r="N186" s="194"/>
      <c r="O186" s="194"/>
      <c r="Q186" s="194"/>
      <c r="R186" s="194"/>
    </row>
    <row r="187" spans="2:18" x14ac:dyDescent="0.2">
      <c r="B187" s="193"/>
      <c r="C187" s="193"/>
      <c r="D187" s="194"/>
      <c r="E187" s="195"/>
      <c r="F187" s="195"/>
      <c r="G187" s="195"/>
      <c r="H187" s="196"/>
      <c r="I187" s="195"/>
      <c r="J187" s="194"/>
      <c r="K187" s="194"/>
      <c r="L187" s="194"/>
      <c r="M187" s="194"/>
      <c r="N187" s="194"/>
      <c r="O187" s="194"/>
      <c r="Q187" s="194"/>
      <c r="R187" s="194"/>
    </row>
    <row r="188" spans="2:18" x14ac:dyDescent="0.2">
      <c r="B188" s="193"/>
      <c r="C188" s="193"/>
      <c r="D188" s="194"/>
      <c r="E188" s="195"/>
      <c r="F188" s="195"/>
      <c r="G188" s="195"/>
      <c r="H188" s="196"/>
      <c r="I188" s="195"/>
      <c r="J188" s="194"/>
      <c r="K188" s="194"/>
      <c r="L188" s="194"/>
      <c r="M188" s="194"/>
      <c r="N188" s="194"/>
      <c r="O188" s="194"/>
      <c r="Q188" s="194"/>
      <c r="R188" s="194"/>
    </row>
    <row r="189" spans="2:18" x14ac:dyDescent="0.2">
      <c r="B189" s="193"/>
      <c r="C189" s="193"/>
      <c r="D189" s="194"/>
      <c r="E189" s="195"/>
      <c r="F189" s="195"/>
      <c r="G189" s="195"/>
      <c r="H189" s="196"/>
      <c r="I189" s="195"/>
      <c r="J189" s="194"/>
      <c r="K189" s="194"/>
      <c r="L189" s="194"/>
      <c r="M189" s="194"/>
      <c r="N189" s="194"/>
      <c r="O189" s="194"/>
      <c r="Q189" s="194"/>
      <c r="R189" s="194"/>
    </row>
    <row r="190" spans="2:18" x14ac:dyDescent="0.2">
      <c r="B190" s="193"/>
      <c r="C190" s="193"/>
      <c r="D190" s="194"/>
      <c r="E190" s="195"/>
      <c r="F190" s="195"/>
      <c r="G190" s="195"/>
      <c r="H190" s="196"/>
      <c r="I190" s="195"/>
      <c r="J190" s="194"/>
      <c r="K190" s="194"/>
      <c r="L190" s="194"/>
      <c r="M190" s="194"/>
      <c r="N190" s="194"/>
      <c r="O190" s="194"/>
      <c r="Q190" s="194"/>
      <c r="R190" s="194"/>
    </row>
    <row r="191" spans="2:18" x14ac:dyDescent="0.2">
      <c r="B191" s="193"/>
      <c r="C191" s="193"/>
      <c r="D191" s="194"/>
      <c r="E191" s="195"/>
      <c r="F191" s="195"/>
      <c r="G191" s="195"/>
      <c r="H191" s="196"/>
      <c r="I191" s="195"/>
      <c r="J191" s="194"/>
      <c r="K191" s="194"/>
      <c r="L191" s="194"/>
      <c r="M191" s="194"/>
      <c r="N191" s="194"/>
      <c r="O191" s="194"/>
      <c r="Q191" s="194"/>
      <c r="R191" s="194"/>
    </row>
    <row r="192" spans="2:18" x14ac:dyDescent="0.2">
      <c r="B192" s="193"/>
      <c r="C192" s="193"/>
      <c r="D192" s="194"/>
      <c r="E192" s="195"/>
      <c r="F192" s="195"/>
      <c r="G192" s="195"/>
      <c r="H192" s="196"/>
      <c r="I192" s="195"/>
      <c r="J192" s="194"/>
      <c r="K192" s="194"/>
      <c r="L192" s="194"/>
      <c r="M192" s="194"/>
      <c r="N192" s="194"/>
      <c r="O192" s="194"/>
      <c r="Q192" s="194"/>
      <c r="R192" s="194"/>
    </row>
    <row r="193" spans="2:18" x14ac:dyDescent="0.2">
      <c r="B193" s="193"/>
      <c r="C193" s="193"/>
      <c r="D193" s="194"/>
      <c r="E193" s="195"/>
      <c r="F193" s="195"/>
      <c r="G193" s="195"/>
      <c r="H193" s="196"/>
      <c r="I193" s="195"/>
      <c r="J193" s="194"/>
      <c r="K193" s="194"/>
      <c r="L193" s="194"/>
      <c r="M193" s="194"/>
      <c r="N193" s="194"/>
      <c r="O193" s="194"/>
      <c r="Q193" s="194"/>
      <c r="R193" s="194"/>
    </row>
    <row r="194" spans="2:18" x14ac:dyDescent="0.2">
      <c r="B194" s="193"/>
      <c r="C194" s="193"/>
      <c r="D194" s="194"/>
      <c r="E194" s="195"/>
      <c r="F194" s="195"/>
      <c r="G194" s="195"/>
      <c r="H194" s="196"/>
      <c r="I194" s="195"/>
      <c r="J194" s="194"/>
      <c r="K194" s="194"/>
      <c r="L194" s="194"/>
      <c r="M194" s="194"/>
      <c r="N194" s="194"/>
      <c r="O194" s="194"/>
      <c r="Q194" s="194"/>
      <c r="R194" s="194"/>
    </row>
    <row r="195" spans="2:18" x14ac:dyDescent="0.2">
      <c r="B195" s="193"/>
      <c r="C195" s="193"/>
      <c r="D195" s="194"/>
      <c r="E195" s="195"/>
      <c r="F195" s="195"/>
      <c r="G195" s="195"/>
      <c r="H195" s="196"/>
      <c r="I195" s="195"/>
      <c r="J195" s="194"/>
      <c r="K195" s="194"/>
      <c r="L195" s="194"/>
      <c r="M195" s="194"/>
      <c r="N195" s="194"/>
      <c r="O195" s="194"/>
      <c r="Q195" s="194"/>
      <c r="R195" s="194"/>
    </row>
    <row r="196" spans="2:18" x14ac:dyDescent="0.2">
      <c r="B196" s="193"/>
      <c r="C196" s="193"/>
      <c r="D196" s="194"/>
      <c r="E196" s="195"/>
      <c r="F196" s="195"/>
      <c r="G196" s="195"/>
      <c r="H196" s="196"/>
      <c r="I196" s="195"/>
      <c r="J196" s="194"/>
      <c r="K196" s="194"/>
      <c r="L196" s="194"/>
      <c r="M196" s="194"/>
      <c r="N196" s="194"/>
      <c r="O196" s="194"/>
      <c r="Q196" s="194"/>
      <c r="R196" s="194"/>
    </row>
    <row r="197" spans="2:18" x14ac:dyDescent="0.2">
      <c r="B197" s="193"/>
      <c r="C197" s="193"/>
      <c r="D197" s="194"/>
      <c r="E197" s="195"/>
      <c r="F197" s="195"/>
      <c r="G197" s="195"/>
      <c r="H197" s="196"/>
      <c r="I197" s="195"/>
      <c r="J197" s="194"/>
      <c r="K197" s="194"/>
      <c r="L197" s="194"/>
      <c r="M197" s="194"/>
      <c r="N197" s="194"/>
      <c r="O197" s="194"/>
      <c r="Q197" s="194"/>
      <c r="R197" s="194"/>
    </row>
    <row r="198" spans="2:18" x14ac:dyDescent="0.2">
      <c r="B198" s="193"/>
      <c r="C198" s="193"/>
      <c r="D198" s="194"/>
      <c r="E198" s="195"/>
      <c r="F198" s="195"/>
      <c r="G198" s="195"/>
      <c r="H198" s="196"/>
      <c r="J198" s="194"/>
      <c r="K198" s="194"/>
      <c r="L198" s="194"/>
      <c r="M198" s="194"/>
      <c r="N198" s="194"/>
      <c r="O198" s="194"/>
      <c r="Q198" s="194"/>
      <c r="R198" s="194"/>
    </row>
    <row r="199" spans="2:18" x14ac:dyDescent="0.2">
      <c r="F199" s="195"/>
    </row>
  </sheetData>
  <sheetProtection sheet="1" objects="1" scenarios="1"/>
  <dataConsolidate/>
  <mergeCells count="3">
    <mergeCell ref="K4:R4"/>
    <mergeCell ref="B2:R2"/>
    <mergeCell ref="B5:E5"/>
  </mergeCells>
  <dataValidations count="1">
    <dataValidation type="list" allowBlank="1" showInputMessage="1" showErrorMessage="1" sqref="K4">
      <formula1>$AA$1:$AA$12</formula1>
    </dataValidation>
  </dataValidations>
  <pageMargins left="0.70866141732283472" right="0.70866141732283472" top="0.74803149606299213" bottom="0.74803149606299213" header="0.31496062992125984" footer="0.31496062992125984"/>
  <pageSetup paperSize="9" scale="81" orientation="landscape" r:id="rId1"/>
  <ignoredErrors>
    <ignoredError sqref="L5:M5 G11:O11 G21:G24 G9 G10:O10 G13:O13 G12 G20 G28 G30 G32 G34 G36 G38 G40 G42 F11 F14:F19 F27 F25 I9:J9 I12:J12 I20:J20 I21:J24 I28:J28 I30:J30 I32:J32 I34:J34 I36:J36 I38:J38 I40:J40 I42:J42 O5"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H18"/>
  <sheetViews>
    <sheetView workbookViewId="0">
      <selection activeCell="DO14" sqref="DO14"/>
    </sheetView>
  </sheetViews>
  <sheetFormatPr defaultRowHeight="15" x14ac:dyDescent="0.25"/>
  <cols>
    <col min="1" max="1" width="52.28515625" bestFit="1" customWidth="1"/>
    <col min="2" max="2" width="23.85546875" style="14" bestFit="1" customWidth="1"/>
    <col min="3" max="3" width="17.7109375" bestFit="1" customWidth="1"/>
    <col min="4" max="4" width="17.28515625" bestFit="1" customWidth="1"/>
    <col min="5" max="5" width="9.28515625" bestFit="1" customWidth="1"/>
    <col min="6" max="6" width="11.7109375" bestFit="1" customWidth="1"/>
    <col min="7" max="7" width="19.7109375" bestFit="1" customWidth="1"/>
    <col min="8" max="8" width="14.42578125" bestFit="1" customWidth="1"/>
    <col min="9" max="9" width="17.28515625" bestFit="1" customWidth="1"/>
    <col min="10" max="10" width="9.28515625" bestFit="1" customWidth="1"/>
    <col min="11" max="11" width="11.7109375" bestFit="1" customWidth="1"/>
    <col min="12" max="12" width="19.7109375" bestFit="1" customWidth="1"/>
    <col min="13" max="13" width="14.42578125" bestFit="1" customWidth="1"/>
    <col min="14" max="14" width="17.28515625" bestFit="1" customWidth="1"/>
    <col min="15" max="15" width="9.28515625" bestFit="1" customWidth="1"/>
    <col min="16" max="16" width="11.7109375" bestFit="1" customWidth="1"/>
    <col min="17" max="17" width="19.7109375" bestFit="1" customWidth="1"/>
    <col min="18" max="18" width="14.42578125" bestFit="1" customWidth="1"/>
    <col min="19" max="19" width="17.28515625" bestFit="1" customWidth="1"/>
    <col min="20" max="20" width="9.28515625" bestFit="1" customWidth="1"/>
    <col min="21" max="21" width="11.7109375" bestFit="1" customWidth="1"/>
    <col min="22" max="22" width="19.7109375" bestFit="1" customWidth="1"/>
    <col min="23" max="23" width="14.42578125" bestFit="1" customWidth="1"/>
    <col min="24" max="24" width="17.28515625" bestFit="1" customWidth="1"/>
    <col min="25" max="25" width="9.28515625" bestFit="1" customWidth="1"/>
    <col min="26" max="26" width="11.7109375" bestFit="1" customWidth="1"/>
    <col min="27" max="27" width="19.7109375" bestFit="1" customWidth="1"/>
    <col min="28" max="28" width="14.42578125" bestFit="1" customWidth="1"/>
    <col min="29" max="29" width="17.28515625" bestFit="1" customWidth="1"/>
    <col min="30" max="30" width="9.28515625" bestFit="1" customWidth="1"/>
    <col min="31" max="31" width="11.7109375" bestFit="1" customWidth="1"/>
    <col min="32" max="32" width="19.7109375" bestFit="1" customWidth="1"/>
    <col min="33" max="33" width="14.42578125" bestFit="1" customWidth="1"/>
    <col min="34" max="34" width="17.28515625" bestFit="1" customWidth="1"/>
    <col min="35" max="35" width="9.28515625" bestFit="1" customWidth="1"/>
    <col min="36" max="36" width="11.7109375" bestFit="1" customWidth="1"/>
    <col min="37" max="37" width="19.7109375" bestFit="1" customWidth="1"/>
    <col min="38" max="38" width="14.42578125" bestFit="1" customWidth="1"/>
    <col min="39" max="39" width="17.28515625" bestFit="1" customWidth="1"/>
    <col min="40" max="40" width="9.28515625" bestFit="1" customWidth="1"/>
    <col min="41" max="41" width="11.7109375" bestFit="1" customWidth="1"/>
    <col min="42" max="42" width="19.7109375" bestFit="1" customWidth="1"/>
    <col min="43" max="43" width="14.42578125" bestFit="1" customWidth="1"/>
    <col min="44" max="44" width="17.28515625" bestFit="1" customWidth="1"/>
    <col min="45" max="45" width="9.28515625" bestFit="1" customWidth="1"/>
    <col min="46" max="46" width="11.7109375" bestFit="1" customWidth="1"/>
    <col min="47" max="47" width="19.7109375" bestFit="1" customWidth="1"/>
    <col min="48" max="48" width="14.42578125" bestFit="1" customWidth="1"/>
    <col min="49" max="49" width="17.7109375" bestFit="1" customWidth="1"/>
    <col min="50" max="50" width="9.7109375" bestFit="1" customWidth="1"/>
    <col min="51" max="51" width="12.140625" bestFit="1" customWidth="1"/>
    <col min="52" max="52" width="20.140625" bestFit="1" customWidth="1"/>
    <col min="53" max="53" width="14.85546875" bestFit="1" customWidth="1"/>
    <col min="54" max="54" width="17.7109375" bestFit="1" customWidth="1"/>
    <col min="55" max="55" width="9.7109375" bestFit="1" customWidth="1"/>
    <col min="56" max="56" width="12.140625" bestFit="1" customWidth="1"/>
    <col min="57" max="57" width="20.140625" bestFit="1" customWidth="1"/>
    <col min="58" max="58" width="14.85546875" bestFit="1" customWidth="1"/>
    <col min="59" max="59" width="7.5703125" bestFit="1" customWidth="1"/>
    <col min="60" max="60" width="7" bestFit="1" customWidth="1"/>
  </cols>
  <sheetData>
    <row r="1" spans="1:60" s="17" customFormat="1" x14ac:dyDescent="0.25">
      <c r="A1" s="18" t="s">
        <v>129</v>
      </c>
      <c r="B1" s="19" t="s">
        <v>130</v>
      </c>
      <c r="C1" s="18" t="s">
        <v>131</v>
      </c>
      <c r="D1" s="18" t="s">
        <v>132</v>
      </c>
      <c r="E1" s="18" t="s">
        <v>133</v>
      </c>
      <c r="F1" s="18" t="s">
        <v>134</v>
      </c>
      <c r="G1" s="18" t="s">
        <v>135</v>
      </c>
      <c r="H1" s="18" t="s">
        <v>136</v>
      </c>
      <c r="I1" s="18" t="s">
        <v>137</v>
      </c>
      <c r="J1" s="18" t="s">
        <v>138</v>
      </c>
      <c r="K1" s="18" t="s">
        <v>139</v>
      </c>
      <c r="L1" s="18" t="s">
        <v>140</v>
      </c>
      <c r="M1" s="18" t="s">
        <v>141</v>
      </c>
      <c r="N1" s="18" t="s">
        <v>142</v>
      </c>
      <c r="O1" s="18" t="s">
        <v>143</v>
      </c>
      <c r="P1" s="18" t="s">
        <v>144</v>
      </c>
      <c r="Q1" s="18" t="s">
        <v>145</v>
      </c>
      <c r="R1" s="18" t="s">
        <v>146</v>
      </c>
      <c r="S1" s="18" t="s">
        <v>147</v>
      </c>
      <c r="T1" s="18" t="s">
        <v>148</v>
      </c>
      <c r="U1" s="18" t="s">
        <v>149</v>
      </c>
      <c r="V1" s="18" t="s">
        <v>150</v>
      </c>
      <c r="W1" s="18" t="s">
        <v>151</v>
      </c>
      <c r="X1" s="18" t="s">
        <v>152</v>
      </c>
      <c r="Y1" s="18" t="s">
        <v>153</v>
      </c>
      <c r="Z1" s="18" t="s">
        <v>154</v>
      </c>
      <c r="AA1" s="18" t="s">
        <v>155</v>
      </c>
      <c r="AB1" s="18" t="s">
        <v>156</v>
      </c>
      <c r="AC1" s="18" t="s">
        <v>157</v>
      </c>
      <c r="AD1" s="18" t="s">
        <v>158</v>
      </c>
      <c r="AE1" s="18" t="s">
        <v>159</v>
      </c>
      <c r="AF1" s="18" t="s">
        <v>160</v>
      </c>
      <c r="AG1" s="18" t="s">
        <v>161</v>
      </c>
      <c r="AH1" s="18" t="s">
        <v>162</v>
      </c>
      <c r="AI1" s="18" t="s">
        <v>163</v>
      </c>
      <c r="AJ1" s="18" t="s">
        <v>164</v>
      </c>
      <c r="AK1" s="18" t="s">
        <v>165</v>
      </c>
      <c r="AL1" s="18" t="s">
        <v>166</v>
      </c>
      <c r="AM1" s="18" t="s">
        <v>167</v>
      </c>
      <c r="AN1" s="18" t="s">
        <v>168</v>
      </c>
      <c r="AO1" s="18" t="s">
        <v>169</v>
      </c>
      <c r="AP1" s="18" t="s">
        <v>170</v>
      </c>
      <c r="AQ1" s="18" t="s">
        <v>171</v>
      </c>
      <c r="AR1" s="18" t="s">
        <v>172</v>
      </c>
      <c r="AS1" s="18" t="s">
        <v>173</v>
      </c>
      <c r="AT1" s="18" t="s">
        <v>174</v>
      </c>
      <c r="AU1" s="18" t="s">
        <v>175</v>
      </c>
      <c r="AV1" s="18" t="s">
        <v>176</v>
      </c>
      <c r="AW1" s="18" t="s">
        <v>177</v>
      </c>
      <c r="AX1" s="18" t="s">
        <v>178</v>
      </c>
      <c r="AY1" s="18" t="s">
        <v>179</v>
      </c>
      <c r="AZ1" s="18" t="s">
        <v>180</v>
      </c>
      <c r="BA1" s="18" t="s">
        <v>181</v>
      </c>
      <c r="BB1" s="18" t="s">
        <v>182</v>
      </c>
      <c r="BC1" s="18" t="s">
        <v>183</v>
      </c>
      <c r="BD1" s="18" t="s">
        <v>184</v>
      </c>
      <c r="BE1" s="18" t="s">
        <v>185</v>
      </c>
      <c r="BF1" s="18" t="s">
        <v>186</v>
      </c>
      <c r="BG1" s="18" t="s">
        <v>187</v>
      </c>
      <c r="BH1" s="18" t="s">
        <v>188</v>
      </c>
    </row>
    <row r="2" spans="1:60" x14ac:dyDescent="0.25">
      <c r="A2" t="s">
        <v>20</v>
      </c>
      <c r="B2" s="14">
        <v>4</v>
      </c>
      <c r="C2">
        <v>0</v>
      </c>
      <c r="D2">
        <v>0</v>
      </c>
      <c r="E2">
        <v>0</v>
      </c>
      <c r="F2">
        <v>0</v>
      </c>
      <c r="G2">
        <v>0</v>
      </c>
      <c r="H2">
        <v>0</v>
      </c>
      <c r="I2">
        <v>0</v>
      </c>
      <c r="J2">
        <v>0</v>
      </c>
      <c r="K2">
        <v>0</v>
      </c>
      <c r="L2">
        <v>0</v>
      </c>
      <c r="M2">
        <v>0</v>
      </c>
      <c r="N2">
        <v>0</v>
      </c>
      <c r="O2">
        <v>0</v>
      </c>
      <c r="P2">
        <v>0</v>
      </c>
      <c r="Q2">
        <v>0</v>
      </c>
      <c r="R2">
        <v>0</v>
      </c>
      <c r="S2">
        <v>0</v>
      </c>
      <c r="T2">
        <v>0</v>
      </c>
      <c r="U2">
        <v>0</v>
      </c>
      <c r="V2">
        <v>0</v>
      </c>
      <c r="W2">
        <v>0</v>
      </c>
      <c r="X2">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row>
    <row r="3" spans="1:60" x14ac:dyDescent="0.25">
      <c r="A3" t="s">
        <v>21</v>
      </c>
      <c r="B3" s="14">
        <v>11</v>
      </c>
      <c r="C3">
        <v>0</v>
      </c>
      <c r="D3">
        <v>0</v>
      </c>
      <c r="E3">
        <v>0</v>
      </c>
      <c r="F3">
        <v>0</v>
      </c>
      <c r="G3">
        <v>0</v>
      </c>
      <c r="H3">
        <v>0</v>
      </c>
      <c r="I3">
        <v>0</v>
      </c>
      <c r="J3">
        <v>0</v>
      </c>
      <c r="K3">
        <v>0</v>
      </c>
      <c r="L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row>
    <row r="4" spans="1:60" x14ac:dyDescent="0.25">
      <c r="A4" t="s">
        <v>22</v>
      </c>
      <c r="B4" s="14">
        <v>22575</v>
      </c>
      <c r="C4" s="15">
        <v>3.3663130111911999</v>
      </c>
      <c r="D4" s="16">
        <v>61.457364341085302</v>
      </c>
      <c r="E4" s="16">
        <v>29.869324473975599</v>
      </c>
      <c r="F4" s="16">
        <v>4.9435215946844</v>
      </c>
      <c r="G4" s="16">
        <v>3.2248062015504</v>
      </c>
      <c r="H4" s="16">
        <v>0.50498338870430004</v>
      </c>
      <c r="I4" s="16">
        <v>62.595791805094102</v>
      </c>
      <c r="J4" s="16">
        <v>30.445182724252501</v>
      </c>
      <c r="K4" s="16">
        <v>3.9379844961239998</v>
      </c>
      <c r="L4" s="16">
        <v>2.1926910299003</v>
      </c>
      <c r="M4" s="16">
        <v>0.82834994462900002</v>
      </c>
      <c r="N4" s="16">
        <v>49.922480620155</v>
      </c>
      <c r="O4" s="16">
        <v>37.080841638981198</v>
      </c>
      <c r="P4" s="16">
        <v>7.6987818383166999</v>
      </c>
      <c r="Q4" s="16">
        <v>3.8449612403100999</v>
      </c>
      <c r="R4" s="16">
        <v>1.4529346622370001</v>
      </c>
      <c r="S4" s="16">
        <v>56.642303433001103</v>
      </c>
      <c r="T4" s="16">
        <v>33.049833887043199</v>
      </c>
      <c r="U4" s="16">
        <v>5.9269102990032998</v>
      </c>
      <c r="V4" s="16">
        <v>3.078626799557</v>
      </c>
      <c r="W4" s="16">
        <v>1.3023255813953001</v>
      </c>
      <c r="X4" s="16">
        <v>49.940199335548201</v>
      </c>
      <c r="Y4" s="16">
        <v>36.504983388704296</v>
      </c>
      <c r="Z4" s="16">
        <v>7.4418604651163003</v>
      </c>
      <c r="AA4" s="16">
        <v>3.7297895902547</v>
      </c>
      <c r="AB4" s="16">
        <v>2.3831672203765</v>
      </c>
      <c r="AC4" s="16">
        <v>37.718715393133998</v>
      </c>
      <c r="AD4" s="16">
        <v>43.592469545957897</v>
      </c>
      <c r="AE4" s="16">
        <v>11.40642303433</v>
      </c>
      <c r="AF4" s="16">
        <v>4.5138427464008997</v>
      </c>
      <c r="AG4" s="16">
        <v>2.7685492801771998</v>
      </c>
      <c r="AH4" s="16">
        <v>47.840531561461802</v>
      </c>
      <c r="AI4" s="16">
        <v>37.116279069767401</v>
      </c>
      <c r="AJ4" s="16">
        <v>7.5481727574750996</v>
      </c>
      <c r="AK4" s="16">
        <v>4.5802879291250997</v>
      </c>
      <c r="AL4" s="16">
        <v>2.9147286821704999</v>
      </c>
      <c r="AM4" s="16">
        <v>37.076411960132901</v>
      </c>
      <c r="AN4" s="16">
        <v>30.967884828349899</v>
      </c>
      <c r="AO4" s="16">
        <v>6.7198228128461004</v>
      </c>
      <c r="AP4" s="16">
        <v>5.9224806201550004</v>
      </c>
      <c r="AQ4" s="16">
        <v>19.3133997785161</v>
      </c>
      <c r="AR4" s="16">
        <v>49.324473975636799</v>
      </c>
      <c r="AS4" s="16">
        <v>31.335548172757498</v>
      </c>
      <c r="AT4" s="16">
        <v>7.5171650055371</v>
      </c>
      <c r="AU4" s="16">
        <v>7.6500553709855996</v>
      </c>
      <c r="AV4" s="16">
        <v>4.1727574750830998</v>
      </c>
      <c r="AW4" s="16">
        <v>47.379844961240302</v>
      </c>
      <c r="AX4" s="16">
        <v>31.601328903654501</v>
      </c>
      <c r="AY4" s="16">
        <v>9.1827242524917008</v>
      </c>
      <c r="AZ4" s="16">
        <v>6.8704318936876998</v>
      </c>
      <c r="BA4" s="16">
        <v>4.9656699889258</v>
      </c>
      <c r="BB4" s="16">
        <v>44.473975636766298</v>
      </c>
      <c r="BC4" s="16">
        <v>38.183831672203802</v>
      </c>
      <c r="BD4" s="16">
        <v>11.1937984496124</v>
      </c>
      <c r="BE4" s="16">
        <v>4.9700996677741003</v>
      </c>
      <c r="BF4" s="16">
        <v>1.1782945736434001</v>
      </c>
      <c r="BG4" s="16">
        <v>84.943521594684398</v>
      </c>
      <c r="BH4" s="16">
        <v>15.0564784053156</v>
      </c>
    </row>
    <row r="5" spans="1:60" x14ac:dyDescent="0.25">
      <c r="A5" t="s">
        <v>23</v>
      </c>
      <c r="B5" s="14">
        <v>37732</v>
      </c>
      <c r="C5" s="15">
        <v>4.3201366688345999</v>
      </c>
      <c r="D5" s="16">
        <v>62.191243506837701</v>
      </c>
      <c r="E5" s="16">
        <v>30.019612000424001</v>
      </c>
      <c r="F5" s="16">
        <v>4.4312519877026997</v>
      </c>
      <c r="G5" s="16">
        <v>2.9762535778649002</v>
      </c>
      <c r="H5" s="16">
        <v>0.3816389271706</v>
      </c>
      <c r="I5" s="16">
        <v>62.763701897593499</v>
      </c>
      <c r="J5" s="16">
        <v>30.5629174175766</v>
      </c>
      <c r="K5" s="16">
        <v>3.5434114279657001</v>
      </c>
      <c r="L5" s="16">
        <v>2.3401886992473</v>
      </c>
      <c r="M5" s="16">
        <v>0.78978055761690003</v>
      </c>
      <c r="N5" s="16">
        <v>48.558252941800099</v>
      </c>
      <c r="O5" s="16">
        <v>38.683345701261501</v>
      </c>
      <c r="P5" s="16">
        <v>7.5850736775151004</v>
      </c>
      <c r="Q5" s="16">
        <v>3.2677833138980001</v>
      </c>
      <c r="R5" s="16">
        <v>1.9055443655252999</v>
      </c>
      <c r="S5" s="16">
        <v>56.153927700625502</v>
      </c>
      <c r="T5" s="16">
        <v>34.0639245203011</v>
      </c>
      <c r="U5" s="16">
        <v>5.6185730944556003</v>
      </c>
      <c r="V5" s="16">
        <v>2.7986854659175</v>
      </c>
      <c r="W5" s="16">
        <v>1.3648892187003001</v>
      </c>
      <c r="X5" s="16">
        <v>48.105056715784997</v>
      </c>
      <c r="Y5" s="16">
        <v>38.903318138450103</v>
      </c>
      <c r="Z5" s="16">
        <v>7.3704017809817</v>
      </c>
      <c r="AA5" s="16">
        <v>3.0743135799851999</v>
      </c>
      <c r="AB5" s="16">
        <v>2.5469097847979998</v>
      </c>
      <c r="AC5" s="16">
        <v>36.555178628220098</v>
      </c>
      <c r="AD5" s="16">
        <v>45.680059366055303</v>
      </c>
      <c r="AE5" s="16">
        <v>10.7680483409308</v>
      </c>
      <c r="AF5" s="16">
        <v>4.0946676561009001</v>
      </c>
      <c r="AG5" s="16">
        <v>2.9020460086929001</v>
      </c>
      <c r="AH5" s="16">
        <v>47.307325347185397</v>
      </c>
      <c r="AI5" s="16">
        <v>38.065832714936903</v>
      </c>
      <c r="AJ5" s="16">
        <v>7.3942542139298002</v>
      </c>
      <c r="AK5" s="16">
        <v>4.2430827944449998</v>
      </c>
      <c r="AL5" s="16">
        <v>2.9895049295027998</v>
      </c>
      <c r="AM5" s="16">
        <v>34.551574260574597</v>
      </c>
      <c r="AN5" s="16">
        <v>31.185730944556301</v>
      </c>
      <c r="AO5" s="16">
        <v>6.7025336584332003</v>
      </c>
      <c r="AP5" s="16">
        <v>5.6371249867486002</v>
      </c>
      <c r="AQ5" s="16">
        <v>21.923036149687299</v>
      </c>
      <c r="AR5" s="16">
        <v>50.5645075797731</v>
      </c>
      <c r="AS5" s="16">
        <v>31.554118520088998</v>
      </c>
      <c r="AT5" s="16">
        <v>6.9066044736562997</v>
      </c>
      <c r="AU5" s="16">
        <v>6.9940633944661998</v>
      </c>
      <c r="AV5" s="16">
        <v>3.9807060320152998</v>
      </c>
      <c r="AW5" s="16">
        <v>46.671260468567802</v>
      </c>
      <c r="AX5" s="16">
        <v>32.553270433584203</v>
      </c>
      <c r="AY5" s="16">
        <v>8.7750450545955996</v>
      </c>
      <c r="AZ5" s="16">
        <v>6.6654298738471001</v>
      </c>
      <c r="BA5" s="16">
        <v>5.3349941694052996</v>
      </c>
      <c r="BB5" s="16">
        <v>43.4087776953249</v>
      </c>
      <c r="BC5" s="16">
        <v>39.557934909360803</v>
      </c>
      <c r="BD5" s="16">
        <v>11.141736457118601</v>
      </c>
      <c r="BE5" s="16">
        <v>4.4975087458920999</v>
      </c>
      <c r="BF5" s="16">
        <v>1.3940421923035999</v>
      </c>
      <c r="BG5" s="16">
        <v>86.051627265981097</v>
      </c>
      <c r="BH5" s="16">
        <v>13.9483727340189</v>
      </c>
    </row>
    <row r="6" spans="1:60" x14ac:dyDescent="0.25">
      <c r="A6" t="s">
        <v>12</v>
      </c>
      <c r="B6" s="14">
        <v>3822</v>
      </c>
      <c r="C6" s="15">
        <v>4.3892691441959002</v>
      </c>
      <c r="D6" s="16">
        <v>72.475143903715306</v>
      </c>
      <c r="E6" s="16">
        <v>21.350078492935602</v>
      </c>
      <c r="F6" s="16">
        <v>3.0350601779173001</v>
      </c>
      <c r="G6" s="16">
        <v>2.6425954997384</v>
      </c>
      <c r="H6" s="16">
        <v>0.49712192569340002</v>
      </c>
      <c r="I6" s="16">
        <v>75.4317111459969</v>
      </c>
      <c r="J6" s="16">
        <v>19.256933542647801</v>
      </c>
      <c r="K6" s="16">
        <v>2.3286237571952002</v>
      </c>
      <c r="L6" s="16">
        <v>2.1454735740449999</v>
      </c>
      <c r="M6" s="16">
        <v>0.8372579801151</v>
      </c>
      <c r="N6" s="16">
        <v>62.087912087912102</v>
      </c>
      <c r="O6" s="16">
        <v>28.3097854526426</v>
      </c>
      <c r="P6" s="16">
        <v>4.7357404500262001</v>
      </c>
      <c r="Q6" s="16">
        <v>3.2967032967033001</v>
      </c>
      <c r="R6" s="16">
        <v>1.5698587127159001</v>
      </c>
      <c r="S6" s="16">
        <v>69.230769230769198</v>
      </c>
      <c r="T6" s="16">
        <v>23.914181057038199</v>
      </c>
      <c r="U6" s="16">
        <v>3.2705389848247002</v>
      </c>
      <c r="V6" s="16">
        <v>2.6687598116169999</v>
      </c>
      <c r="W6" s="16">
        <v>0.91575091575089995</v>
      </c>
      <c r="X6" s="16">
        <v>60.7796964939822</v>
      </c>
      <c r="Y6" s="16">
        <v>29.3825222396651</v>
      </c>
      <c r="Z6" s="16">
        <v>4.6049188906331997</v>
      </c>
      <c r="AA6" s="16">
        <v>2.9304029304029</v>
      </c>
      <c r="AB6" s="16">
        <v>2.3024594453165999</v>
      </c>
      <c r="AC6" s="16">
        <v>50.994243851386699</v>
      </c>
      <c r="AD6" s="16">
        <v>32.234432234432198</v>
      </c>
      <c r="AE6" s="16">
        <v>7.0643642072214003</v>
      </c>
      <c r="AF6" s="16">
        <v>4.3694400837257996</v>
      </c>
      <c r="AG6" s="16">
        <v>5.3375196232339004</v>
      </c>
      <c r="AH6" s="16">
        <v>64.782836211407599</v>
      </c>
      <c r="AI6" s="16">
        <v>25.7195185766614</v>
      </c>
      <c r="AJ6" s="16">
        <v>3.9769754055468001</v>
      </c>
      <c r="AK6" s="16">
        <v>3.2443746729460998</v>
      </c>
      <c r="AL6" s="16">
        <v>2.2762951334379999</v>
      </c>
      <c r="AM6" s="16">
        <v>55.128205128205103</v>
      </c>
      <c r="AN6" s="16">
        <v>24.306645735217199</v>
      </c>
      <c r="AO6" s="16">
        <v>3.9508110936682002</v>
      </c>
      <c r="AP6" s="16">
        <v>4.1862899005756002</v>
      </c>
      <c r="AQ6" s="16">
        <v>12.4280481423339</v>
      </c>
      <c r="AR6" s="16">
        <v>59.183673469387799</v>
      </c>
      <c r="AS6" s="16">
        <v>26.949241234955501</v>
      </c>
      <c r="AT6" s="16">
        <v>5.8346415489272996</v>
      </c>
      <c r="AU6" s="16">
        <v>5.3113553113552996</v>
      </c>
      <c r="AV6" s="16">
        <v>2.7210884353740998</v>
      </c>
      <c r="AW6" s="16">
        <v>60.099424385138697</v>
      </c>
      <c r="AX6" s="16">
        <v>25.4317111459969</v>
      </c>
      <c r="AY6" s="16">
        <v>7.0643642072214003</v>
      </c>
      <c r="AZ6" s="16">
        <v>4.9188906331763</v>
      </c>
      <c r="BA6" s="16">
        <v>2.4856096284668001</v>
      </c>
      <c r="BB6" s="16">
        <v>59.314495028780698</v>
      </c>
      <c r="BC6" s="16">
        <v>28.9115646258503</v>
      </c>
      <c r="BD6" s="16">
        <v>6.8288854003140003</v>
      </c>
      <c r="BE6" s="16">
        <v>3.8723181580324</v>
      </c>
      <c r="BF6" s="16">
        <v>1.0727367870225</v>
      </c>
      <c r="BG6" s="16">
        <v>89.874411302982693</v>
      </c>
      <c r="BH6" s="16">
        <v>10.125588697017299</v>
      </c>
    </row>
    <row r="7" spans="1:60" x14ac:dyDescent="0.25">
      <c r="A7" t="s">
        <v>24</v>
      </c>
      <c r="B7" s="14">
        <v>28023</v>
      </c>
      <c r="C7" s="15">
        <v>2.2471738919498998</v>
      </c>
      <c r="D7" s="16">
        <v>61.599400492452602</v>
      </c>
      <c r="E7" s="16">
        <v>30.792563251614698</v>
      </c>
      <c r="F7" s="16">
        <v>3.9967169824786999</v>
      </c>
      <c r="G7" s="16">
        <v>2.9868322449417</v>
      </c>
      <c r="H7" s="16">
        <v>0.62448702851229998</v>
      </c>
      <c r="I7" s="16">
        <v>61.2211397780395</v>
      </c>
      <c r="J7" s="16">
        <v>31.7739000107055</v>
      </c>
      <c r="K7" s="16">
        <v>3.4935588623631002</v>
      </c>
      <c r="L7" s="16">
        <v>2.4408521571566002</v>
      </c>
      <c r="M7" s="16">
        <v>1.0705491917354</v>
      </c>
      <c r="N7" s="16">
        <v>49.884023837561998</v>
      </c>
      <c r="O7" s="16">
        <v>38.5611818863077</v>
      </c>
      <c r="P7" s="16">
        <v>6.4982335938336</v>
      </c>
      <c r="Q7" s="16">
        <v>3.1973735859828998</v>
      </c>
      <c r="R7" s="16">
        <v>1.8591870963137</v>
      </c>
      <c r="S7" s="16">
        <v>54.687221211148</v>
      </c>
      <c r="T7" s="16">
        <v>35.406630267994103</v>
      </c>
      <c r="U7" s="16">
        <v>5.0815401634372002</v>
      </c>
      <c r="V7" s="16">
        <v>3.1723941048425002</v>
      </c>
      <c r="W7" s="16">
        <v>1.6522142525782</v>
      </c>
      <c r="X7" s="16">
        <v>48.802769153909303</v>
      </c>
      <c r="Y7" s="16">
        <v>39.1785319202084</v>
      </c>
      <c r="Z7" s="16">
        <v>6.6409734860649996</v>
      </c>
      <c r="AA7" s="16">
        <v>2.9440102772721999</v>
      </c>
      <c r="AB7" s="16">
        <v>2.4337151625450999</v>
      </c>
      <c r="AC7" s="16">
        <v>39.257038860935701</v>
      </c>
      <c r="AD7" s="16">
        <v>43.521393141348199</v>
      </c>
      <c r="AE7" s="16">
        <v>10.1702173214859</v>
      </c>
      <c r="AF7" s="16">
        <v>3.9824429932554999</v>
      </c>
      <c r="AG7" s="16">
        <v>3.0689076829747002</v>
      </c>
      <c r="AH7" s="16">
        <v>49.377297220140598</v>
      </c>
      <c r="AI7" s="16">
        <v>37.5584341433822</v>
      </c>
      <c r="AJ7" s="16">
        <v>6.1378153659494004</v>
      </c>
      <c r="AK7" s="16">
        <v>3.9324840309745999</v>
      </c>
      <c r="AL7" s="16">
        <v>2.9939692395531998</v>
      </c>
      <c r="AM7" s="16">
        <v>38.4684009563573</v>
      </c>
      <c r="AN7" s="16">
        <v>32.901545159333402</v>
      </c>
      <c r="AO7" s="16">
        <v>5.5597188024123003</v>
      </c>
      <c r="AP7" s="16">
        <v>4.7889233843627999</v>
      </c>
      <c r="AQ7" s="16">
        <v>18.2814116975342</v>
      </c>
      <c r="AR7" s="16">
        <v>51.243621311065901</v>
      </c>
      <c r="AS7" s="16">
        <v>33.169182457267198</v>
      </c>
      <c r="AT7" s="16">
        <v>5.9308425222138998</v>
      </c>
      <c r="AU7" s="16">
        <v>5.8273561003461003</v>
      </c>
      <c r="AV7" s="16">
        <v>3.8289976091067999</v>
      </c>
      <c r="AW7" s="16">
        <v>46.361916996752697</v>
      </c>
      <c r="AX7" s="16">
        <v>34.710773293366202</v>
      </c>
      <c r="AY7" s="16">
        <v>7.6044677586268001</v>
      </c>
      <c r="AZ7" s="16">
        <v>5.8666095707097998</v>
      </c>
      <c r="BA7" s="16">
        <v>5.4562323805446002</v>
      </c>
      <c r="BB7" s="16">
        <v>46.882917603397203</v>
      </c>
      <c r="BC7" s="16">
        <v>38.450558469828401</v>
      </c>
      <c r="BD7" s="16">
        <v>9.0247296863291009</v>
      </c>
      <c r="BE7" s="16">
        <v>4.1751418477679003</v>
      </c>
      <c r="BF7" s="16">
        <v>1.4666523926774</v>
      </c>
      <c r="BG7" s="16">
        <v>87.214074153374</v>
      </c>
      <c r="BH7" s="16">
        <v>12.785925846626</v>
      </c>
    </row>
    <row r="8" spans="1:60" x14ac:dyDescent="0.25">
      <c r="A8" t="s">
        <v>13</v>
      </c>
      <c r="B8" s="14">
        <v>237906</v>
      </c>
      <c r="C8" s="15">
        <v>3.0501444345054001</v>
      </c>
      <c r="D8" s="16">
        <v>61.866451455616897</v>
      </c>
      <c r="E8" s="16">
        <v>29.7722629946281</v>
      </c>
      <c r="F8" s="16">
        <v>4.6501559439442</v>
      </c>
      <c r="G8" s="16">
        <v>3.2311080847057001</v>
      </c>
      <c r="H8" s="16">
        <v>0.48002152110500002</v>
      </c>
      <c r="I8" s="16">
        <v>62.7617630492716</v>
      </c>
      <c r="J8" s="16">
        <v>30.180407387791799</v>
      </c>
      <c r="K8" s="16">
        <v>3.6896925676527998</v>
      </c>
      <c r="L8" s="16">
        <v>2.4917404352979999</v>
      </c>
      <c r="M8" s="16">
        <v>0.87639655998590005</v>
      </c>
      <c r="N8" s="16">
        <v>49.848259396568402</v>
      </c>
      <c r="O8" s="16">
        <v>37.172244499928503</v>
      </c>
      <c r="P8" s="16">
        <v>7.6025825325968999</v>
      </c>
      <c r="Q8" s="16">
        <v>3.5732600270694999</v>
      </c>
      <c r="R8" s="16">
        <v>1.8036535438365999</v>
      </c>
      <c r="S8" s="16">
        <v>56.8518658629879</v>
      </c>
      <c r="T8" s="16">
        <v>33.047506157894297</v>
      </c>
      <c r="U8" s="16">
        <v>5.6417240422688</v>
      </c>
      <c r="V8" s="16">
        <v>3.0793674812741001</v>
      </c>
      <c r="W8" s="16">
        <v>1.3795364555748999</v>
      </c>
      <c r="X8" s="16">
        <v>49.402284936067197</v>
      </c>
      <c r="Y8" s="16">
        <v>37.421922944356197</v>
      </c>
      <c r="Z8" s="16">
        <v>7.2700982741082996</v>
      </c>
      <c r="AA8" s="16">
        <v>3.3597303136533001</v>
      </c>
      <c r="AB8" s="16">
        <v>2.5459635318150999</v>
      </c>
      <c r="AC8" s="16">
        <v>37.957848898304398</v>
      </c>
      <c r="AD8" s="16">
        <v>43.937101208040197</v>
      </c>
      <c r="AE8" s="16">
        <v>10.7958605499651</v>
      </c>
      <c r="AF8" s="16">
        <v>4.3836641362554998</v>
      </c>
      <c r="AG8" s="16">
        <v>2.9255252074348999</v>
      </c>
      <c r="AH8" s="16">
        <v>48.217363160239799</v>
      </c>
      <c r="AI8" s="16">
        <v>37.103730044639498</v>
      </c>
      <c r="AJ8" s="16">
        <v>7.2423562247274003</v>
      </c>
      <c r="AK8" s="16">
        <v>4.4967340041865</v>
      </c>
      <c r="AL8" s="16">
        <v>2.9398165662068001</v>
      </c>
      <c r="AM8" s="16">
        <v>36.801930174102402</v>
      </c>
      <c r="AN8" s="16">
        <v>30.654123897673902</v>
      </c>
      <c r="AO8" s="16">
        <v>6.4912192210369</v>
      </c>
      <c r="AP8" s="16">
        <v>5.8354980538532004</v>
      </c>
      <c r="AQ8" s="16">
        <v>20.217228653333699</v>
      </c>
      <c r="AR8" s="16">
        <v>50.788967071028097</v>
      </c>
      <c r="AS8" s="16">
        <v>30.978201474532</v>
      </c>
      <c r="AT8" s="16">
        <v>7.1120526594536999</v>
      </c>
      <c r="AU8" s="16">
        <v>7.1061679823123001</v>
      </c>
      <c r="AV8" s="16">
        <v>4.0146108126739</v>
      </c>
      <c r="AW8" s="16">
        <v>47.718426605466</v>
      </c>
      <c r="AX8" s="16">
        <v>31.6028179196826</v>
      </c>
      <c r="AY8" s="16">
        <v>8.8156666918866993</v>
      </c>
      <c r="AZ8" s="16">
        <v>6.7278673089370997</v>
      </c>
      <c r="BA8" s="16">
        <v>5.1352214740275999</v>
      </c>
      <c r="BB8" s="16">
        <v>45.009373450018103</v>
      </c>
      <c r="BC8" s="16">
        <v>37.968357250342599</v>
      </c>
      <c r="BD8" s="16">
        <v>10.887493379738199</v>
      </c>
      <c r="BE8" s="16">
        <v>4.7934898657452996</v>
      </c>
      <c r="BF8" s="16">
        <v>1.3412860541558</v>
      </c>
      <c r="BG8" s="16">
        <v>85.442569754440797</v>
      </c>
      <c r="BH8" s="16">
        <v>14.5574302455592</v>
      </c>
    </row>
    <row r="9" spans="1:60" x14ac:dyDescent="0.25">
      <c r="A9" t="s">
        <v>32</v>
      </c>
      <c r="B9" s="14">
        <v>32466</v>
      </c>
      <c r="C9" s="15">
        <v>2.7836559567579</v>
      </c>
      <c r="D9" s="16">
        <v>61.661430419515803</v>
      </c>
      <c r="E9" s="16">
        <v>29.498552331670101</v>
      </c>
      <c r="F9" s="16">
        <v>4.9744347933222004</v>
      </c>
      <c r="G9" s="16">
        <v>3.4497628288055</v>
      </c>
      <c r="H9" s="16">
        <v>0.41581962668639999</v>
      </c>
      <c r="I9" s="16">
        <v>62.659397523563101</v>
      </c>
      <c r="J9" s="16">
        <v>29.923612394505</v>
      </c>
      <c r="K9" s="16">
        <v>3.8748228916405001</v>
      </c>
      <c r="L9" s="16">
        <v>2.5349596500954998</v>
      </c>
      <c r="M9" s="16">
        <v>1.0072075401959</v>
      </c>
      <c r="N9" s="16">
        <v>51.955892318117399</v>
      </c>
      <c r="O9" s="16">
        <v>34.8734060247644</v>
      </c>
      <c r="P9" s="16">
        <v>7.7219244748352001</v>
      </c>
      <c r="Q9" s="16">
        <v>3.6160906794801</v>
      </c>
      <c r="R9" s="16">
        <v>1.8326865028029</v>
      </c>
      <c r="S9" s="16">
        <v>57.872851598595503</v>
      </c>
      <c r="T9" s="16">
        <v>31.805581223433698</v>
      </c>
      <c r="U9" s="16">
        <v>5.9231195712437996</v>
      </c>
      <c r="V9" s="16">
        <v>3.1756298897308</v>
      </c>
      <c r="W9" s="16">
        <v>1.2228177169962</v>
      </c>
      <c r="X9" s="16">
        <v>51.395305858436501</v>
      </c>
      <c r="Y9" s="16">
        <v>35.224542598410601</v>
      </c>
      <c r="Z9" s="16">
        <v>7.1921394689828997</v>
      </c>
      <c r="AA9" s="16">
        <v>3.6622928602229998</v>
      </c>
      <c r="AB9" s="16">
        <v>2.5257192139468998</v>
      </c>
      <c r="AC9" s="16">
        <v>39.120926507731198</v>
      </c>
      <c r="AD9" s="16">
        <v>42.653853261873998</v>
      </c>
      <c r="AE9" s="16">
        <v>10.6911846239142</v>
      </c>
      <c r="AF9" s="16">
        <v>4.4970122589786001</v>
      </c>
      <c r="AG9" s="16">
        <v>3.0370233475020001</v>
      </c>
      <c r="AH9" s="16">
        <v>48.6786176307522</v>
      </c>
      <c r="AI9" s="16">
        <v>36.167067085566401</v>
      </c>
      <c r="AJ9" s="16">
        <v>7.5217150249492004</v>
      </c>
      <c r="AK9" s="16">
        <v>4.7187827265447</v>
      </c>
      <c r="AL9" s="16">
        <v>2.9138175321875002</v>
      </c>
      <c r="AM9" s="16">
        <v>37.7718228300376</v>
      </c>
      <c r="AN9" s="16">
        <v>29.5077927678186</v>
      </c>
      <c r="AO9" s="16">
        <v>6.3882215240558997</v>
      </c>
      <c r="AP9" s="16">
        <v>6.3882215240558997</v>
      </c>
      <c r="AQ9" s="16">
        <v>19.943941354031899</v>
      </c>
      <c r="AR9" s="16">
        <v>49.735107497073898</v>
      </c>
      <c r="AS9" s="16">
        <v>30.518080453397399</v>
      </c>
      <c r="AT9" s="16">
        <v>7.7527259286637999</v>
      </c>
      <c r="AU9" s="16">
        <v>7.9406147970183998</v>
      </c>
      <c r="AV9" s="16">
        <v>4.0534713238464999</v>
      </c>
      <c r="AW9" s="16">
        <v>48.684777921517899</v>
      </c>
      <c r="AX9" s="16">
        <v>29.834288178402002</v>
      </c>
      <c r="AY9" s="16">
        <v>9.2250354216718993</v>
      </c>
      <c r="AZ9" s="16">
        <v>7.2106203412800998</v>
      </c>
      <c r="BA9" s="16">
        <v>5.0452781371280997</v>
      </c>
      <c r="BB9" s="16">
        <v>46.251463069056904</v>
      </c>
      <c r="BC9" s="16">
        <v>36.425799297726897</v>
      </c>
      <c r="BD9" s="16">
        <v>10.980718289903299</v>
      </c>
      <c r="BE9" s="16">
        <v>5.0452781371280997</v>
      </c>
      <c r="BF9" s="16">
        <v>1.2967412061849</v>
      </c>
      <c r="BG9" s="16">
        <v>84.445265816546495</v>
      </c>
      <c r="BH9" s="16">
        <v>15.554734183453499</v>
      </c>
    </row>
    <row r="10" spans="1:60" x14ac:dyDescent="0.25">
      <c r="A10" t="s">
        <v>25</v>
      </c>
      <c r="B10" s="14">
        <v>27164</v>
      </c>
      <c r="C10" s="15">
        <v>2.5711724656241999</v>
      </c>
      <c r="D10" s="16">
        <v>63.554704756295102</v>
      </c>
      <c r="E10" s="16">
        <v>27.864084818141698</v>
      </c>
      <c r="F10" s="16">
        <v>4.5280518333088002</v>
      </c>
      <c r="G10" s="16">
        <v>3.5672213223383999</v>
      </c>
      <c r="H10" s="16">
        <v>0.48593726991609998</v>
      </c>
      <c r="I10" s="16">
        <v>64.802680017670397</v>
      </c>
      <c r="J10" s="16">
        <v>28.081284052422301</v>
      </c>
      <c r="K10" s="16">
        <v>3.6445295243704998</v>
      </c>
      <c r="L10" s="16">
        <v>2.7315564718009</v>
      </c>
      <c r="M10" s="16">
        <v>0.73994993373579998</v>
      </c>
      <c r="N10" s="16">
        <v>52.716831099985299</v>
      </c>
      <c r="O10" s="16">
        <v>34.450007362685902</v>
      </c>
      <c r="P10" s="16">
        <v>7.3774112796348001</v>
      </c>
      <c r="Q10" s="16">
        <v>3.8065086143425</v>
      </c>
      <c r="R10" s="16">
        <v>1.6492416433515</v>
      </c>
      <c r="S10" s="16">
        <v>60.182594610513902</v>
      </c>
      <c r="T10" s="16">
        <v>29.999263731409201</v>
      </c>
      <c r="U10" s="16">
        <v>5.4078927992932</v>
      </c>
      <c r="V10" s="16">
        <v>3.2285377705787002</v>
      </c>
      <c r="W10" s="16">
        <v>1.1817110882049999</v>
      </c>
      <c r="X10" s="16">
        <v>52.352378147548201</v>
      </c>
      <c r="Y10" s="16">
        <v>34.593579737888398</v>
      </c>
      <c r="Z10" s="16">
        <v>7.1233986158149998</v>
      </c>
      <c r="AA10" s="16">
        <v>3.5230452068915001</v>
      </c>
      <c r="AB10" s="16">
        <v>2.4075982918569001</v>
      </c>
      <c r="AC10" s="16">
        <v>40.932852304520701</v>
      </c>
      <c r="AD10" s="16">
        <v>41.433514946252402</v>
      </c>
      <c r="AE10" s="16">
        <v>10.3372110145781</v>
      </c>
      <c r="AF10" s="16">
        <v>4.6016786923869999</v>
      </c>
      <c r="AG10" s="16">
        <v>2.6947430422618002</v>
      </c>
      <c r="AH10" s="16">
        <v>51.719187159475801</v>
      </c>
      <c r="AI10" s="16">
        <v>34.067147695479299</v>
      </c>
      <c r="AJ10" s="16">
        <v>6.8436165513178997</v>
      </c>
      <c r="AK10" s="16">
        <v>4.7158003239581996</v>
      </c>
      <c r="AL10" s="16">
        <v>2.6542482697688001</v>
      </c>
      <c r="AM10" s="16">
        <v>40.524223236636701</v>
      </c>
      <c r="AN10" s="16">
        <v>27.9634810778972</v>
      </c>
      <c r="AO10" s="16">
        <v>5.9453688705639998</v>
      </c>
      <c r="AP10" s="16">
        <v>6.0668531880429999</v>
      </c>
      <c r="AQ10" s="16">
        <v>19.500073626859098</v>
      </c>
      <c r="AR10" s="16">
        <v>53.644529524370498</v>
      </c>
      <c r="AS10" s="16">
        <v>29.0053011338536</v>
      </c>
      <c r="AT10" s="16">
        <v>6.6705934324841998</v>
      </c>
      <c r="AU10" s="16">
        <v>6.8951553526726999</v>
      </c>
      <c r="AV10" s="16">
        <v>3.7844205566191</v>
      </c>
      <c r="AW10" s="16">
        <v>51.1964364600206</v>
      </c>
      <c r="AX10" s="16">
        <v>28.357384773965499</v>
      </c>
      <c r="AY10" s="16">
        <v>8.5628037107937001</v>
      </c>
      <c r="AZ10" s="16">
        <v>6.9209247533499996</v>
      </c>
      <c r="BA10" s="16">
        <v>4.9624503018701001</v>
      </c>
      <c r="BB10" s="16">
        <v>49.024444117214003</v>
      </c>
      <c r="BC10" s="16">
        <v>34.372699160653802</v>
      </c>
      <c r="BD10" s="16">
        <v>10.421881902518001</v>
      </c>
      <c r="BE10" s="16">
        <v>4.9550876159622996</v>
      </c>
      <c r="BF10" s="16">
        <v>1.2258872036519</v>
      </c>
      <c r="BG10" s="16">
        <v>85.333529671624206</v>
      </c>
      <c r="BH10" s="16">
        <v>14.6664703283758</v>
      </c>
    </row>
    <row r="11" spans="1:60" x14ac:dyDescent="0.25">
      <c r="A11" t="s">
        <v>16</v>
      </c>
      <c r="B11" s="14">
        <v>1455</v>
      </c>
      <c r="C11" s="15">
        <v>3.3576406516823001</v>
      </c>
      <c r="D11" s="16">
        <v>85.567010309278302</v>
      </c>
      <c r="E11" s="16">
        <v>13.127147766323001</v>
      </c>
      <c r="F11" s="16">
        <v>0.75601374570449997</v>
      </c>
      <c r="G11" s="16">
        <v>0.3436426116838</v>
      </c>
      <c r="H11" s="16">
        <v>0.2061855670103</v>
      </c>
      <c r="I11" s="16">
        <v>83.573883161512001</v>
      </c>
      <c r="J11" s="16">
        <v>14.776632302405501</v>
      </c>
      <c r="K11" s="16">
        <v>0.75601374570449997</v>
      </c>
      <c r="L11" s="16">
        <v>0.3436426116838</v>
      </c>
      <c r="M11" s="16">
        <v>0.54982817869419998</v>
      </c>
      <c r="N11" s="16">
        <v>77.250859106529205</v>
      </c>
      <c r="O11" s="16">
        <v>19.8625429553265</v>
      </c>
      <c r="P11" s="16">
        <v>0.96219931271479997</v>
      </c>
      <c r="Q11" s="16">
        <v>0.61855670103089999</v>
      </c>
      <c r="R11" s="16">
        <v>1.3058419243985999</v>
      </c>
      <c r="S11" s="16">
        <v>80.412371134020603</v>
      </c>
      <c r="T11" s="16">
        <v>16.975945017182099</v>
      </c>
      <c r="U11" s="16">
        <v>1.3745704467354001</v>
      </c>
      <c r="V11" s="16">
        <v>0.48109965635739999</v>
      </c>
      <c r="W11" s="16">
        <v>0.75601374570449997</v>
      </c>
      <c r="X11" s="16">
        <v>77.525773195876297</v>
      </c>
      <c r="Y11" s="16">
        <v>19.725085910652901</v>
      </c>
      <c r="Z11" s="16">
        <v>1.0996563573883</v>
      </c>
      <c r="AA11" s="16">
        <v>0.54982817869419998</v>
      </c>
      <c r="AB11" s="16">
        <v>1.0996563573883</v>
      </c>
      <c r="AC11" s="16">
        <v>54.0893470790378</v>
      </c>
      <c r="AD11" s="16">
        <v>25.085910652921001</v>
      </c>
      <c r="AE11" s="16">
        <v>2.680412371134</v>
      </c>
      <c r="AF11" s="16">
        <v>0.96219931271479997</v>
      </c>
      <c r="AG11" s="16">
        <v>17.1821305841924</v>
      </c>
      <c r="AH11" s="16">
        <v>70.996563573883193</v>
      </c>
      <c r="AI11" s="16">
        <v>24.6048109965636</v>
      </c>
      <c r="AJ11" s="16">
        <v>1.3058419243985999</v>
      </c>
      <c r="AK11" s="16">
        <v>0.3436426116838</v>
      </c>
      <c r="AL11" s="16">
        <v>2.7491408934708002</v>
      </c>
      <c r="AM11" s="16">
        <v>55.1202749140894</v>
      </c>
      <c r="AN11" s="16">
        <v>20.412371134020599</v>
      </c>
      <c r="AO11" s="16">
        <v>0.82474226804119999</v>
      </c>
      <c r="AP11" s="16">
        <v>0.68728522336770004</v>
      </c>
      <c r="AQ11" s="16">
        <v>22.9553264604811</v>
      </c>
      <c r="AR11" s="16">
        <v>78.694158075601393</v>
      </c>
      <c r="AS11" s="16">
        <v>17.319587628866</v>
      </c>
      <c r="AT11" s="16">
        <v>1.8556701030928</v>
      </c>
      <c r="AU11" s="16">
        <v>0.96219931271479997</v>
      </c>
      <c r="AV11" s="16">
        <v>1.1683848797251</v>
      </c>
      <c r="AW11" s="16">
        <v>74.501718213058396</v>
      </c>
      <c r="AX11" s="16">
        <v>19.037800687285198</v>
      </c>
      <c r="AY11" s="16">
        <v>1.7869415807560001</v>
      </c>
      <c r="AZ11" s="16">
        <v>1.0996563573883</v>
      </c>
      <c r="BA11" s="16">
        <v>3.5738831615120001</v>
      </c>
      <c r="BB11" s="16">
        <v>76.838487972508602</v>
      </c>
      <c r="BC11" s="16">
        <v>19.037800687285198</v>
      </c>
      <c r="BD11" s="16">
        <v>2.0618556701031001</v>
      </c>
      <c r="BE11" s="16">
        <v>1.0309278350515001</v>
      </c>
      <c r="BF11" s="16">
        <v>1.0309278350515001</v>
      </c>
      <c r="BG11" s="16">
        <v>97.731958762886606</v>
      </c>
      <c r="BH11" s="16">
        <v>2.2680412371134002</v>
      </c>
    </row>
    <row r="12" spans="1:60" x14ac:dyDescent="0.25">
      <c r="A12" t="s">
        <v>17</v>
      </c>
      <c r="B12" s="14">
        <v>159956</v>
      </c>
      <c r="C12" s="15">
        <v>3.5593750243383999</v>
      </c>
      <c r="D12" s="16">
        <v>66.661456900647707</v>
      </c>
      <c r="E12" s="16">
        <v>26.522918802670699</v>
      </c>
      <c r="F12" s="16">
        <v>3.8004201155318</v>
      </c>
      <c r="G12" s="16">
        <v>2.5963389932231</v>
      </c>
      <c r="H12" s="16">
        <v>0.41886518792670002</v>
      </c>
      <c r="I12" s="16">
        <v>67.582960314086407</v>
      </c>
      <c r="J12" s="16">
        <v>26.2659731426142</v>
      </c>
      <c r="K12" s="16">
        <v>3.2127585085899</v>
      </c>
      <c r="L12" s="16">
        <v>2.1812248368301002</v>
      </c>
      <c r="M12" s="16">
        <v>0.75708319787940004</v>
      </c>
      <c r="N12" s="16">
        <v>53.051464152641998</v>
      </c>
      <c r="O12" s="16">
        <v>35.471004526244698</v>
      </c>
      <c r="P12" s="16">
        <v>6.8681387381530001</v>
      </c>
      <c r="Q12" s="16">
        <v>3.1746230213309001</v>
      </c>
      <c r="R12" s="16">
        <v>1.4347695616294001</v>
      </c>
      <c r="S12" s="16">
        <v>60.626672334892099</v>
      </c>
      <c r="T12" s="16">
        <v>30.5477756383005</v>
      </c>
      <c r="U12" s="16">
        <v>4.9869964240166</v>
      </c>
      <c r="V12" s="16">
        <v>2.7088699392333</v>
      </c>
      <c r="W12" s="16">
        <v>1.1296856635575001</v>
      </c>
      <c r="X12" s="16">
        <v>54.586261221835997</v>
      </c>
      <c r="Y12" s="16">
        <v>34.3919577883918</v>
      </c>
      <c r="Z12" s="16">
        <v>6.1410637925428997</v>
      </c>
      <c r="AA12" s="16">
        <v>2.8239015729325998</v>
      </c>
      <c r="AB12" s="16">
        <v>2.0568156242967</v>
      </c>
      <c r="AC12" s="16">
        <v>41.203831053539702</v>
      </c>
      <c r="AD12" s="16">
        <v>42.187851659206302</v>
      </c>
      <c r="AE12" s="16">
        <v>10.3240891245092</v>
      </c>
      <c r="AF12" s="16">
        <v>4.0042261621946</v>
      </c>
      <c r="AG12" s="16">
        <v>2.2800020005502</v>
      </c>
      <c r="AH12" s="16">
        <v>52.113081097301801</v>
      </c>
      <c r="AI12" s="16">
        <v>35.362224611768198</v>
      </c>
      <c r="AJ12" s="16">
        <v>6.2542199104753999</v>
      </c>
      <c r="AK12" s="16">
        <v>3.8566855885367999</v>
      </c>
      <c r="AL12" s="16">
        <v>2.4137887919178</v>
      </c>
      <c r="AM12" s="16">
        <v>38.216134436970201</v>
      </c>
      <c r="AN12" s="16">
        <v>29.559378829178002</v>
      </c>
      <c r="AO12" s="16">
        <v>6.4505238940709004</v>
      </c>
      <c r="AP12" s="16">
        <v>5.5777838905698998</v>
      </c>
      <c r="AQ12" s="16">
        <v>20.196178949210999</v>
      </c>
      <c r="AR12" s="16">
        <v>53.297156718097497</v>
      </c>
      <c r="AS12" s="16">
        <v>29.4387206481783</v>
      </c>
      <c r="AT12" s="16">
        <v>6.7324764310185001</v>
      </c>
      <c r="AU12" s="16">
        <v>7.1588436820126002</v>
      </c>
      <c r="AV12" s="16">
        <v>3.3728025206932002</v>
      </c>
      <c r="AW12" s="16">
        <v>49.818074970616898</v>
      </c>
      <c r="AX12" s="16">
        <v>30.865988146740399</v>
      </c>
      <c r="AY12" s="16">
        <v>8.3541723974093003</v>
      </c>
      <c r="AZ12" s="16">
        <v>6.4842831778739001</v>
      </c>
      <c r="BA12" s="16">
        <v>4.4774813073594997</v>
      </c>
      <c r="BB12" s="16">
        <v>46.177698867188496</v>
      </c>
      <c r="BC12" s="16">
        <v>37.385280952261901</v>
      </c>
      <c r="BD12" s="16">
        <v>10.7479556878141</v>
      </c>
      <c r="BE12" s="16">
        <v>4.5318712645978003</v>
      </c>
      <c r="BF12" s="16">
        <v>1.1571932281377</v>
      </c>
      <c r="BG12" s="16">
        <v>86.460651679211793</v>
      </c>
      <c r="BH12" s="16">
        <v>13.5393483207882</v>
      </c>
    </row>
    <row r="13" spans="1:60" x14ac:dyDescent="0.25">
      <c r="A13" t="s">
        <v>26</v>
      </c>
      <c r="B13" s="14">
        <v>240</v>
      </c>
      <c r="C13" s="15">
        <v>1.5854963874765999</v>
      </c>
      <c r="D13" s="16">
        <v>53.3333333333333</v>
      </c>
      <c r="E13" s="16">
        <v>29.5833333333333</v>
      </c>
      <c r="F13" s="16">
        <v>7.9166666666666998</v>
      </c>
      <c r="G13" s="16">
        <v>8.75</v>
      </c>
      <c r="H13" s="16">
        <v>0.41666666666669999</v>
      </c>
      <c r="I13" s="16">
        <v>57.5</v>
      </c>
      <c r="J13" s="16">
        <v>28.75</v>
      </c>
      <c r="K13" s="16">
        <v>6.6666666666666998</v>
      </c>
      <c r="L13" s="16">
        <v>5.8333333333333002</v>
      </c>
      <c r="M13" s="16">
        <v>1.25</v>
      </c>
      <c r="N13" s="16">
        <v>50.4166666666667</v>
      </c>
      <c r="O13" s="16">
        <v>30</v>
      </c>
      <c r="P13" s="16">
        <v>6.6666666666666998</v>
      </c>
      <c r="Q13" s="16">
        <v>10.4166666666667</v>
      </c>
      <c r="R13" s="16">
        <v>2.5</v>
      </c>
      <c r="S13" s="16">
        <v>63.75</v>
      </c>
      <c r="T13" s="16">
        <v>22.0833333333333</v>
      </c>
      <c r="U13" s="16">
        <v>5.8333333333333002</v>
      </c>
      <c r="V13" s="16">
        <v>7.9166666666666998</v>
      </c>
      <c r="W13" s="16">
        <v>0.41666666666669999</v>
      </c>
      <c r="X13" s="16">
        <v>54.5833333333333</v>
      </c>
      <c r="Y13" s="16">
        <v>29.5833333333333</v>
      </c>
      <c r="Z13" s="16">
        <v>7.0833333333333002</v>
      </c>
      <c r="AA13" s="16">
        <v>7.0833333333333002</v>
      </c>
      <c r="AB13" s="16">
        <v>1.6666666666667</v>
      </c>
      <c r="AC13" s="16">
        <v>29.5833333333333</v>
      </c>
      <c r="AD13" s="16">
        <v>32.0833333333333</v>
      </c>
      <c r="AE13" s="16">
        <v>12.9166666666667</v>
      </c>
      <c r="AF13" s="16">
        <v>7.9166666666666998</v>
      </c>
      <c r="AG13" s="16">
        <v>17.5</v>
      </c>
      <c r="AH13" s="16">
        <v>47.5</v>
      </c>
      <c r="AI13" s="16">
        <v>31.6666666666667</v>
      </c>
      <c r="AJ13" s="16">
        <v>7.5</v>
      </c>
      <c r="AK13" s="16">
        <v>10</v>
      </c>
      <c r="AL13" s="16">
        <v>3.3333333333333002</v>
      </c>
      <c r="AM13" s="16">
        <v>48.75</v>
      </c>
      <c r="AN13" s="16">
        <v>27.5</v>
      </c>
      <c r="AO13" s="16">
        <v>3.3333333333333002</v>
      </c>
      <c r="AP13" s="16">
        <v>8.3333333333333002</v>
      </c>
      <c r="AQ13" s="16">
        <v>12.0833333333333</v>
      </c>
      <c r="AR13" s="16">
        <v>62.0833333333333</v>
      </c>
      <c r="AS13" s="16">
        <v>20.4166666666667</v>
      </c>
      <c r="AT13" s="16">
        <v>7.5</v>
      </c>
      <c r="AU13" s="16">
        <v>8.75</v>
      </c>
      <c r="AV13" s="16">
        <v>1.25</v>
      </c>
      <c r="AW13" s="16">
        <v>64.1666666666667</v>
      </c>
      <c r="AX13" s="16">
        <v>18.75</v>
      </c>
      <c r="AY13" s="16">
        <v>3.75</v>
      </c>
      <c r="AZ13" s="16">
        <v>10.4166666666667</v>
      </c>
      <c r="BA13" s="16">
        <v>2.9166666666666998</v>
      </c>
      <c r="BB13" s="16">
        <v>62.5</v>
      </c>
      <c r="BC13" s="16">
        <v>19.5833333333333</v>
      </c>
      <c r="BD13" s="16">
        <v>7.5</v>
      </c>
      <c r="BE13" s="16">
        <v>8.3333333333333002</v>
      </c>
      <c r="BF13" s="16">
        <v>2.0833333333333002</v>
      </c>
      <c r="BG13" s="16">
        <v>82.9166666666667</v>
      </c>
      <c r="BH13" s="16">
        <v>17.0833333333333</v>
      </c>
    </row>
    <row r="14" spans="1:60" x14ac:dyDescent="0.25">
      <c r="A14" t="s">
        <v>18</v>
      </c>
      <c r="B14" s="14">
        <v>72197</v>
      </c>
      <c r="C14" s="15">
        <v>2.2987923833577</v>
      </c>
      <c r="D14" s="16">
        <v>50.272171973904697</v>
      </c>
      <c r="E14" s="16">
        <v>37.789658850090703</v>
      </c>
      <c r="F14" s="16">
        <v>6.6817180769283997</v>
      </c>
      <c r="G14" s="16">
        <v>4.6733243763591004</v>
      </c>
      <c r="H14" s="16">
        <v>0.58312672271699995</v>
      </c>
      <c r="I14" s="16">
        <v>51.3650151668352</v>
      </c>
      <c r="J14" s="16">
        <v>39.572281396733899</v>
      </c>
      <c r="K14" s="16">
        <v>4.8270703768854997</v>
      </c>
      <c r="L14" s="16">
        <v>3.1746471460032999</v>
      </c>
      <c r="M14" s="16">
        <v>1.0609859135421</v>
      </c>
      <c r="N14" s="16">
        <v>41.694253223818201</v>
      </c>
      <c r="O14" s="16">
        <v>41.7704336745294</v>
      </c>
      <c r="P14" s="16">
        <v>9.4893139604139005</v>
      </c>
      <c r="Q14" s="16">
        <v>4.4240065376678004</v>
      </c>
      <c r="R14" s="16">
        <v>2.6219926035708001</v>
      </c>
      <c r="S14" s="16">
        <v>47.179245675028</v>
      </c>
      <c r="T14" s="16">
        <v>39.659542640275902</v>
      </c>
      <c r="U14" s="16">
        <v>7.2953169799298996</v>
      </c>
      <c r="V14" s="16">
        <v>3.9184453647658</v>
      </c>
      <c r="W14" s="16">
        <v>1.9474493400002999</v>
      </c>
      <c r="X14" s="16">
        <v>36.519522971868597</v>
      </c>
      <c r="Y14" s="16">
        <v>45.219330443093199</v>
      </c>
      <c r="Z14" s="16">
        <v>10.030887710015699</v>
      </c>
      <c r="AA14" s="16">
        <v>4.5666717453633998</v>
      </c>
      <c r="AB14" s="16">
        <v>3.6635871296591001</v>
      </c>
      <c r="AC14" s="16">
        <v>30.4680249871878</v>
      </c>
      <c r="AD14" s="16">
        <v>48.928625843179098</v>
      </c>
      <c r="AE14" s="16">
        <v>12.0863747801155</v>
      </c>
      <c r="AF14" s="16">
        <v>5.1553388644957998</v>
      </c>
      <c r="AG14" s="16">
        <v>3.3616355250218</v>
      </c>
      <c r="AH14" s="16">
        <v>38.489133897530401</v>
      </c>
      <c r="AI14" s="16">
        <v>41.666551241741303</v>
      </c>
      <c r="AJ14" s="16">
        <v>9.7746443758050994</v>
      </c>
      <c r="AK14" s="16">
        <v>6.0237960026039996</v>
      </c>
      <c r="AL14" s="16">
        <v>4.0458744823192001</v>
      </c>
      <c r="AM14" s="16">
        <v>32.3212875881269</v>
      </c>
      <c r="AN14" s="16">
        <v>33.692535700929398</v>
      </c>
      <c r="AO14" s="16">
        <v>6.9338061138273996</v>
      </c>
      <c r="AP14" s="16">
        <v>6.6124631217363996</v>
      </c>
      <c r="AQ14" s="16">
        <v>20.439907475379901</v>
      </c>
      <c r="AR14" s="16">
        <v>43.6846406360375</v>
      </c>
      <c r="AS14" s="16">
        <v>35.346344030915397</v>
      </c>
      <c r="AT14" s="16">
        <v>8.2233333795033001</v>
      </c>
      <c r="AU14" s="16">
        <v>7.1401858802996996</v>
      </c>
      <c r="AV14" s="16">
        <v>5.6054960732439998</v>
      </c>
      <c r="AW14" s="16">
        <v>41.382605925454001</v>
      </c>
      <c r="AX14" s="16">
        <v>34.175935288169903</v>
      </c>
      <c r="AY14" s="16">
        <v>10.2026399988919</v>
      </c>
      <c r="AZ14" s="16">
        <v>7.3839633225757</v>
      </c>
      <c r="BA14" s="16">
        <v>6.8548554649084998</v>
      </c>
      <c r="BB14" s="16">
        <v>40.673435184287399</v>
      </c>
      <c r="BC14" s="16">
        <v>40.5044530936188</v>
      </c>
      <c r="BD14" s="16">
        <v>11.620981481225</v>
      </c>
      <c r="BE14" s="16">
        <v>5.4226629915369999</v>
      </c>
      <c r="BF14" s="16">
        <v>1.7784672493317</v>
      </c>
      <c r="BG14" s="16">
        <v>82.716733382273503</v>
      </c>
      <c r="BH14" s="16">
        <v>17.2832666177265</v>
      </c>
    </row>
    <row r="15" spans="1:60" x14ac:dyDescent="0.25">
      <c r="A15" t="s">
        <v>27</v>
      </c>
      <c r="B15" s="14">
        <v>46656</v>
      </c>
      <c r="C15" s="15">
        <v>3.8416789559882001</v>
      </c>
      <c r="D15" s="16">
        <v>62.635030864197503</v>
      </c>
      <c r="E15" s="16">
        <v>29.338134430726999</v>
      </c>
      <c r="F15" s="16">
        <v>4.5803326474623001</v>
      </c>
      <c r="G15" s="16">
        <v>2.9342421124829001</v>
      </c>
      <c r="H15" s="16">
        <v>0.51225994513030004</v>
      </c>
      <c r="I15" s="16">
        <v>64.043209876543202</v>
      </c>
      <c r="J15" s="16">
        <v>29.389574759945098</v>
      </c>
      <c r="K15" s="16">
        <v>3.474365569273</v>
      </c>
      <c r="L15" s="16">
        <v>2.2912379972564998</v>
      </c>
      <c r="M15" s="16">
        <v>0.80161179698219998</v>
      </c>
      <c r="N15" s="16">
        <v>48.315329218107003</v>
      </c>
      <c r="O15" s="16">
        <v>38.252314814814802</v>
      </c>
      <c r="P15" s="16">
        <v>8.1361454046638997</v>
      </c>
      <c r="Q15" s="16">
        <v>3.3972050754457999</v>
      </c>
      <c r="R15" s="16">
        <v>1.8990054869685</v>
      </c>
      <c r="S15" s="16">
        <v>57.092335390946502</v>
      </c>
      <c r="T15" s="16">
        <v>33.2433127572017</v>
      </c>
      <c r="U15" s="16">
        <v>5.5191186556926999</v>
      </c>
      <c r="V15" s="16">
        <v>2.7327674897118999</v>
      </c>
      <c r="W15" s="16">
        <v>1.4124657064471999</v>
      </c>
      <c r="X15" s="16">
        <v>47.8094993141289</v>
      </c>
      <c r="Y15" s="16">
        <v>38.6552640603567</v>
      </c>
      <c r="Z15" s="16">
        <v>7.5981652949246001</v>
      </c>
      <c r="AA15" s="16">
        <v>3.1271433470507999</v>
      </c>
      <c r="AB15" s="16">
        <v>2.8099279835391</v>
      </c>
      <c r="AC15" s="16">
        <v>36.567644032921798</v>
      </c>
      <c r="AD15" s="16">
        <v>45.111025377229097</v>
      </c>
      <c r="AE15" s="16">
        <v>11.119684499314101</v>
      </c>
      <c r="AF15" s="16">
        <v>4.2931241426611999</v>
      </c>
      <c r="AG15" s="16">
        <v>2.9085219478737998</v>
      </c>
      <c r="AH15" s="16">
        <v>47.938100137174203</v>
      </c>
      <c r="AI15" s="16">
        <v>37.744341563786001</v>
      </c>
      <c r="AJ15" s="16">
        <v>7.1437757201645997</v>
      </c>
      <c r="AK15" s="16">
        <v>4.2395404663922998</v>
      </c>
      <c r="AL15" s="16">
        <v>2.9342421124829001</v>
      </c>
      <c r="AM15" s="16">
        <v>35.178755144032898</v>
      </c>
      <c r="AN15" s="16">
        <v>30.658436213991799</v>
      </c>
      <c r="AO15" s="16">
        <v>6.5757887517146996</v>
      </c>
      <c r="AP15" s="16">
        <v>5.4355281207133004</v>
      </c>
      <c r="AQ15" s="16">
        <v>22.151491769547299</v>
      </c>
      <c r="AR15" s="16">
        <v>51.731824417009598</v>
      </c>
      <c r="AS15" s="16">
        <v>30.4955418381344</v>
      </c>
      <c r="AT15" s="16">
        <v>7.2573731138545998</v>
      </c>
      <c r="AU15" s="16">
        <v>6.4857681755829999</v>
      </c>
      <c r="AV15" s="16">
        <v>4.0294924554184002</v>
      </c>
      <c r="AW15" s="16">
        <v>47.507287379972603</v>
      </c>
      <c r="AX15" s="16">
        <v>32.109482167352503</v>
      </c>
      <c r="AY15" s="16">
        <v>9.1113683127572003</v>
      </c>
      <c r="AZ15" s="16">
        <v>6.0292352537723</v>
      </c>
      <c r="BA15" s="16">
        <v>5.2426268861454002</v>
      </c>
      <c r="BB15" s="16">
        <v>43.004115226337397</v>
      </c>
      <c r="BC15" s="16">
        <v>39.223251028806601</v>
      </c>
      <c r="BD15" s="16">
        <v>11.758401920439001</v>
      </c>
      <c r="BE15" s="16">
        <v>4.5846193415638004</v>
      </c>
      <c r="BF15" s="16">
        <v>1.4296124828532</v>
      </c>
      <c r="BG15" s="16">
        <v>85.862482853223597</v>
      </c>
      <c r="BH15" s="16">
        <v>14.1375171467764</v>
      </c>
    </row>
    <row r="16" spans="1:60" x14ac:dyDescent="0.25">
      <c r="A16" t="s">
        <v>28</v>
      </c>
      <c r="B16" s="14">
        <v>19939</v>
      </c>
      <c r="C16" s="15">
        <v>2.8397147040225001</v>
      </c>
      <c r="D16" s="16">
        <v>61.402276944681297</v>
      </c>
      <c r="E16" s="16">
        <v>29.710617383018199</v>
      </c>
      <c r="F16" s="16">
        <v>5.1206178845479</v>
      </c>
      <c r="G16" s="16">
        <v>3.2800040122373</v>
      </c>
      <c r="H16" s="16">
        <v>0.48648377551529998</v>
      </c>
      <c r="I16" s="16">
        <v>62.8968353478108</v>
      </c>
      <c r="J16" s="16">
        <v>29.630372636541502</v>
      </c>
      <c r="K16" s="16">
        <v>3.8617784241937998</v>
      </c>
      <c r="L16" s="16">
        <v>2.6380460404232999</v>
      </c>
      <c r="M16" s="16">
        <v>0.97296755103059995</v>
      </c>
      <c r="N16" s="16">
        <v>49.465870906264101</v>
      </c>
      <c r="O16" s="16">
        <v>36.8574151161041</v>
      </c>
      <c r="P16" s="16">
        <v>7.8990922313054996</v>
      </c>
      <c r="Q16" s="16">
        <v>3.9069160940869998</v>
      </c>
      <c r="R16" s="16">
        <v>1.8707056522393</v>
      </c>
      <c r="S16" s="16">
        <v>57.174381864687298</v>
      </c>
      <c r="T16" s="16">
        <v>31.942424394402899</v>
      </c>
      <c r="U16" s="16">
        <v>6.0885701389236999</v>
      </c>
      <c r="V16" s="16">
        <v>3.2699734189276999</v>
      </c>
      <c r="W16" s="16">
        <v>1.5246501830582999</v>
      </c>
      <c r="X16" s="16">
        <v>49.566176839359997</v>
      </c>
      <c r="Y16" s="16">
        <v>37.063042278950803</v>
      </c>
      <c r="Z16" s="16">
        <v>7.3323637093134</v>
      </c>
      <c r="AA16" s="16">
        <v>3.3000651988565002</v>
      </c>
      <c r="AB16" s="16">
        <v>2.7383519735192001</v>
      </c>
      <c r="AC16" s="16">
        <v>36.7169868097698</v>
      </c>
      <c r="AD16" s="16">
        <v>44.575956667836898</v>
      </c>
      <c r="AE16" s="16">
        <v>10.9333467074577</v>
      </c>
      <c r="AF16" s="16">
        <v>4.4435528361502996</v>
      </c>
      <c r="AG16" s="16">
        <v>3.3301569787853</v>
      </c>
      <c r="AH16" s="16">
        <v>46.140729224133601</v>
      </c>
      <c r="AI16" s="16">
        <v>38.246652289482903</v>
      </c>
      <c r="AJ16" s="16">
        <v>7.8639851547218997</v>
      </c>
      <c r="AK16" s="16">
        <v>4.6792717789256999</v>
      </c>
      <c r="AL16" s="16">
        <v>3.0693615527358</v>
      </c>
      <c r="AM16" s="16">
        <v>35.869401675109103</v>
      </c>
      <c r="AN16" s="16">
        <v>30.738753197251601</v>
      </c>
      <c r="AO16" s="16">
        <v>7.1969506996339003</v>
      </c>
      <c r="AP16" s="16">
        <v>6.3192737850444001</v>
      </c>
      <c r="AQ16" s="16">
        <v>19.875620642961</v>
      </c>
      <c r="AR16" s="16">
        <v>50.714679773308603</v>
      </c>
      <c r="AS16" s="16">
        <v>29.730678569637401</v>
      </c>
      <c r="AT16" s="16">
        <v>7.7085109584231999</v>
      </c>
      <c r="AU16" s="16">
        <v>7.8238627814835002</v>
      </c>
      <c r="AV16" s="16">
        <v>4.0222679171472997</v>
      </c>
      <c r="AW16" s="16">
        <v>47.695471187120702</v>
      </c>
      <c r="AX16" s="16">
        <v>30.7337379005968</v>
      </c>
      <c r="AY16" s="16">
        <v>9.2833141080295007</v>
      </c>
      <c r="AZ16" s="16">
        <v>7.3223331160037999</v>
      </c>
      <c r="BA16" s="16">
        <v>4.9651436882492002</v>
      </c>
      <c r="BB16" s="16">
        <v>43.3321630974472</v>
      </c>
      <c r="BC16" s="16">
        <v>38.6027383519735</v>
      </c>
      <c r="BD16" s="16">
        <v>11.575304679271801</v>
      </c>
      <c r="BE16" s="16">
        <v>5.2058779276794001</v>
      </c>
      <c r="BF16" s="16">
        <v>1.2839159436281</v>
      </c>
      <c r="BG16" s="16">
        <v>84.873865289131899</v>
      </c>
      <c r="BH16" s="16">
        <v>15.126134710868101</v>
      </c>
    </row>
    <row r="17" spans="1:60" x14ac:dyDescent="0.25">
      <c r="A17" t="s">
        <v>29</v>
      </c>
      <c r="B17" s="14">
        <v>4058</v>
      </c>
      <c r="C17" s="15">
        <v>3.7973854374292002</v>
      </c>
      <c r="D17" s="16">
        <v>71.143420404140002</v>
      </c>
      <c r="E17" s="16">
        <v>21.192705766387402</v>
      </c>
      <c r="F17" s="16">
        <v>3.2035485460817998</v>
      </c>
      <c r="G17" s="16">
        <v>3.3021192705766</v>
      </c>
      <c r="H17" s="16">
        <v>1.1582060128142</v>
      </c>
      <c r="I17" s="16">
        <v>68.334154756037506</v>
      </c>
      <c r="J17" s="16">
        <v>22.991621488417898</v>
      </c>
      <c r="K17" s="16">
        <v>3.1296205027106998</v>
      </c>
      <c r="L17" s="16">
        <v>3.1542631838344</v>
      </c>
      <c r="M17" s="16">
        <v>2.3903400689995</v>
      </c>
      <c r="N17" s="16">
        <v>58.797437161163103</v>
      </c>
      <c r="O17" s="16">
        <v>29.053721044849699</v>
      </c>
      <c r="P17" s="16">
        <v>5.4213898472153996</v>
      </c>
      <c r="Q17" s="16">
        <v>4.8053228191226998</v>
      </c>
      <c r="R17" s="16">
        <v>1.9221291276490999</v>
      </c>
      <c r="S17" s="16">
        <v>71.291276490882197</v>
      </c>
      <c r="T17" s="16">
        <v>20.354854608181402</v>
      </c>
      <c r="U17" s="16">
        <v>3.5485460818136998</v>
      </c>
      <c r="V17" s="16">
        <v>3.4006899950715002</v>
      </c>
      <c r="W17" s="16">
        <v>1.4046328240513</v>
      </c>
      <c r="X17" s="16">
        <v>63.873829472646598</v>
      </c>
      <c r="Y17" s="16">
        <v>24.9383932971907</v>
      </c>
      <c r="Z17" s="16">
        <v>4.8792508624937998</v>
      </c>
      <c r="AA17" s="16">
        <v>3.7949728930508</v>
      </c>
      <c r="AB17" s="16">
        <v>2.5135534746179999</v>
      </c>
      <c r="AC17" s="16">
        <v>37.974371611631298</v>
      </c>
      <c r="AD17" s="16">
        <v>31.542631838344001</v>
      </c>
      <c r="AE17" s="16">
        <v>9.2163627402660993</v>
      </c>
      <c r="AF17" s="16">
        <v>6.6288812222770002</v>
      </c>
      <c r="AG17" s="16">
        <v>14.637752587481501</v>
      </c>
      <c r="AH17" s="16">
        <v>59.610645638245401</v>
      </c>
      <c r="AI17" s="16">
        <v>29.3740758994579</v>
      </c>
      <c r="AJ17" s="16">
        <v>3.2528339083292002</v>
      </c>
      <c r="AK17" s="16">
        <v>3.7210448496796</v>
      </c>
      <c r="AL17" s="16">
        <v>4.0413997042877998</v>
      </c>
      <c r="AM17" s="16">
        <v>53.499260719566301</v>
      </c>
      <c r="AN17" s="16">
        <v>23.607688516510599</v>
      </c>
      <c r="AO17" s="16">
        <v>2.4396254312468999</v>
      </c>
      <c r="AP17" s="16">
        <v>3.8689009364219</v>
      </c>
      <c r="AQ17" s="16">
        <v>16.584524396254299</v>
      </c>
      <c r="AR17" s="16">
        <v>67.644159684573694</v>
      </c>
      <c r="AS17" s="16">
        <v>19.467718087727899</v>
      </c>
      <c r="AT17" s="16">
        <v>4.1646131099063997</v>
      </c>
      <c r="AU17" s="16">
        <v>6.5303104977822004</v>
      </c>
      <c r="AV17" s="16">
        <v>2.1931986200099001</v>
      </c>
      <c r="AW17" s="16">
        <v>67.102020699852105</v>
      </c>
      <c r="AX17" s="16">
        <v>20.133070478067999</v>
      </c>
      <c r="AY17" s="16">
        <v>5.1503203548545997</v>
      </c>
      <c r="AZ17" s="16">
        <v>6.456382454411</v>
      </c>
      <c r="BA17" s="16">
        <v>1.1582060128142</v>
      </c>
      <c r="BB17" s="16">
        <v>63.652045342533299</v>
      </c>
      <c r="BC17" s="16">
        <v>23.706259241005402</v>
      </c>
      <c r="BD17" s="16">
        <v>6.7028092656481002</v>
      </c>
      <c r="BE17" s="16">
        <v>5.0517496303598</v>
      </c>
      <c r="BF17" s="16">
        <v>0.88713652045339997</v>
      </c>
      <c r="BG17" s="16">
        <v>89.551503203548506</v>
      </c>
      <c r="BH17" s="16">
        <v>10.448496796451501</v>
      </c>
    </row>
    <row r="18" spans="1:60" x14ac:dyDescent="0.25">
      <c r="A18" t="s">
        <v>30</v>
      </c>
      <c r="B18" s="14">
        <v>23351</v>
      </c>
      <c r="C18" s="15">
        <v>2.686008164655</v>
      </c>
      <c r="D18" s="16">
        <v>59.239433000727999</v>
      </c>
      <c r="E18" s="16">
        <v>31.574664896578302</v>
      </c>
      <c r="F18" s="16">
        <v>4.9334075628453</v>
      </c>
      <c r="G18" s="16">
        <v>3.7985525245171998</v>
      </c>
      <c r="H18" s="16">
        <v>0.45394201533119999</v>
      </c>
      <c r="I18" s="16">
        <v>59.860391417926401</v>
      </c>
      <c r="J18" s="16">
        <v>32.242730504046897</v>
      </c>
      <c r="K18" s="16">
        <v>3.9998287011263001</v>
      </c>
      <c r="L18" s="16">
        <v>3.0234251209798</v>
      </c>
      <c r="M18" s="16">
        <v>0.87362425592049997</v>
      </c>
      <c r="N18" s="16">
        <v>48.940088218920003</v>
      </c>
      <c r="O18" s="16">
        <v>37.625797610380701</v>
      </c>
      <c r="P18" s="16">
        <v>7.6399297674618003</v>
      </c>
      <c r="Q18" s="16">
        <v>3.9912637574407999</v>
      </c>
      <c r="R18" s="16">
        <v>1.8029206457967999</v>
      </c>
      <c r="S18" s="16">
        <v>54.729990150314798</v>
      </c>
      <c r="T18" s="16">
        <v>34.396813840949001</v>
      </c>
      <c r="U18" s="16">
        <v>5.8198792342939996</v>
      </c>
      <c r="V18" s="16">
        <v>3.6443835381782002</v>
      </c>
      <c r="W18" s="16">
        <v>1.4089332362639999</v>
      </c>
      <c r="X18" s="16">
        <v>48.537535865701699</v>
      </c>
      <c r="Y18" s="16">
        <v>37.994090188857001</v>
      </c>
      <c r="Z18" s="16">
        <v>7.2673547171427</v>
      </c>
      <c r="AA18" s="16">
        <v>3.8670720740011002</v>
      </c>
      <c r="AB18" s="16">
        <v>2.3339471542974999</v>
      </c>
      <c r="AC18" s="16">
        <v>37.655774913279899</v>
      </c>
      <c r="AD18" s="16">
        <v>43.758297289195298</v>
      </c>
      <c r="AE18" s="16">
        <v>10.9160207271637</v>
      </c>
      <c r="AF18" s="16">
        <v>4.9248426191597998</v>
      </c>
      <c r="AG18" s="16">
        <v>2.7450644512012001</v>
      </c>
      <c r="AH18" s="16">
        <v>46.276390732730903</v>
      </c>
      <c r="AI18" s="16">
        <v>37.570125476424998</v>
      </c>
      <c r="AJ18" s="16">
        <v>7.7684039227442003</v>
      </c>
      <c r="AK18" s="16">
        <v>5.2974176694787998</v>
      </c>
      <c r="AL18" s="16">
        <v>3.087662198621</v>
      </c>
      <c r="AM18" s="16">
        <v>36.5337672904801</v>
      </c>
      <c r="AN18" s="16">
        <v>31.437625797610401</v>
      </c>
      <c r="AO18" s="16">
        <v>7.0532311250054001</v>
      </c>
      <c r="AP18" s="16">
        <v>6.6763736028435998</v>
      </c>
      <c r="AQ18" s="16">
        <v>18.299002184060601</v>
      </c>
      <c r="AR18" s="16">
        <v>48.344824632778</v>
      </c>
      <c r="AS18" s="16">
        <v>32.037171855594998</v>
      </c>
      <c r="AT18" s="16">
        <v>7.2930495481991997</v>
      </c>
      <c r="AU18" s="16">
        <v>8.0082223459380995</v>
      </c>
      <c r="AV18" s="16">
        <v>4.3167316174895998</v>
      </c>
      <c r="AW18" s="16">
        <v>46.417712303541599</v>
      </c>
      <c r="AX18" s="16">
        <v>32.302685109845399</v>
      </c>
      <c r="AY18" s="16">
        <v>8.7148301999914004</v>
      </c>
      <c r="AZ18" s="16">
        <v>7.7170142606312</v>
      </c>
      <c r="BA18" s="16">
        <v>4.8477581259902998</v>
      </c>
      <c r="BB18" s="16">
        <v>44.905999743051702</v>
      </c>
      <c r="BC18" s="16">
        <v>37.891310864631102</v>
      </c>
      <c r="BD18" s="16">
        <v>10.500620958417199</v>
      </c>
      <c r="BE18" s="16">
        <v>5.3702196908055004</v>
      </c>
      <c r="BF18" s="16">
        <v>1.3318487430945001</v>
      </c>
      <c r="BG18" s="16">
        <v>83.974990364438398</v>
      </c>
      <c r="BH18" s="16">
        <v>16.025009635561599</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vt:lpstr>
      <vt:lpstr>Contents and Guidance</vt:lpstr>
      <vt:lpstr>Glossary and Methodology</vt:lpstr>
      <vt:lpstr>Chart 1</vt:lpstr>
      <vt:lpstr>Table 1</vt:lpstr>
      <vt:lpstr>Data</vt:lpstr>
      <vt:lpstr>'Chart 1'!Print_Area</vt:lpstr>
      <vt:lpstr>'Contents and Guidance'!Print_Area</vt:lpstr>
      <vt:lpstr>Cover!Print_Area</vt:lpstr>
      <vt:lpstr>'Glossary and Methodology'!Print_Area</vt:lpstr>
      <vt:lpstr>'Table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Lowri Medlock</dc:creator>
  <cp:lastModifiedBy>Rebecca Hulme</cp:lastModifiedBy>
  <cp:lastPrinted>2015-11-19T09:45:25Z</cp:lastPrinted>
  <dcterms:created xsi:type="dcterms:W3CDTF">2015-10-20T12:01:23Z</dcterms:created>
  <dcterms:modified xsi:type="dcterms:W3CDTF">2016-10-27T07:36:58Z</dcterms:modified>
</cp:coreProperties>
</file>