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hew.cunningham\Desktop\"/>
    </mc:Choice>
  </mc:AlternateContent>
  <bookViews>
    <workbookView xWindow="0" yWindow="0" windowWidth="19200" windowHeight="6760"/>
  </bookViews>
  <sheets>
    <sheet name="Revenue" sheetId="2" r:id="rId1"/>
    <sheet name="Opex" sheetId="3" r:id="rId2"/>
    <sheet name="Capex" sheetId="5" r:id="rId3"/>
    <sheet name="Finance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3" l="1"/>
  <c r="A18" i="3"/>
  <c r="A15" i="3"/>
  <c r="A16" i="3"/>
  <c r="A25" i="5"/>
  <c r="A26" i="5"/>
  <c r="A19" i="3"/>
  <c r="A20" i="3"/>
  <c r="A21" i="3"/>
  <c r="A22" i="3"/>
  <c r="A23" i="3"/>
  <c r="A24" i="3"/>
  <c r="A25" i="3"/>
  <c r="A26" i="3"/>
  <c r="A27" i="3"/>
  <c r="A28" i="3"/>
  <c r="A29" i="3"/>
  <c r="A14" i="3"/>
  <c r="A13" i="3"/>
  <c r="A12" i="3"/>
  <c r="A11" i="3"/>
  <c r="A10" i="3"/>
  <c r="A9" i="3"/>
  <c r="A8" i="3"/>
  <c r="A7" i="3"/>
  <c r="M6" i="3"/>
  <c r="M10" i="3" s="1"/>
  <c r="M11" i="3" s="1"/>
  <c r="M13" i="3" s="1"/>
  <c r="M14" i="3" s="1"/>
  <c r="L6" i="3"/>
  <c r="L10" i="3" s="1"/>
  <c r="L11" i="3" s="1"/>
  <c r="L13" i="3" s="1"/>
  <c r="L14" i="3" s="1"/>
  <c r="K6" i="3"/>
  <c r="K10" i="3" s="1"/>
  <c r="K11" i="3" s="1"/>
  <c r="K13" i="3" s="1"/>
  <c r="K14" i="3" s="1"/>
  <c r="J6" i="3"/>
  <c r="J10" i="3" s="1"/>
  <c r="J11" i="3" s="1"/>
  <c r="J13" i="3" s="1"/>
  <c r="J14" i="3" s="1"/>
  <c r="I6" i="3"/>
  <c r="I10" i="3" s="1"/>
  <c r="I11" i="3" s="1"/>
  <c r="I13" i="3" s="1"/>
  <c r="I14" i="3" s="1"/>
  <c r="H6" i="3"/>
  <c r="H10" i="3" s="1"/>
  <c r="H11" i="3" s="1"/>
  <c r="H13" i="3" s="1"/>
  <c r="H14" i="3" s="1"/>
  <c r="G6" i="3"/>
  <c r="G10" i="3" s="1"/>
  <c r="G11" i="3" s="1"/>
  <c r="G13" i="3" s="1"/>
  <c r="G14" i="3" s="1"/>
  <c r="F6" i="3"/>
  <c r="F10" i="3" s="1"/>
  <c r="F11" i="3" s="1"/>
  <c r="F13" i="3" s="1"/>
  <c r="F14" i="3" s="1"/>
  <c r="A6" i="3"/>
  <c r="A5" i="3"/>
  <c r="A4" i="3"/>
  <c r="A3" i="3"/>
  <c r="A2" i="3"/>
  <c r="M1" i="3"/>
  <c r="L1" i="3"/>
  <c r="K1" i="3"/>
  <c r="J1" i="3"/>
  <c r="I1" i="3"/>
  <c r="H1" i="3"/>
  <c r="G1" i="3"/>
  <c r="F1" i="3"/>
  <c r="E1" i="3"/>
  <c r="C1" i="3"/>
  <c r="B1" i="3"/>
  <c r="A1" i="3"/>
  <c r="A30" i="5"/>
  <c r="A29" i="5"/>
  <c r="A24" i="5"/>
  <c r="A27" i="5"/>
  <c r="A28" i="5"/>
  <c r="A31" i="5"/>
  <c r="A32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F8" i="5" l="1"/>
  <c r="G8" i="5"/>
  <c r="H8" i="5"/>
  <c r="I8" i="5"/>
  <c r="J8" i="5"/>
  <c r="K8" i="5"/>
  <c r="L8" i="5"/>
  <c r="M8" i="5"/>
  <c r="F9" i="5"/>
  <c r="G9" i="5"/>
  <c r="H9" i="5"/>
  <c r="I9" i="5"/>
  <c r="J9" i="5"/>
  <c r="K9" i="5"/>
  <c r="L9" i="5"/>
  <c r="M9" i="5"/>
  <c r="F10" i="5"/>
  <c r="G10" i="5"/>
  <c r="H10" i="5"/>
  <c r="I10" i="5"/>
  <c r="J10" i="5"/>
  <c r="K10" i="5"/>
  <c r="L10" i="5"/>
  <c r="M10" i="5"/>
  <c r="F11" i="5"/>
  <c r="G11" i="5"/>
  <c r="H11" i="5"/>
  <c r="I11" i="5"/>
  <c r="J11" i="5"/>
  <c r="K11" i="5"/>
  <c r="L11" i="5"/>
  <c r="M11" i="5"/>
  <c r="F12" i="5"/>
  <c r="G12" i="5"/>
  <c r="H12" i="5"/>
  <c r="I12" i="5"/>
  <c r="J12" i="5"/>
  <c r="K12" i="5"/>
  <c r="L12" i="5"/>
  <c r="M12" i="5"/>
  <c r="G7" i="5"/>
  <c r="H7" i="5"/>
  <c r="I7" i="5"/>
  <c r="J7" i="5"/>
  <c r="K7" i="5"/>
  <c r="L7" i="5"/>
  <c r="M7" i="5"/>
  <c r="F7" i="5"/>
  <c r="A5" i="5"/>
  <c r="A4" i="5"/>
  <c r="A3" i="5"/>
  <c r="A2" i="5"/>
  <c r="M1" i="5"/>
  <c r="L1" i="5"/>
  <c r="K1" i="5"/>
  <c r="J1" i="5"/>
  <c r="I1" i="5"/>
  <c r="H1" i="5"/>
  <c r="G1" i="5"/>
  <c r="F1" i="5"/>
  <c r="E1" i="5"/>
  <c r="C1" i="5"/>
  <c r="B1" i="5"/>
  <c r="A1" i="5"/>
  <c r="G69" i="3"/>
  <c r="H69" i="3"/>
  <c r="I69" i="3"/>
  <c r="J69" i="3"/>
  <c r="K69" i="3"/>
  <c r="L69" i="3"/>
  <c r="M69" i="3"/>
  <c r="F69" i="3"/>
  <c r="G60" i="3"/>
  <c r="H60" i="3"/>
  <c r="I60" i="3"/>
  <c r="J60" i="3"/>
  <c r="K60" i="3"/>
  <c r="L60" i="3"/>
  <c r="M60" i="3"/>
  <c r="F60" i="3"/>
  <c r="F44" i="3"/>
  <c r="G44" i="3"/>
  <c r="H44" i="3"/>
  <c r="I44" i="3"/>
  <c r="J44" i="3"/>
  <c r="K44" i="3"/>
  <c r="L44" i="3"/>
  <c r="M44" i="3"/>
  <c r="F54" i="3"/>
  <c r="G54" i="3"/>
  <c r="H54" i="3"/>
  <c r="I54" i="3"/>
  <c r="J54" i="3"/>
  <c r="K54" i="3"/>
  <c r="L54" i="3"/>
  <c r="M54" i="3"/>
  <c r="G20" i="2"/>
  <c r="H20" i="2"/>
  <c r="I20" i="2"/>
  <c r="J20" i="2"/>
  <c r="K20" i="2"/>
  <c r="L20" i="2"/>
  <c r="M20" i="2"/>
  <c r="F20" i="2"/>
  <c r="A11" i="2"/>
  <c r="A10" i="2"/>
  <c r="A9" i="2"/>
  <c r="A8" i="2"/>
  <c r="A7" i="2"/>
  <c r="A6" i="2"/>
  <c r="A5" i="2"/>
  <c r="A4" i="2"/>
  <c r="A3" i="2"/>
  <c r="A2" i="2"/>
  <c r="M1" i="2"/>
  <c r="L1" i="2"/>
  <c r="K1" i="2"/>
  <c r="J1" i="2"/>
  <c r="I1" i="2"/>
  <c r="H1" i="2"/>
  <c r="G1" i="2"/>
  <c r="F1" i="2"/>
  <c r="E1" i="2"/>
  <c r="C1" i="2"/>
  <c r="B1" i="2"/>
  <c r="A1" i="2"/>
  <c r="J22" i="5" l="1"/>
  <c r="J23" i="5" s="1"/>
  <c r="F22" i="5"/>
  <c r="F23" i="5" s="1"/>
  <c r="G22" i="5"/>
  <c r="G23" i="5" s="1"/>
  <c r="K22" i="5"/>
  <c r="K23" i="5" s="1"/>
  <c r="L22" i="5"/>
  <c r="L23" i="5" s="1"/>
  <c r="H22" i="5"/>
  <c r="H23" i="5" s="1"/>
  <c r="M22" i="5"/>
  <c r="M23" i="5" s="1"/>
  <c r="I22" i="5"/>
  <c r="I23" i="5" s="1"/>
  <c r="F13" i="2"/>
  <c r="M13" i="2"/>
  <c r="J13" i="2"/>
  <c r="H13" i="2"/>
  <c r="L13" i="2"/>
  <c r="I13" i="2"/>
  <c r="J23" i="3" l="1"/>
  <c r="J26" i="3" s="1"/>
  <c r="J71" i="3" s="1"/>
  <c r="J72" i="3" s="1"/>
  <c r="J74" i="3" s="1"/>
  <c r="J25" i="2"/>
  <c r="J26" i="2"/>
  <c r="H23" i="3"/>
  <c r="H26" i="3" s="1"/>
  <c r="H71" i="3" s="1"/>
  <c r="H72" i="3" s="1"/>
  <c r="H74" i="3" s="1"/>
  <c r="H25" i="2"/>
  <c r="H26" i="2"/>
  <c r="I23" i="3"/>
  <c r="I26" i="3" s="1"/>
  <c r="I71" i="3" s="1"/>
  <c r="I72" i="3" s="1"/>
  <c r="I74" i="3" s="1"/>
  <c r="I26" i="2"/>
  <c r="I25" i="2"/>
  <c r="M23" i="3"/>
  <c r="M26" i="3" s="1"/>
  <c r="M71" i="3" s="1"/>
  <c r="M72" i="3" s="1"/>
  <c r="M74" i="3" s="1"/>
  <c r="M25" i="2"/>
  <c r="M26" i="2"/>
  <c r="L23" i="3"/>
  <c r="L26" i="3" s="1"/>
  <c r="L71" i="3" s="1"/>
  <c r="L72" i="3" s="1"/>
  <c r="L74" i="3" s="1"/>
  <c r="L25" i="2"/>
  <c r="L26" i="2"/>
  <c r="F23" i="3"/>
  <c r="F26" i="3" s="1"/>
  <c r="F71" i="3" s="1"/>
  <c r="F72" i="3" s="1"/>
  <c r="F74" i="3" s="1"/>
  <c r="F25" i="2"/>
  <c r="F26" i="2"/>
  <c r="H24" i="2"/>
  <c r="H23" i="2"/>
  <c r="I23" i="2"/>
  <c r="I24" i="2"/>
  <c r="M24" i="2"/>
  <c r="M23" i="2"/>
  <c r="J24" i="2"/>
  <c r="J23" i="2"/>
  <c r="L24" i="2"/>
  <c r="M39" i="2" s="1"/>
  <c r="L23" i="2"/>
  <c r="F24" i="2"/>
  <c r="J14" i="2"/>
  <c r="F14" i="2"/>
  <c r="F23" i="2"/>
  <c r="I14" i="2"/>
  <c r="M14" i="2"/>
  <c r="K13" i="2"/>
  <c r="G13" i="2"/>
  <c r="K23" i="3" l="1"/>
  <c r="K26" i="3" s="1"/>
  <c r="K71" i="3" s="1"/>
  <c r="K72" i="3" s="1"/>
  <c r="K74" i="3" s="1"/>
  <c r="K25" i="2"/>
  <c r="K26" i="2"/>
  <c r="G23" i="3"/>
  <c r="G26" i="3" s="1"/>
  <c r="G71" i="3" s="1"/>
  <c r="G72" i="3" s="1"/>
  <c r="G74" i="3" s="1"/>
  <c r="G25" i="2"/>
  <c r="H40" i="2" s="1"/>
  <c r="G26" i="2"/>
  <c r="J40" i="2"/>
  <c r="I39" i="2"/>
  <c r="M35" i="2"/>
  <c r="J35" i="2"/>
  <c r="I40" i="2"/>
  <c r="F35" i="2"/>
  <c r="F39" i="2"/>
  <c r="I35" i="2"/>
  <c r="F40" i="2"/>
  <c r="M38" i="2"/>
  <c r="J39" i="2"/>
  <c r="I38" i="2"/>
  <c r="F38" i="2"/>
  <c r="M40" i="2"/>
  <c r="J38" i="2"/>
  <c r="J41" i="2" s="1"/>
  <c r="G14" i="2"/>
  <c r="G23" i="2"/>
  <c r="H38" i="2" s="1"/>
  <c r="G24" i="2"/>
  <c r="H39" i="2" s="1"/>
  <c r="K14" i="2"/>
  <c r="K23" i="2"/>
  <c r="L38" i="2" s="1"/>
  <c r="K24" i="2"/>
  <c r="L39" i="2" s="1"/>
  <c r="L40" i="2"/>
  <c r="L14" i="2"/>
  <c r="H14" i="2"/>
  <c r="I41" i="2" l="1"/>
  <c r="I45" i="2" s="1"/>
  <c r="I46" i="2" s="1"/>
  <c r="L41" i="2"/>
  <c r="H41" i="2"/>
  <c r="K39" i="2"/>
  <c r="M41" i="2"/>
  <c r="M45" i="2" s="1"/>
  <c r="M46" i="2" s="1"/>
  <c r="G35" i="2"/>
  <c r="J45" i="2"/>
  <c r="J46" i="2" s="1"/>
  <c r="G39" i="2"/>
  <c r="K35" i="2"/>
  <c r="H35" i="2"/>
  <c r="H45" i="2" s="1"/>
  <c r="H46" i="2" s="1"/>
  <c r="G38" i="2"/>
  <c r="K38" i="2"/>
  <c r="G40" i="2"/>
  <c r="F41" i="2"/>
  <c r="F45" i="2" s="1"/>
  <c r="F46" i="2" s="1"/>
  <c r="K40" i="2"/>
  <c r="L35" i="2"/>
  <c r="L45" i="2" s="1"/>
  <c r="L46" i="2" s="1"/>
  <c r="K41" i="2" l="1"/>
  <c r="K45" i="2" s="1"/>
  <c r="K46" i="2" s="1"/>
  <c r="G41" i="2"/>
  <c r="G45" i="2" s="1"/>
  <c r="G46" i="2" s="1"/>
  <c r="L75" i="3" l="1"/>
  <c r="I75" i="3"/>
  <c r="I31" i="5"/>
  <c r="J75" i="3"/>
  <c r="J31" i="5"/>
  <c r="M75" i="3"/>
  <c r="M31" i="5"/>
  <c r="F75" i="3"/>
  <c r="F31" i="5"/>
  <c r="L31" i="5" l="1"/>
  <c r="F32" i="5"/>
  <c r="H75" i="3"/>
  <c r="H31" i="5"/>
  <c r="G75" i="3"/>
  <c r="G31" i="5"/>
  <c r="K75" i="3"/>
  <c r="K31" i="5"/>
  <c r="I32" i="5" l="1"/>
  <c r="H32" i="5"/>
  <c r="M32" i="5"/>
  <c r="J32" i="5"/>
  <c r="K32" i="5"/>
  <c r="G32" i="5"/>
  <c r="L32" i="5"/>
</calcChain>
</file>

<file path=xl/sharedStrings.xml><?xml version="1.0" encoding="utf-8"?>
<sst xmlns="http://schemas.openxmlformats.org/spreadsheetml/2006/main" count="175" uniqueCount="74">
  <si>
    <t>Premises Covered</t>
  </si>
  <si>
    <t>FTTC</t>
  </si>
  <si>
    <t>FTTP</t>
  </si>
  <si>
    <t>FWA</t>
  </si>
  <si>
    <t>Total</t>
  </si>
  <si>
    <t>%</t>
  </si>
  <si>
    <t>Customers</t>
  </si>
  <si>
    <t>Deployment</t>
  </si>
  <si>
    <t>1Gbps FTTx Links</t>
  </si>
  <si>
    <t>10Gbps Core Links</t>
  </si>
  <si>
    <t>10Gbps Backhaul Links</t>
  </si>
  <si>
    <t>FWA Sectors</t>
  </si>
  <si>
    <t>FTTx Cabinets</t>
  </si>
  <si>
    <t>200Mbps FWA links</t>
  </si>
  <si>
    <t>Exampleshire Revenue</t>
  </si>
  <si>
    <t>Churn</t>
  </si>
  <si>
    <t>Takeup (after churn)</t>
  </si>
  <si>
    <t>New Connections</t>
  </si>
  <si>
    <t>Bronze</t>
  </si>
  <si>
    <t>Silver</t>
  </si>
  <si>
    <t>Gold</t>
  </si>
  <si>
    <t>Package Takeup</t>
  </si>
  <si>
    <t>Silver per month</t>
  </si>
  <si>
    <t>Bronze per month</t>
  </si>
  <si>
    <t>£</t>
  </si>
  <si>
    <t>Package Takeup %</t>
  </si>
  <si>
    <t>Gold per month</t>
  </si>
  <si>
    <t>Service Revenue</t>
  </si>
  <si>
    <t>Bronze per year</t>
  </si>
  <si>
    <t>Silver per year</t>
  </si>
  <si>
    <t>Gold per year</t>
  </si>
  <si>
    <t>Total per year</t>
  </si>
  <si>
    <t>Connection Revenue</t>
  </si>
  <si>
    <t>Connection Fee</t>
  </si>
  <si>
    <t>Pricing (before inflation)</t>
  </si>
  <si>
    <t>Grand Total Revenue</t>
  </si>
  <si>
    <t>after inflation</t>
  </si>
  <si>
    <t>Price inflation</t>
  </si>
  <si>
    <t>Exampleshire Cost of Sales</t>
  </si>
  <si>
    <t>CPE Cost</t>
  </si>
  <si>
    <t>Installation Cost</t>
  </si>
  <si>
    <t>Total Cost of Sales</t>
  </si>
  <si>
    <t>Gross Margin</t>
  </si>
  <si>
    <t>as % of revenue</t>
  </si>
  <si>
    <t>Exampleshire Operational Expenditure</t>
  </si>
  <si>
    <t>Customer Care per year</t>
  </si>
  <si>
    <t>Maintenance Cost</t>
  </si>
  <si>
    <t>Total Maintenance per year</t>
  </si>
  <si>
    <t>Lease Costs</t>
  </si>
  <si>
    <t>Total Lease Costs per year</t>
  </si>
  <si>
    <t>Staff Costs</t>
  </si>
  <si>
    <t>Manager</t>
  </si>
  <si>
    <t>Field Technicians</t>
  </si>
  <si>
    <t>Total Staff Costs</t>
  </si>
  <si>
    <t>Rent</t>
  </si>
  <si>
    <t>Utilities</t>
  </si>
  <si>
    <t>Insurance</t>
  </si>
  <si>
    <t>Marketing</t>
  </si>
  <si>
    <t>Accountacy and Legal</t>
  </si>
  <si>
    <t>General and Admin Costs</t>
  </si>
  <si>
    <t>Total G&amp;A Costs</t>
  </si>
  <si>
    <t>Total Opex</t>
  </si>
  <si>
    <t>Total Cust Care per year</t>
  </si>
  <si>
    <t>Operating Margin</t>
  </si>
  <si>
    <t>Exampleshire Capital Expenditure</t>
  </si>
  <si>
    <t>Incremental Deployment</t>
  </si>
  <si>
    <t>Capex per item</t>
  </si>
  <si>
    <t>Total Capex</t>
  </si>
  <si>
    <t>cumulative</t>
  </si>
  <si>
    <t>Free Cash Flow</t>
  </si>
  <si>
    <t>Exampleshire Free Cash Flow</t>
  </si>
  <si>
    <t>Exampleshire Financing</t>
  </si>
  <si>
    <t>[Show that business case is profitable/sustainable]</t>
  </si>
  <si>
    <t>[Show how the sources of funding collectively meet the peak funding requirement]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</si>
</sst>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_ ;\-0\ "/>
    <numFmt numFmtId="170" formatCode="#,##0;[Red]\(#,##0\)"/>
    <numFmt numFmtId="171" formatCode="0%;[Red]\-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3" borderId="0" xfId="0" applyFill="1"/>
    <xf numFmtId="9" fontId="0" fillId="3" borderId="0" xfId="0" applyNumberFormat="1" applyFill="1"/>
    <xf numFmtId="9" fontId="0" fillId="3" borderId="0" xfId="2" applyFont="1" applyFill="1"/>
    <xf numFmtId="0" fontId="2" fillId="4" borderId="0" xfId="0" applyFont="1" applyFill="1"/>
    <xf numFmtId="0" fontId="2" fillId="3" borderId="0" xfId="0" applyFont="1" applyFill="1"/>
    <xf numFmtId="164" fontId="0" fillId="3" borderId="0" xfId="1" applyNumberFormat="1" applyFont="1" applyFill="1"/>
    <xf numFmtId="165" fontId="2" fillId="4" borderId="0" xfId="1" applyNumberFormat="1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5" fillId="3" borderId="0" xfId="0" applyFont="1" applyFill="1"/>
    <xf numFmtId="164" fontId="5" fillId="3" borderId="0" xfId="1" applyNumberFormat="1" applyFont="1" applyFill="1"/>
    <xf numFmtId="9" fontId="5" fillId="3" borderId="0" xfId="0" applyNumberFormat="1" applyFont="1" applyFill="1"/>
    <xf numFmtId="9" fontId="5" fillId="3" borderId="0" xfId="2" applyFont="1" applyFill="1"/>
    <xf numFmtId="0" fontId="4" fillId="4" borderId="0" xfId="0" applyFont="1" applyFill="1"/>
    <xf numFmtId="3" fontId="0" fillId="3" borderId="0" xfId="1" applyNumberFormat="1" applyFont="1" applyFill="1"/>
    <xf numFmtId="0" fontId="5" fillId="4" borderId="0" xfId="0" applyFont="1" applyFill="1"/>
    <xf numFmtId="0" fontId="0" fillId="4" borderId="0" xfId="0" applyFill="1"/>
    <xf numFmtId="170" fontId="0" fillId="3" borderId="0" xfId="0" applyNumberFormat="1" applyFill="1"/>
    <xf numFmtId="171" fontId="0" fillId="3" borderId="0" xfId="2" applyNumberFormat="1" applyFont="1" applyFill="1"/>
    <xf numFmtId="164" fontId="0" fillId="3" borderId="0" xfId="0" applyNumberFormat="1" applyFill="1"/>
    <xf numFmtId="170" fontId="2" fillId="3" borderId="0" xfId="0" applyNumberFormat="1" applyFont="1" applyFill="1"/>
    <xf numFmtId="170" fontId="0" fillId="3" borderId="0" xfId="0" applyNumberFormat="1" applyFont="1" applyFill="1"/>
    <xf numFmtId="0" fontId="4" fillId="4" borderId="0" xfId="0" applyFont="1" applyFill="1" applyBorder="1"/>
    <xf numFmtId="0" fontId="2" fillId="4" borderId="0" xfId="0" applyFont="1" applyFill="1" applyBorder="1"/>
    <xf numFmtId="0" fontId="0" fillId="3" borderId="0" xfId="0" applyFill="1" applyBorder="1"/>
    <xf numFmtId="170" fontId="2" fillId="3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170" fontId="2" fillId="0" borderId="0" xfId="0" applyNumberFormat="1" applyFont="1" applyFill="1" applyBorder="1"/>
    <xf numFmtId="0" fontId="2" fillId="0" borderId="0" xfId="0" applyFont="1" applyBorder="1"/>
    <xf numFmtId="0" fontId="0" fillId="4" borderId="0" xfId="0" applyFill="1" applyBorder="1"/>
    <xf numFmtId="0" fontId="0" fillId="0" borderId="0" xfId="0" applyFont="1" applyBorder="1"/>
    <xf numFmtId="0" fontId="0" fillId="0" borderId="0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/>
  </sheetViews>
  <sheetFormatPr defaultRowHeight="14.5" x14ac:dyDescent="0.35"/>
  <cols>
    <col min="1" max="1" width="8.7265625" style="3"/>
    <col min="2" max="2" width="23.90625" customWidth="1"/>
    <col min="3" max="3" width="23" bestFit="1" customWidth="1"/>
    <col min="4" max="4" width="12.6328125" customWidth="1"/>
    <col min="5" max="5" width="8.7265625" customWidth="1"/>
    <col min="6" max="13" width="10.6328125" customWidth="1"/>
  </cols>
  <sheetData>
    <row r="1" spans="1:13" x14ac:dyDescent="0.35">
      <c r="A1" s="1" t="str">
        <f>CHAR(CODE("A")+COLUMN()-1)</f>
        <v>A</v>
      </c>
      <c r="B1" s="1" t="str">
        <f t="shared" ref="B1:M1" si="0">CHAR(CODE("A")+COLUMN()-1)</f>
        <v>B</v>
      </c>
      <c r="C1" s="1" t="str">
        <f t="shared" si="0"/>
        <v>C</v>
      </c>
      <c r="D1" s="1"/>
      <c r="E1" s="1" t="str">
        <f t="shared" si="0"/>
        <v>E</v>
      </c>
      <c r="F1" s="1" t="str">
        <f t="shared" si="0"/>
        <v>F</v>
      </c>
      <c r="G1" s="1" t="str">
        <f t="shared" si="0"/>
        <v>G</v>
      </c>
      <c r="H1" s="1" t="str">
        <f t="shared" si="0"/>
        <v>H</v>
      </c>
      <c r="I1" s="1" t="str">
        <f t="shared" si="0"/>
        <v>I</v>
      </c>
      <c r="J1" s="1" t="str">
        <f t="shared" si="0"/>
        <v>J</v>
      </c>
      <c r="K1" s="1" t="str">
        <f t="shared" si="0"/>
        <v>K</v>
      </c>
      <c r="L1" s="1" t="str">
        <f t="shared" si="0"/>
        <v>L</v>
      </c>
      <c r="M1" s="1" t="str">
        <f t="shared" si="0"/>
        <v>M</v>
      </c>
    </row>
    <row r="2" spans="1:13" x14ac:dyDescent="0.35">
      <c r="A2" s="1">
        <f>ROW()</f>
        <v>2</v>
      </c>
      <c r="B2" s="2" t="s">
        <v>14</v>
      </c>
    </row>
    <row r="3" spans="1:13" x14ac:dyDescent="0.35">
      <c r="A3" s="1">
        <f>ROW()</f>
        <v>3</v>
      </c>
    </row>
    <row r="4" spans="1:13" x14ac:dyDescent="0.35">
      <c r="A4" s="1">
        <f>ROW()</f>
        <v>4</v>
      </c>
      <c r="B4" s="7"/>
      <c r="C4" s="7"/>
      <c r="D4" s="11"/>
      <c r="E4" s="7"/>
      <c r="F4" s="10">
        <v>2015</v>
      </c>
      <c r="G4" s="10">
        <v>2016</v>
      </c>
      <c r="H4" s="10">
        <v>2017</v>
      </c>
      <c r="I4" s="10">
        <v>2018</v>
      </c>
      <c r="J4" s="10">
        <v>2019</v>
      </c>
      <c r="K4" s="10">
        <v>2020</v>
      </c>
      <c r="L4" s="10">
        <v>2021</v>
      </c>
      <c r="M4" s="10">
        <v>2022</v>
      </c>
    </row>
    <row r="5" spans="1:13" x14ac:dyDescent="0.35">
      <c r="A5" s="1">
        <f>ROW()</f>
        <v>5</v>
      </c>
      <c r="B5" s="8"/>
      <c r="C5" s="8"/>
      <c r="D5" s="12"/>
      <c r="E5" s="4"/>
      <c r="F5" s="4"/>
      <c r="G5" s="4"/>
      <c r="H5" s="4"/>
      <c r="I5" s="4"/>
      <c r="J5" s="4"/>
      <c r="K5" s="4"/>
      <c r="L5" s="4"/>
      <c r="M5" s="4"/>
    </row>
    <row r="6" spans="1:13" x14ac:dyDescent="0.35">
      <c r="A6" s="1">
        <f>ROW()</f>
        <v>6</v>
      </c>
      <c r="B6" s="7" t="s">
        <v>0</v>
      </c>
      <c r="C6" s="7" t="s">
        <v>1</v>
      </c>
      <c r="D6" s="13"/>
      <c r="E6" s="13"/>
      <c r="F6" s="20">
        <v>1753</v>
      </c>
      <c r="G6" s="20">
        <v>3506</v>
      </c>
      <c r="H6" s="20">
        <v>3506</v>
      </c>
      <c r="I6" s="20">
        <v>3506</v>
      </c>
      <c r="J6" s="20">
        <v>3506</v>
      </c>
      <c r="K6" s="20">
        <v>3506</v>
      </c>
      <c r="L6" s="20">
        <v>3506</v>
      </c>
      <c r="M6" s="20">
        <v>3506</v>
      </c>
    </row>
    <row r="7" spans="1:13" x14ac:dyDescent="0.35">
      <c r="A7" s="1">
        <f>ROW()</f>
        <v>7</v>
      </c>
      <c r="B7" s="7"/>
      <c r="C7" s="7" t="s">
        <v>2</v>
      </c>
      <c r="D7" s="13"/>
      <c r="E7" s="13"/>
      <c r="F7" s="20">
        <v>318</v>
      </c>
      <c r="G7" s="20">
        <v>637</v>
      </c>
      <c r="H7" s="20">
        <v>637</v>
      </c>
      <c r="I7" s="20">
        <v>637</v>
      </c>
      <c r="J7" s="20">
        <v>637</v>
      </c>
      <c r="K7" s="20">
        <v>637</v>
      </c>
      <c r="L7" s="20">
        <v>637</v>
      </c>
      <c r="M7" s="20">
        <v>637</v>
      </c>
    </row>
    <row r="8" spans="1:13" x14ac:dyDescent="0.35">
      <c r="A8" s="1">
        <f>ROW()</f>
        <v>8</v>
      </c>
      <c r="B8" s="7"/>
      <c r="C8" s="7" t="s">
        <v>3</v>
      </c>
      <c r="D8" s="13"/>
      <c r="E8" s="13"/>
      <c r="F8" s="20">
        <v>874</v>
      </c>
      <c r="G8" s="20">
        <v>1748</v>
      </c>
      <c r="H8" s="20">
        <v>1748</v>
      </c>
      <c r="I8" s="20">
        <v>1748</v>
      </c>
      <c r="J8" s="20">
        <v>1748</v>
      </c>
      <c r="K8" s="20">
        <v>1748</v>
      </c>
      <c r="L8" s="20">
        <v>1748</v>
      </c>
      <c r="M8" s="20">
        <v>1748</v>
      </c>
    </row>
    <row r="9" spans="1:13" x14ac:dyDescent="0.35">
      <c r="A9" s="1">
        <f>ROW()</f>
        <v>9</v>
      </c>
      <c r="B9" s="7"/>
      <c r="C9" s="7" t="s">
        <v>4</v>
      </c>
      <c r="D9" s="13"/>
      <c r="E9" s="13"/>
      <c r="F9" s="20">
        <v>2945</v>
      </c>
      <c r="G9" s="20">
        <v>5891</v>
      </c>
      <c r="H9" s="20">
        <v>5891</v>
      </c>
      <c r="I9" s="20">
        <v>5891</v>
      </c>
      <c r="J9" s="20">
        <v>5891</v>
      </c>
      <c r="K9" s="20">
        <v>5891</v>
      </c>
      <c r="L9" s="20">
        <v>5891</v>
      </c>
      <c r="M9" s="20">
        <v>5891</v>
      </c>
    </row>
    <row r="10" spans="1:13" x14ac:dyDescent="0.35">
      <c r="A10" s="1">
        <f>ROW()</f>
        <v>10</v>
      </c>
      <c r="B10" s="8"/>
      <c r="C10" s="8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x14ac:dyDescent="0.35">
      <c r="A11" s="1">
        <f>ROW()</f>
        <v>11</v>
      </c>
      <c r="B11" s="7" t="s">
        <v>16</v>
      </c>
      <c r="C11" s="7" t="s">
        <v>5</v>
      </c>
      <c r="D11" s="15"/>
      <c r="E11" s="15"/>
      <c r="F11" s="21">
        <v>0.05</v>
      </c>
      <c r="G11" s="21">
        <v>0.1</v>
      </c>
      <c r="H11" s="21">
        <v>0.2</v>
      </c>
      <c r="I11" s="21">
        <v>0.25</v>
      </c>
      <c r="J11" s="21">
        <v>0.3</v>
      </c>
      <c r="K11" s="21">
        <v>0.35</v>
      </c>
      <c r="L11" s="21">
        <v>0.35</v>
      </c>
      <c r="M11" s="21">
        <v>0.35</v>
      </c>
    </row>
    <row r="12" spans="1:13" x14ac:dyDescent="0.35">
      <c r="A12" s="1">
        <f>ROW()</f>
        <v>12</v>
      </c>
      <c r="B12" s="7" t="s">
        <v>15</v>
      </c>
      <c r="C12" s="7" t="s">
        <v>5</v>
      </c>
      <c r="D12" s="14"/>
      <c r="E12" s="5"/>
      <c r="F12" s="21">
        <v>0</v>
      </c>
      <c r="G12" s="21">
        <v>0</v>
      </c>
      <c r="H12" s="21">
        <v>0.01</v>
      </c>
      <c r="I12" s="21">
        <v>0.02</v>
      </c>
      <c r="J12" s="21">
        <v>0.02</v>
      </c>
      <c r="K12" s="21">
        <v>0.02</v>
      </c>
      <c r="L12" s="21">
        <v>0.02</v>
      </c>
      <c r="M12" s="21">
        <v>0.02</v>
      </c>
    </row>
    <row r="13" spans="1:13" x14ac:dyDescent="0.35">
      <c r="A13" s="1">
        <f>ROW()</f>
        <v>13</v>
      </c>
      <c r="B13" s="7" t="s">
        <v>6</v>
      </c>
      <c r="C13" s="7"/>
      <c r="D13" s="13"/>
      <c r="E13" s="4"/>
      <c r="F13" s="20">
        <f t="shared" ref="F13:M13" si="1">ROUNDDOWN(F9*F11,0)</f>
        <v>147</v>
      </c>
      <c r="G13" s="20">
        <f t="shared" si="1"/>
        <v>589</v>
      </c>
      <c r="H13" s="20">
        <f t="shared" si="1"/>
        <v>1178</v>
      </c>
      <c r="I13" s="20">
        <f t="shared" si="1"/>
        <v>1472</v>
      </c>
      <c r="J13" s="20">
        <f t="shared" si="1"/>
        <v>1767</v>
      </c>
      <c r="K13" s="20">
        <f t="shared" si="1"/>
        <v>2061</v>
      </c>
      <c r="L13" s="20">
        <f t="shared" si="1"/>
        <v>2061</v>
      </c>
      <c r="M13" s="20">
        <f t="shared" si="1"/>
        <v>2061</v>
      </c>
    </row>
    <row r="14" spans="1:13" x14ac:dyDescent="0.35">
      <c r="A14" s="1">
        <f>ROW()</f>
        <v>14</v>
      </c>
      <c r="B14" s="7" t="s">
        <v>17</v>
      </c>
      <c r="C14" s="7"/>
      <c r="D14" s="13"/>
      <c r="E14" s="4"/>
      <c r="F14" s="20">
        <f>ROUNDDOWN(F13+F12*E13-E13,0)</f>
        <v>147</v>
      </c>
      <c r="G14" s="20">
        <f t="shared" ref="G14:M14" si="2">ROUNDDOWN(G13+G12*F13-F13,0)</f>
        <v>442</v>
      </c>
      <c r="H14" s="20">
        <f t="shared" si="2"/>
        <v>594</v>
      </c>
      <c r="I14" s="20">
        <f t="shared" si="2"/>
        <v>317</v>
      </c>
      <c r="J14" s="20">
        <f t="shared" si="2"/>
        <v>324</v>
      </c>
      <c r="K14" s="20">
        <f t="shared" si="2"/>
        <v>329</v>
      </c>
      <c r="L14" s="20">
        <f t="shared" si="2"/>
        <v>41</v>
      </c>
      <c r="M14" s="20">
        <f t="shared" si="2"/>
        <v>41</v>
      </c>
    </row>
    <row r="15" spans="1:13" x14ac:dyDescent="0.35">
      <c r="A15" s="1">
        <f>ROW()</f>
        <v>15</v>
      </c>
      <c r="B15" s="8"/>
      <c r="C15" s="8"/>
      <c r="D15" s="12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35">
      <c r="A16" s="1">
        <f>ROW()</f>
        <v>16</v>
      </c>
      <c r="B16" s="19" t="s">
        <v>25</v>
      </c>
      <c r="C16" s="19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35">
      <c r="A17" s="1">
        <f>ROW()</f>
        <v>17</v>
      </c>
      <c r="B17" s="19" t="s">
        <v>18</v>
      </c>
      <c r="C17" s="19" t="s">
        <v>5</v>
      </c>
      <c r="D17" s="4"/>
      <c r="E17" s="4"/>
      <c r="F17" s="21">
        <v>0.2</v>
      </c>
      <c r="G17" s="21">
        <v>0.2</v>
      </c>
      <c r="H17" s="21">
        <v>0.15</v>
      </c>
      <c r="I17" s="21">
        <v>0.15</v>
      </c>
      <c r="J17" s="21">
        <v>0.1</v>
      </c>
      <c r="K17" s="21">
        <v>0.1</v>
      </c>
      <c r="L17" s="21">
        <v>0.1</v>
      </c>
      <c r="M17" s="21">
        <v>0.1</v>
      </c>
    </row>
    <row r="18" spans="1:13" x14ac:dyDescent="0.35">
      <c r="A18" s="1">
        <f>ROW()</f>
        <v>18</v>
      </c>
      <c r="B18" s="19" t="s">
        <v>19</v>
      </c>
      <c r="C18" s="19" t="s">
        <v>5</v>
      </c>
      <c r="D18" s="4"/>
      <c r="E18" s="4"/>
      <c r="F18" s="21">
        <v>0.3</v>
      </c>
      <c r="G18" s="21">
        <v>0.25</v>
      </c>
      <c r="H18" s="21">
        <v>0.25</v>
      </c>
      <c r="I18" s="21">
        <v>0.2</v>
      </c>
      <c r="J18" s="21">
        <v>0.2</v>
      </c>
      <c r="K18" s="21">
        <v>0.15</v>
      </c>
      <c r="L18" s="21">
        <v>0.15</v>
      </c>
      <c r="M18" s="21">
        <v>0.15</v>
      </c>
    </row>
    <row r="19" spans="1:13" x14ac:dyDescent="0.35">
      <c r="A19" s="1">
        <f>ROW()</f>
        <v>19</v>
      </c>
      <c r="B19" s="19" t="s">
        <v>20</v>
      </c>
      <c r="C19" s="19" t="s">
        <v>5</v>
      </c>
      <c r="D19" s="4"/>
      <c r="E19" s="4"/>
      <c r="F19" s="21">
        <v>0.5</v>
      </c>
      <c r="G19" s="21">
        <v>0.55000000000000004</v>
      </c>
      <c r="H19" s="21">
        <v>0.6</v>
      </c>
      <c r="I19" s="21">
        <v>0.65</v>
      </c>
      <c r="J19" s="21">
        <v>0.7</v>
      </c>
      <c r="K19" s="21">
        <v>0.75</v>
      </c>
      <c r="L19" s="21">
        <v>0.75</v>
      </c>
      <c r="M19" s="21">
        <v>0.75</v>
      </c>
    </row>
    <row r="20" spans="1:13" x14ac:dyDescent="0.35">
      <c r="A20" s="1">
        <f>ROW()</f>
        <v>20</v>
      </c>
      <c r="B20" s="19" t="s">
        <v>4</v>
      </c>
      <c r="C20" s="19" t="s">
        <v>5</v>
      </c>
      <c r="D20" s="4"/>
      <c r="E20" s="4"/>
      <c r="F20" s="21">
        <f>SUM(F17:F19)</f>
        <v>1</v>
      </c>
      <c r="G20" s="21">
        <f t="shared" ref="G20:M20" si="3">SUM(G17:G19)</f>
        <v>1</v>
      </c>
      <c r="H20" s="21">
        <f t="shared" si="3"/>
        <v>1</v>
      </c>
      <c r="I20" s="21">
        <f t="shared" si="3"/>
        <v>1</v>
      </c>
      <c r="J20" s="21">
        <f t="shared" si="3"/>
        <v>1</v>
      </c>
      <c r="K20" s="21">
        <f t="shared" si="3"/>
        <v>1</v>
      </c>
      <c r="L20" s="21">
        <f t="shared" si="3"/>
        <v>1</v>
      </c>
      <c r="M20" s="21">
        <f t="shared" si="3"/>
        <v>1</v>
      </c>
    </row>
    <row r="21" spans="1:13" x14ac:dyDescent="0.35">
      <c r="A21" s="1">
        <f>ROW()</f>
        <v>21</v>
      </c>
      <c r="B21" s="4"/>
      <c r="C21" s="4"/>
      <c r="D21" s="4"/>
      <c r="E21" s="4"/>
      <c r="F21" s="6"/>
      <c r="G21" s="6"/>
      <c r="H21" s="6"/>
      <c r="I21" s="6"/>
      <c r="J21" s="6"/>
      <c r="K21" s="6"/>
      <c r="L21" s="6"/>
      <c r="M21" s="6"/>
    </row>
    <row r="22" spans="1:13" x14ac:dyDescent="0.35">
      <c r="A22" s="1">
        <f>ROW()</f>
        <v>22</v>
      </c>
      <c r="B22" s="19" t="s">
        <v>21</v>
      </c>
      <c r="C22" s="19"/>
      <c r="D22" s="4"/>
      <c r="E22" s="4"/>
      <c r="F22" s="6"/>
      <c r="G22" s="6"/>
      <c r="H22" s="6"/>
      <c r="I22" s="6"/>
      <c r="J22" s="6"/>
      <c r="K22" s="6"/>
      <c r="L22" s="6"/>
      <c r="M22" s="6"/>
    </row>
    <row r="23" spans="1:13" x14ac:dyDescent="0.35">
      <c r="A23" s="1">
        <f>ROW()</f>
        <v>23</v>
      </c>
      <c r="B23" s="19" t="s">
        <v>18</v>
      </c>
      <c r="C23" s="19" t="s">
        <v>6</v>
      </c>
      <c r="D23" s="4"/>
      <c r="E23" s="4"/>
      <c r="F23" s="20">
        <f>F$13*F17</f>
        <v>29.400000000000002</v>
      </c>
      <c r="G23" s="20">
        <f t="shared" ref="G23:M23" si="4">G$13*G17</f>
        <v>117.80000000000001</v>
      </c>
      <c r="H23" s="20">
        <f t="shared" si="4"/>
        <v>176.7</v>
      </c>
      <c r="I23" s="20">
        <f t="shared" si="4"/>
        <v>220.79999999999998</v>
      </c>
      <c r="J23" s="20">
        <f t="shared" si="4"/>
        <v>176.70000000000002</v>
      </c>
      <c r="K23" s="20">
        <f t="shared" si="4"/>
        <v>206.10000000000002</v>
      </c>
      <c r="L23" s="20">
        <f t="shared" si="4"/>
        <v>206.10000000000002</v>
      </c>
      <c r="M23" s="20">
        <f t="shared" si="4"/>
        <v>206.10000000000002</v>
      </c>
    </row>
    <row r="24" spans="1:13" x14ac:dyDescent="0.35">
      <c r="A24" s="1">
        <f>ROW()</f>
        <v>24</v>
      </c>
      <c r="B24" s="19" t="s">
        <v>19</v>
      </c>
      <c r="C24" s="19" t="s">
        <v>6</v>
      </c>
      <c r="D24" s="4"/>
      <c r="E24" s="4"/>
      <c r="F24" s="20">
        <f t="shared" ref="F24:M24" si="5">F$13*F18</f>
        <v>44.1</v>
      </c>
      <c r="G24" s="20">
        <f t="shared" si="5"/>
        <v>147.25</v>
      </c>
      <c r="H24" s="20">
        <f t="shared" si="5"/>
        <v>294.5</v>
      </c>
      <c r="I24" s="20">
        <f t="shared" si="5"/>
        <v>294.40000000000003</v>
      </c>
      <c r="J24" s="20">
        <f t="shared" si="5"/>
        <v>353.40000000000003</v>
      </c>
      <c r="K24" s="20">
        <f t="shared" si="5"/>
        <v>309.14999999999998</v>
      </c>
      <c r="L24" s="20">
        <f t="shared" si="5"/>
        <v>309.14999999999998</v>
      </c>
      <c r="M24" s="20">
        <f t="shared" si="5"/>
        <v>309.14999999999998</v>
      </c>
    </row>
    <row r="25" spans="1:13" x14ac:dyDescent="0.35">
      <c r="A25" s="1">
        <f>ROW()</f>
        <v>25</v>
      </c>
      <c r="B25" s="19" t="s">
        <v>20</v>
      </c>
      <c r="C25" s="19" t="s">
        <v>6</v>
      </c>
      <c r="D25" s="4"/>
      <c r="E25" s="4"/>
      <c r="F25" s="20">
        <f>F$13*F19</f>
        <v>73.5</v>
      </c>
      <c r="G25" s="20">
        <f t="shared" ref="G25:M25" si="6">G$13*G19</f>
        <v>323.95000000000005</v>
      </c>
      <c r="H25" s="20">
        <f t="shared" si="6"/>
        <v>706.8</v>
      </c>
      <c r="I25" s="20">
        <f t="shared" si="6"/>
        <v>956.80000000000007</v>
      </c>
      <c r="J25" s="20">
        <f t="shared" si="6"/>
        <v>1236.8999999999999</v>
      </c>
      <c r="K25" s="20">
        <f t="shared" si="6"/>
        <v>1545.75</v>
      </c>
      <c r="L25" s="20">
        <f t="shared" si="6"/>
        <v>1545.75</v>
      </c>
      <c r="M25" s="20">
        <f t="shared" si="6"/>
        <v>1545.75</v>
      </c>
    </row>
    <row r="26" spans="1:13" x14ac:dyDescent="0.35">
      <c r="A26" s="1">
        <f>ROW()</f>
        <v>26</v>
      </c>
      <c r="B26" s="19" t="s">
        <v>4</v>
      </c>
      <c r="C26" s="19" t="s">
        <v>6</v>
      </c>
      <c r="D26" s="4"/>
      <c r="E26" s="4"/>
      <c r="F26" s="20">
        <f t="shared" ref="F26:M26" si="7">F$13*F20</f>
        <v>147</v>
      </c>
      <c r="G26" s="20">
        <f t="shared" si="7"/>
        <v>589</v>
      </c>
      <c r="H26" s="20">
        <f t="shared" si="7"/>
        <v>1178</v>
      </c>
      <c r="I26" s="20">
        <f t="shared" si="7"/>
        <v>1472</v>
      </c>
      <c r="J26" s="20">
        <f t="shared" si="7"/>
        <v>1767</v>
      </c>
      <c r="K26" s="20">
        <f t="shared" si="7"/>
        <v>2061</v>
      </c>
      <c r="L26" s="20">
        <f t="shared" si="7"/>
        <v>2061</v>
      </c>
      <c r="M26" s="20">
        <f t="shared" si="7"/>
        <v>2061</v>
      </c>
    </row>
    <row r="27" spans="1:13" x14ac:dyDescent="0.35">
      <c r="A27" s="1">
        <f>ROW()</f>
        <v>27</v>
      </c>
      <c r="B27" s="4"/>
      <c r="C27" s="4"/>
      <c r="D27" s="4"/>
      <c r="E27" s="4"/>
      <c r="F27" s="6"/>
      <c r="G27" s="6"/>
      <c r="H27" s="6"/>
      <c r="I27" s="6"/>
      <c r="J27" s="6"/>
      <c r="K27" s="6"/>
      <c r="L27" s="6"/>
      <c r="M27" s="6"/>
    </row>
    <row r="28" spans="1:13" x14ac:dyDescent="0.35">
      <c r="A28" s="1">
        <f>ROW()</f>
        <v>28</v>
      </c>
      <c r="B28" s="19" t="s">
        <v>34</v>
      </c>
      <c r="C28" s="19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35">
      <c r="A29" s="1">
        <f>ROW()</f>
        <v>29</v>
      </c>
      <c r="B29" s="19" t="s">
        <v>23</v>
      </c>
      <c r="C29" s="19" t="s">
        <v>24</v>
      </c>
      <c r="D29" s="4"/>
      <c r="E29" s="4"/>
      <c r="F29" s="20">
        <v>20</v>
      </c>
      <c r="G29" s="20">
        <v>20</v>
      </c>
      <c r="H29" s="20">
        <v>20</v>
      </c>
      <c r="I29" s="20">
        <v>20</v>
      </c>
      <c r="J29" s="20">
        <v>20</v>
      </c>
      <c r="K29" s="20">
        <v>20</v>
      </c>
      <c r="L29" s="20">
        <v>20</v>
      </c>
      <c r="M29" s="20">
        <v>20</v>
      </c>
    </row>
    <row r="30" spans="1:13" x14ac:dyDescent="0.35">
      <c r="A30" s="1">
        <f>ROW()</f>
        <v>30</v>
      </c>
      <c r="B30" s="19" t="s">
        <v>22</v>
      </c>
      <c r="C30" s="19" t="s">
        <v>24</v>
      </c>
      <c r="D30" s="4"/>
      <c r="E30" s="4"/>
      <c r="F30" s="20">
        <v>25</v>
      </c>
      <c r="G30" s="20">
        <v>25</v>
      </c>
      <c r="H30" s="20">
        <v>25</v>
      </c>
      <c r="I30" s="20">
        <v>25</v>
      </c>
      <c r="J30" s="20">
        <v>25</v>
      </c>
      <c r="K30" s="20">
        <v>25</v>
      </c>
      <c r="L30" s="20">
        <v>25</v>
      </c>
      <c r="M30" s="20">
        <v>25</v>
      </c>
    </row>
    <row r="31" spans="1:13" x14ac:dyDescent="0.35">
      <c r="A31" s="1">
        <f>ROW()</f>
        <v>31</v>
      </c>
      <c r="B31" s="19" t="s">
        <v>26</v>
      </c>
      <c r="C31" s="19" t="s">
        <v>24</v>
      </c>
      <c r="D31" s="4"/>
      <c r="E31" s="4"/>
      <c r="F31" s="20">
        <v>30</v>
      </c>
      <c r="G31" s="20">
        <v>30</v>
      </c>
      <c r="H31" s="20">
        <v>30</v>
      </c>
      <c r="I31" s="20">
        <v>30</v>
      </c>
      <c r="J31" s="20">
        <v>30</v>
      </c>
      <c r="K31" s="20">
        <v>30</v>
      </c>
      <c r="L31" s="20">
        <v>30</v>
      </c>
      <c r="M31" s="20">
        <v>30</v>
      </c>
    </row>
    <row r="32" spans="1:13" x14ac:dyDescent="0.35">
      <c r="A32" s="1">
        <f>ROW()</f>
        <v>32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35">
      <c r="A33" s="1">
        <f>ROW()</f>
        <v>33</v>
      </c>
      <c r="B33" s="19" t="s">
        <v>32</v>
      </c>
      <c r="C33" s="19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35">
      <c r="A34" s="1">
        <f>ROW()</f>
        <v>34</v>
      </c>
      <c r="B34" s="19" t="s">
        <v>33</v>
      </c>
      <c r="C34" s="19" t="s">
        <v>24</v>
      </c>
      <c r="D34" s="4"/>
      <c r="E34" s="4"/>
      <c r="F34" s="20">
        <v>100</v>
      </c>
      <c r="G34" s="20">
        <v>100</v>
      </c>
      <c r="H34" s="20">
        <v>100</v>
      </c>
      <c r="I34" s="20">
        <v>100</v>
      </c>
      <c r="J34" s="20">
        <v>100</v>
      </c>
      <c r="K34" s="20">
        <v>100</v>
      </c>
      <c r="L34" s="20">
        <v>100</v>
      </c>
      <c r="M34" s="20">
        <v>100</v>
      </c>
    </row>
    <row r="35" spans="1:13" x14ac:dyDescent="0.35">
      <c r="A35" s="1">
        <f>ROW()</f>
        <v>35</v>
      </c>
      <c r="B35" s="19" t="s">
        <v>31</v>
      </c>
      <c r="C35" s="19" t="s">
        <v>24</v>
      </c>
      <c r="D35" s="4"/>
      <c r="E35" s="4"/>
      <c r="F35" s="20">
        <f>F14*F34</f>
        <v>14700</v>
      </c>
      <c r="G35" s="20">
        <f>G14*G34</f>
        <v>44200</v>
      </c>
      <c r="H35" s="20">
        <f>H14*H34</f>
        <v>59400</v>
      </c>
      <c r="I35" s="20">
        <f>I14*I34</f>
        <v>31700</v>
      </c>
      <c r="J35" s="20">
        <f>J14*J34</f>
        <v>32400</v>
      </c>
      <c r="K35" s="20">
        <f>K14*K34</f>
        <v>32900</v>
      </c>
      <c r="L35" s="20">
        <f>L14*L34</f>
        <v>4100</v>
      </c>
      <c r="M35" s="20">
        <f>M14*M34</f>
        <v>4100</v>
      </c>
    </row>
    <row r="36" spans="1:13" x14ac:dyDescent="0.35">
      <c r="A36" s="1">
        <f>ROW()</f>
        <v>36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35">
      <c r="A37" s="1">
        <f>ROW()</f>
        <v>37</v>
      </c>
      <c r="B37" s="19" t="s">
        <v>27</v>
      </c>
      <c r="C37" s="19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35">
      <c r="A38" s="1">
        <f>ROW()</f>
        <v>38</v>
      </c>
      <c r="B38" s="19" t="s">
        <v>28</v>
      </c>
      <c r="C38" s="19" t="s">
        <v>24</v>
      </c>
      <c r="D38" s="4"/>
      <c r="E38" s="4"/>
      <c r="F38" s="20">
        <f>(E23+F23)/2*F29*12</f>
        <v>3528</v>
      </c>
      <c r="G38" s="20">
        <f t="shared" ref="G38:M38" si="8">(F23+G23)/2*G29*12</f>
        <v>17664.000000000004</v>
      </c>
      <c r="H38" s="20">
        <f t="shared" si="8"/>
        <v>35340</v>
      </c>
      <c r="I38" s="20">
        <f t="shared" si="8"/>
        <v>47700</v>
      </c>
      <c r="J38" s="20">
        <f t="shared" si="8"/>
        <v>47700</v>
      </c>
      <c r="K38" s="20">
        <f t="shared" si="8"/>
        <v>45936.000000000015</v>
      </c>
      <c r="L38" s="20">
        <f t="shared" si="8"/>
        <v>49464</v>
      </c>
      <c r="M38" s="20">
        <f t="shared" si="8"/>
        <v>49464</v>
      </c>
    </row>
    <row r="39" spans="1:13" x14ac:dyDescent="0.35">
      <c r="A39" s="1">
        <f>ROW()</f>
        <v>39</v>
      </c>
      <c r="B39" s="19" t="s">
        <v>29</v>
      </c>
      <c r="C39" s="19" t="s">
        <v>24</v>
      </c>
      <c r="D39" s="4"/>
      <c r="E39" s="4"/>
      <c r="F39" s="20">
        <f t="shared" ref="F39:M40" si="9">(E24+F24)/2*F30*12</f>
        <v>6615</v>
      </c>
      <c r="G39" s="20">
        <f t="shared" si="9"/>
        <v>28702.5</v>
      </c>
      <c r="H39" s="20">
        <f t="shared" si="9"/>
        <v>66262.5</v>
      </c>
      <c r="I39" s="20">
        <f t="shared" si="9"/>
        <v>88335.000000000015</v>
      </c>
      <c r="J39" s="20">
        <f t="shared" si="9"/>
        <v>97170.000000000015</v>
      </c>
      <c r="K39" s="20">
        <f t="shared" si="9"/>
        <v>99382.5</v>
      </c>
      <c r="L39" s="20">
        <f t="shared" si="9"/>
        <v>92744.999999999985</v>
      </c>
      <c r="M39" s="20">
        <f t="shared" si="9"/>
        <v>92744.999999999985</v>
      </c>
    </row>
    <row r="40" spans="1:13" x14ac:dyDescent="0.35">
      <c r="A40" s="1">
        <f>ROW()</f>
        <v>40</v>
      </c>
      <c r="B40" s="19" t="s">
        <v>30</v>
      </c>
      <c r="C40" s="19" t="s">
        <v>24</v>
      </c>
      <c r="D40" s="4"/>
      <c r="E40" s="4"/>
      <c r="F40" s="20">
        <f t="shared" si="9"/>
        <v>13230</v>
      </c>
      <c r="G40" s="20">
        <f t="shared" si="9"/>
        <v>71541.000000000015</v>
      </c>
      <c r="H40" s="20">
        <f t="shared" si="9"/>
        <v>185535</v>
      </c>
      <c r="I40" s="20">
        <f t="shared" si="9"/>
        <v>299448</v>
      </c>
      <c r="J40" s="20">
        <f t="shared" si="9"/>
        <v>394866</v>
      </c>
      <c r="K40" s="20">
        <f t="shared" si="9"/>
        <v>500876.99999999988</v>
      </c>
      <c r="L40" s="20">
        <f t="shared" si="9"/>
        <v>556470</v>
      </c>
      <c r="M40" s="20">
        <f t="shared" si="9"/>
        <v>556470</v>
      </c>
    </row>
    <row r="41" spans="1:13" x14ac:dyDescent="0.35">
      <c r="A41" s="1">
        <f>ROW()</f>
        <v>41</v>
      </c>
      <c r="B41" s="19" t="s">
        <v>31</v>
      </c>
      <c r="C41" s="19" t="s">
        <v>24</v>
      </c>
      <c r="D41" s="4"/>
      <c r="E41" s="4"/>
      <c r="F41" s="20">
        <f>SUM(F38:F40)</f>
        <v>23373</v>
      </c>
      <c r="G41" s="20">
        <f>SUM(G38:G40)</f>
        <v>117907.50000000001</v>
      </c>
      <c r="H41" s="20">
        <f>SUM(H38:H40)</f>
        <v>287137.5</v>
      </c>
      <c r="I41" s="20">
        <f>SUM(I38:I40)</f>
        <v>435483</v>
      </c>
      <c r="J41" s="20">
        <f>SUM(J38:J40)</f>
        <v>539736</v>
      </c>
      <c r="K41" s="20">
        <f>SUM(K38:K40)</f>
        <v>646195.49999999988</v>
      </c>
      <c r="L41" s="20">
        <f>SUM(L38:L40)</f>
        <v>698679</v>
      </c>
      <c r="M41" s="20">
        <f>SUM(M38:M40)</f>
        <v>698679</v>
      </c>
    </row>
    <row r="42" spans="1:13" x14ac:dyDescent="0.35">
      <c r="A42" s="1">
        <f>ROW()</f>
        <v>42</v>
      </c>
      <c r="B42" s="4"/>
      <c r="C42" s="4"/>
      <c r="D42" s="4"/>
      <c r="E42" s="4"/>
      <c r="F42" s="22"/>
      <c r="G42" s="22"/>
      <c r="H42" s="22"/>
      <c r="I42" s="22"/>
      <c r="J42" s="22"/>
      <c r="K42" s="22"/>
      <c r="L42" s="22"/>
      <c r="M42" s="22"/>
    </row>
    <row r="43" spans="1:13" x14ac:dyDescent="0.35">
      <c r="A43" s="1">
        <f>ROW()</f>
        <v>43</v>
      </c>
      <c r="B43" s="19" t="s">
        <v>37</v>
      </c>
      <c r="C43" s="19" t="s">
        <v>5</v>
      </c>
      <c r="D43" s="4"/>
      <c r="E43" s="4"/>
      <c r="F43" s="21">
        <v>0</v>
      </c>
      <c r="G43" s="21">
        <v>0</v>
      </c>
      <c r="H43" s="21">
        <v>0.02</v>
      </c>
      <c r="I43" s="21">
        <v>0.02</v>
      </c>
      <c r="J43" s="21">
        <v>0.02</v>
      </c>
      <c r="K43" s="21">
        <v>0.02</v>
      </c>
      <c r="L43" s="21">
        <v>0.02</v>
      </c>
      <c r="M43" s="21">
        <v>0.02</v>
      </c>
    </row>
    <row r="44" spans="1:13" x14ac:dyDescent="0.35">
      <c r="A44" s="1">
        <f>ROW()</f>
        <v>44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35">
      <c r="A45" s="1">
        <f>ROW()</f>
        <v>45</v>
      </c>
      <c r="B45" s="19" t="s">
        <v>35</v>
      </c>
      <c r="C45" s="19" t="s">
        <v>24</v>
      </c>
      <c r="D45" s="4"/>
      <c r="E45" s="4"/>
      <c r="F45" s="24">
        <f>F35+F41</f>
        <v>38073</v>
      </c>
      <c r="G45" s="24">
        <f t="shared" ref="G45:M45" si="10">G35+G41</f>
        <v>162107.5</v>
      </c>
      <c r="H45" s="24">
        <f t="shared" si="10"/>
        <v>346537.5</v>
      </c>
      <c r="I45" s="24">
        <f t="shared" si="10"/>
        <v>467183</v>
      </c>
      <c r="J45" s="24">
        <f t="shared" si="10"/>
        <v>572136</v>
      </c>
      <c r="K45" s="24">
        <f t="shared" si="10"/>
        <v>679095.49999999988</v>
      </c>
      <c r="L45" s="24">
        <f t="shared" si="10"/>
        <v>702779</v>
      </c>
      <c r="M45" s="24">
        <f t="shared" si="10"/>
        <v>702779</v>
      </c>
    </row>
    <row r="46" spans="1:13" x14ac:dyDescent="0.35">
      <c r="A46" s="1">
        <f>ROW()</f>
        <v>46</v>
      </c>
      <c r="B46" s="18" t="s">
        <v>36</v>
      </c>
      <c r="C46" s="19" t="s">
        <v>24</v>
      </c>
      <c r="D46" s="4"/>
      <c r="E46" s="4"/>
      <c r="F46" s="23">
        <f>SUMPRODUCT(PRODUCT(100%+$F43:F43))*F45</f>
        <v>38073</v>
      </c>
      <c r="G46" s="23">
        <f>SUMPRODUCT(PRODUCT(100%+$F43:G43))*G45</f>
        <v>162107.5</v>
      </c>
      <c r="H46" s="23">
        <f>SUMPRODUCT(PRODUCT(100%+$F43:H43))*H45</f>
        <v>353468.25</v>
      </c>
      <c r="I46" s="23">
        <f>SUMPRODUCT(PRODUCT(100%+$F43:I43))*I45</f>
        <v>486057.19319999998</v>
      </c>
      <c r="J46" s="23">
        <f>SUMPRODUCT(PRODUCT(100%+$F43:J43))*J45</f>
        <v>607155.30028799991</v>
      </c>
      <c r="K46" s="23">
        <f>SUMPRODUCT(PRODUCT(100%+$F43:K43))*K45</f>
        <v>735074.80891127989</v>
      </c>
      <c r="L46" s="23">
        <f>SUMPRODUCT(PRODUCT(100%+$F43:L43))*L45</f>
        <v>775924.80279209279</v>
      </c>
      <c r="M46" s="23">
        <f>SUMPRODUCT(PRODUCT(100%+$F43:M43))*M45</f>
        <v>791443.2988479347</v>
      </c>
    </row>
  </sheetData>
  <pageMargins left="0.7" right="0.7" top="0.75" bottom="0.75" header="0.3" footer="0.3"/>
  <pageSetup paperSize="9" orientation="portrait" verticalDpi="0" r:id="rId1"/>
  <ignoredErrors>
    <ignoredError sqref="F46:L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/>
  </sheetViews>
  <sheetFormatPr defaultRowHeight="14.5" x14ac:dyDescent="0.35"/>
  <cols>
    <col min="1" max="1" width="8.7265625" style="3"/>
    <col min="2" max="2" width="23.90625" customWidth="1"/>
    <col min="3" max="3" width="23" bestFit="1" customWidth="1"/>
    <col min="4" max="4" width="12.6328125" customWidth="1"/>
    <col min="5" max="5" width="8.7265625" customWidth="1"/>
    <col min="6" max="13" width="10.6328125" customWidth="1"/>
  </cols>
  <sheetData>
    <row r="1" spans="1:13" x14ac:dyDescent="0.35">
      <c r="A1" s="1" t="str">
        <f>CHAR(CODE("A")+COLUMN()-1)</f>
        <v>A</v>
      </c>
      <c r="B1" s="1" t="str">
        <f t="shared" ref="B1:M1" si="0">CHAR(CODE("A")+COLUMN()-1)</f>
        <v>B</v>
      </c>
      <c r="C1" s="1" t="str">
        <f t="shared" si="0"/>
        <v>C</v>
      </c>
      <c r="D1" s="1"/>
      <c r="E1" s="1" t="str">
        <f t="shared" si="0"/>
        <v>E</v>
      </c>
      <c r="F1" s="1" t="str">
        <f t="shared" si="0"/>
        <v>F</v>
      </c>
      <c r="G1" s="1" t="str">
        <f t="shared" si="0"/>
        <v>G</v>
      </c>
      <c r="H1" s="1" t="str">
        <f t="shared" si="0"/>
        <v>H</v>
      </c>
      <c r="I1" s="1" t="str">
        <f t="shared" si="0"/>
        <v>I</v>
      </c>
      <c r="J1" s="1" t="str">
        <f t="shared" si="0"/>
        <v>J</v>
      </c>
      <c r="K1" s="1" t="str">
        <f t="shared" si="0"/>
        <v>K</v>
      </c>
      <c r="L1" s="1" t="str">
        <f t="shared" si="0"/>
        <v>L</v>
      </c>
      <c r="M1" s="1" t="str">
        <f t="shared" si="0"/>
        <v>M</v>
      </c>
    </row>
    <row r="2" spans="1:13" x14ac:dyDescent="0.35">
      <c r="A2" s="1">
        <f>ROW()</f>
        <v>2</v>
      </c>
      <c r="B2" s="2" t="s">
        <v>38</v>
      </c>
    </row>
    <row r="3" spans="1:13" x14ac:dyDescent="0.35">
      <c r="A3" s="1">
        <f>ROW()</f>
        <v>3</v>
      </c>
    </row>
    <row r="4" spans="1:13" x14ac:dyDescent="0.35">
      <c r="A4" s="1">
        <f>ROW()</f>
        <v>4</v>
      </c>
      <c r="B4" s="7"/>
      <c r="C4" s="7"/>
      <c r="D4" s="11"/>
      <c r="E4" s="7"/>
      <c r="F4" s="10">
        <v>2015</v>
      </c>
      <c r="G4" s="10">
        <v>2016</v>
      </c>
      <c r="H4" s="10">
        <v>2017</v>
      </c>
      <c r="I4" s="10">
        <v>2018</v>
      </c>
      <c r="J4" s="10">
        <v>2019</v>
      </c>
      <c r="K4" s="10">
        <v>2020</v>
      </c>
      <c r="L4" s="10">
        <v>2021</v>
      </c>
      <c r="M4" s="10">
        <v>2022</v>
      </c>
    </row>
    <row r="5" spans="1:13" x14ac:dyDescent="0.35">
      <c r="A5" s="1">
        <f>ROW()</f>
        <v>5</v>
      </c>
      <c r="B5" s="8"/>
      <c r="C5" s="8"/>
      <c r="D5" s="12"/>
      <c r="E5" s="4"/>
      <c r="F5" s="4"/>
      <c r="G5" s="4"/>
      <c r="H5" s="4"/>
      <c r="I5" s="4"/>
      <c r="J5" s="4"/>
      <c r="K5" s="4"/>
      <c r="L5" s="4"/>
      <c r="M5" s="4"/>
    </row>
    <row r="6" spans="1:13" x14ac:dyDescent="0.35">
      <c r="A6" s="1">
        <f>ROW()</f>
        <v>6</v>
      </c>
      <c r="B6" s="7" t="s">
        <v>17</v>
      </c>
      <c r="C6" s="7"/>
      <c r="D6" s="13"/>
      <c r="E6" s="4"/>
      <c r="F6" s="20">
        <f>Revenue!F14</f>
        <v>147</v>
      </c>
      <c r="G6" s="20">
        <f>Revenue!G14</f>
        <v>442</v>
      </c>
      <c r="H6" s="20">
        <f>Revenue!H14</f>
        <v>594</v>
      </c>
      <c r="I6" s="20">
        <f>Revenue!I14</f>
        <v>317</v>
      </c>
      <c r="J6" s="20">
        <f>Revenue!J14</f>
        <v>324</v>
      </c>
      <c r="K6" s="20">
        <f>Revenue!K14</f>
        <v>329</v>
      </c>
      <c r="L6" s="20">
        <f>Revenue!L14</f>
        <v>41</v>
      </c>
      <c r="M6" s="20">
        <f>Revenue!M14</f>
        <v>41</v>
      </c>
    </row>
    <row r="7" spans="1:13" x14ac:dyDescent="0.35">
      <c r="A7" s="1">
        <f>ROW()</f>
        <v>7</v>
      </c>
      <c r="B7" s="7" t="s">
        <v>39</v>
      </c>
      <c r="C7" s="7" t="s">
        <v>24</v>
      </c>
      <c r="D7" s="13"/>
      <c r="E7" s="4"/>
      <c r="F7" s="20">
        <v>150</v>
      </c>
      <c r="G7" s="20">
        <v>150</v>
      </c>
      <c r="H7" s="20">
        <v>150</v>
      </c>
      <c r="I7" s="20">
        <v>150</v>
      </c>
      <c r="J7" s="20">
        <v>150</v>
      </c>
      <c r="K7" s="20">
        <v>150</v>
      </c>
      <c r="L7" s="20">
        <v>150</v>
      </c>
      <c r="M7" s="20">
        <v>150</v>
      </c>
    </row>
    <row r="8" spans="1:13" x14ac:dyDescent="0.35">
      <c r="A8" s="1">
        <f>ROW()</f>
        <v>8</v>
      </c>
      <c r="B8" s="7" t="s">
        <v>40</v>
      </c>
      <c r="C8" s="7" t="s">
        <v>24</v>
      </c>
      <c r="D8" s="13"/>
      <c r="E8" s="4"/>
      <c r="F8" s="20">
        <v>100</v>
      </c>
      <c r="G8" s="20">
        <v>100</v>
      </c>
      <c r="H8" s="20">
        <v>100</v>
      </c>
      <c r="I8" s="20">
        <v>100</v>
      </c>
      <c r="J8" s="20">
        <v>100</v>
      </c>
      <c r="K8" s="20">
        <v>100</v>
      </c>
      <c r="L8" s="20">
        <v>100</v>
      </c>
      <c r="M8" s="20">
        <v>100</v>
      </c>
    </row>
    <row r="9" spans="1:13" x14ac:dyDescent="0.35">
      <c r="A9" s="1">
        <f>ROW()</f>
        <v>9</v>
      </c>
      <c r="B9" s="7"/>
      <c r="C9" s="7"/>
      <c r="D9" s="13"/>
      <c r="E9" s="4"/>
      <c r="F9" s="9"/>
      <c r="G9" s="9"/>
      <c r="H9" s="9"/>
      <c r="I9" s="9"/>
      <c r="J9" s="9"/>
      <c r="K9" s="9"/>
      <c r="L9" s="9"/>
      <c r="M9" s="9"/>
    </row>
    <row r="10" spans="1:13" x14ac:dyDescent="0.35">
      <c r="A10" s="1">
        <f>ROW()</f>
        <v>10</v>
      </c>
      <c r="B10" s="7" t="s">
        <v>41</v>
      </c>
      <c r="C10" s="7" t="s">
        <v>24</v>
      </c>
      <c r="D10" s="13"/>
      <c r="E10" s="4"/>
      <c r="F10" s="23">
        <f>F6*(F7+F8)</f>
        <v>36750</v>
      </c>
      <c r="G10" s="23">
        <f t="shared" ref="G10:M10" si="1">G6*(G7+G8)</f>
        <v>110500</v>
      </c>
      <c r="H10" s="23">
        <f t="shared" si="1"/>
        <v>148500</v>
      </c>
      <c r="I10" s="23">
        <f t="shared" si="1"/>
        <v>79250</v>
      </c>
      <c r="J10" s="23">
        <f t="shared" si="1"/>
        <v>81000</v>
      </c>
      <c r="K10" s="23">
        <f t="shared" si="1"/>
        <v>82250</v>
      </c>
      <c r="L10" s="23">
        <f t="shared" si="1"/>
        <v>10250</v>
      </c>
      <c r="M10" s="23">
        <f t="shared" si="1"/>
        <v>10250</v>
      </c>
    </row>
    <row r="11" spans="1:13" x14ac:dyDescent="0.35">
      <c r="A11" s="1">
        <f>ROW()</f>
        <v>11</v>
      </c>
      <c r="B11" s="16" t="s">
        <v>36</v>
      </c>
      <c r="C11" s="7" t="s">
        <v>24</v>
      </c>
      <c r="D11" s="13"/>
      <c r="E11" s="4"/>
      <c r="F11" s="23">
        <f>SUMPRODUCT(PRODUCT(100%+Revenue!$F43:F43)*F10)</f>
        <v>36750</v>
      </c>
      <c r="G11" s="23">
        <f>SUMPRODUCT(PRODUCT(100%+Revenue!$F43:G43)*G10)</f>
        <v>110500</v>
      </c>
      <c r="H11" s="23">
        <f>SUMPRODUCT(PRODUCT(100%+Revenue!$F43:H43)*H10)</f>
        <v>151470</v>
      </c>
      <c r="I11" s="23">
        <f>SUMPRODUCT(PRODUCT(100%+Revenue!$F43:I43)*I10)</f>
        <v>82451.7</v>
      </c>
      <c r="J11" s="23">
        <f>SUMPRODUCT(PRODUCT(100%+Revenue!$F43:J43)*J10)</f>
        <v>85957.847999999998</v>
      </c>
      <c r="K11" s="23">
        <f>SUMPRODUCT(PRODUCT(100%+Revenue!$F43:K43)*K10)</f>
        <v>89030.045159999994</v>
      </c>
      <c r="L11" s="23">
        <f>SUMPRODUCT(PRODUCT(100%+Revenue!$F43:L43)*L10)</f>
        <v>11316.8282328</v>
      </c>
      <c r="M11" s="23">
        <f>SUMPRODUCT(PRODUCT(100%+Revenue!$F43:M43)*M10)</f>
        <v>11543.164797456</v>
      </c>
    </row>
    <row r="12" spans="1:13" x14ac:dyDescent="0.35">
      <c r="A12" s="1">
        <f>ROW()</f>
        <v>12</v>
      </c>
      <c r="B12" s="7"/>
      <c r="C12" s="7"/>
      <c r="D12" s="13"/>
      <c r="E12" s="4"/>
      <c r="F12" s="9"/>
      <c r="G12" s="9"/>
      <c r="H12" s="9"/>
      <c r="I12" s="9"/>
      <c r="J12" s="9"/>
      <c r="K12" s="9"/>
      <c r="L12" s="9"/>
      <c r="M12" s="9"/>
    </row>
    <row r="13" spans="1:13" x14ac:dyDescent="0.35">
      <c r="A13" s="1">
        <f>ROW()</f>
        <v>13</v>
      </c>
      <c r="B13" s="7" t="s">
        <v>42</v>
      </c>
      <c r="C13" s="7" t="s">
        <v>24</v>
      </c>
      <c r="D13" s="13"/>
      <c r="E13" s="4"/>
      <c r="F13" s="20">
        <f>Revenue!F46-F11</f>
        <v>1323</v>
      </c>
      <c r="G13" s="20">
        <f>Revenue!G46-G11</f>
        <v>51607.5</v>
      </c>
      <c r="H13" s="20">
        <f>Revenue!H46-H11</f>
        <v>201998.25</v>
      </c>
      <c r="I13" s="20">
        <f>Revenue!I46-I11</f>
        <v>403605.49319999997</v>
      </c>
      <c r="J13" s="20">
        <f>Revenue!J46-J11</f>
        <v>521197.45228799991</v>
      </c>
      <c r="K13" s="20">
        <f>Revenue!K46-K11</f>
        <v>646044.76375127991</v>
      </c>
      <c r="L13" s="20">
        <f>Revenue!L46-L11</f>
        <v>764607.97455929278</v>
      </c>
      <c r="M13" s="20">
        <f>Revenue!M46-M11</f>
        <v>779900.13405047869</v>
      </c>
    </row>
    <row r="14" spans="1:13" x14ac:dyDescent="0.35">
      <c r="A14" s="1">
        <f>ROW()</f>
        <v>14</v>
      </c>
      <c r="B14" s="16" t="s">
        <v>43</v>
      </c>
      <c r="C14" s="7" t="s">
        <v>5</v>
      </c>
      <c r="D14" s="13"/>
      <c r="E14" s="4"/>
      <c r="F14" s="21">
        <f>F13/Revenue!F46</f>
        <v>3.4749034749034749E-2</v>
      </c>
      <c r="G14" s="21">
        <f>G13/Revenue!G46</f>
        <v>0.31835356167974954</v>
      </c>
      <c r="H14" s="21">
        <f>H13/Revenue!H46</f>
        <v>0.57147494859863646</v>
      </c>
      <c r="I14" s="21">
        <f>I13/Revenue!I46</f>
        <v>0.83036625904624095</v>
      </c>
      <c r="J14" s="21">
        <f>J13/Revenue!J46</f>
        <v>0.8584252695163388</v>
      </c>
      <c r="K14" s="21">
        <f>K13/Revenue!K46</f>
        <v>0.87888301424468285</v>
      </c>
      <c r="L14" s="21">
        <f>L13/Revenue!L46</f>
        <v>0.98541504512798472</v>
      </c>
      <c r="M14" s="21">
        <f>M13/Revenue!M46</f>
        <v>0.98541504512798472</v>
      </c>
    </row>
    <row r="15" spans="1:13" x14ac:dyDescent="0.35">
      <c r="A15" s="1">
        <f>ROW()</f>
        <v>15</v>
      </c>
      <c r="B15" s="16"/>
      <c r="C15" s="7"/>
      <c r="D15" s="13"/>
      <c r="E15" s="4"/>
      <c r="F15" s="21"/>
      <c r="G15" s="21"/>
      <c r="H15" s="21"/>
      <c r="I15" s="21"/>
      <c r="J15" s="21"/>
      <c r="K15" s="21"/>
      <c r="L15" s="21"/>
      <c r="M15" s="21"/>
    </row>
    <row r="16" spans="1:13" x14ac:dyDescent="0.35">
      <c r="A16" s="1">
        <f>ROW()</f>
        <v>16</v>
      </c>
    </row>
    <row r="17" spans="1:13" x14ac:dyDescent="0.35">
      <c r="A17" s="1">
        <f>ROW()</f>
        <v>17</v>
      </c>
    </row>
    <row r="18" spans="1:13" x14ac:dyDescent="0.35">
      <c r="A18" s="1">
        <f>ROW()</f>
        <v>18</v>
      </c>
    </row>
    <row r="19" spans="1:13" x14ac:dyDescent="0.35">
      <c r="A19" s="1">
        <f>ROW()</f>
        <v>19</v>
      </c>
      <c r="B19" s="2" t="s">
        <v>44</v>
      </c>
    </row>
    <row r="20" spans="1:13" x14ac:dyDescent="0.35">
      <c r="A20" s="1">
        <f>ROW()</f>
        <v>20</v>
      </c>
    </row>
    <row r="21" spans="1:13" x14ac:dyDescent="0.35">
      <c r="A21" s="1">
        <f>ROW()</f>
        <v>21</v>
      </c>
      <c r="B21" s="7"/>
      <c r="C21" s="7"/>
      <c r="D21" s="11"/>
      <c r="E21" s="7"/>
      <c r="F21" s="10">
        <v>2015</v>
      </c>
      <c r="G21" s="10">
        <v>2016</v>
      </c>
      <c r="H21" s="10">
        <v>2017</v>
      </c>
      <c r="I21" s="10">
        <v>2018</v>
      </c>
      <c r="J21" s="10">
        <v>2019</v>
      </c>
      <c r="K21" s="10">
        <v>2020</v>
      </c>
      <c r="L21" s="10">
        <v>2021</v>
      </c>
      <c r="M21" s="10">
        <v>2022</v>
      </c>
    </row>
    <row r="22" spans="1:13" x14ac:dyDescent="0.35">
      <c r="A22" s="1">
        <f>ROW()</f>
        <v>22</v>
      </c>
      <c r="B22" s="8"/>
      <c r="C22" s="8"/>
      <c r="D22" s="12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35">
      <c r="A23" s="1">
        <f>ROW()</f>
        <v>23</v>
      </c>
      <c r="B23" s="7" t="s">
        <v>6</v>
      </c>
      <c r="C23" s="7"/>
      <c r="D23" s="13"/>
      <c r="E23" s="4"/>
      <c r="F23" s="17">
        <f>Revenue!F13</f>
        <v>147</v>
      </c>
      <c r="G23" s="17">
        <f>Revenue!G13</f>
        <v>589</v>
      </c>
      <c r="H23" s="17">
        <f>Revenue!H13</f>
        <v>1178</v>
      </c>
      <c r="I23" s="17">
        <f>Revenue!I13</f>
        <v>1472</v>
      </c>
      <c r="J23" s="17">
        <f>Revenue!J13</f>
        <v>1767</v>
      </c>
      <c r="K23" s="17">
        <f>Revenue!K13</f>
        <v>2061</v>
      </c>
      <c r="L23" s="17">
        <f>Revenue!L13</f>
        <v>2061</v>
      </c>
      <c r="M23" s="17">
        <f>Revenue!M13</f>
        <v>2061</v>
      </c>
    </row>
    <row r="24" spans="1:13" x14ac:dyDescent="0.35">
      <c r="A24" s="1">
        <f>ROW()</f>
        <v>24</v>
      </c>
      <c r="B24" s="7" t="s">
        <v>45</v>
      </c>
      <c r="C24" s="7" t="s">
        <v>24</v>
      </c>
      <c r="D24" s="13"/>
      <c r="E24" s="4"/>
      <c r="F24" s="20">
        <v>20</v>
      </c>
      <c r="G24" s="20">
        <v>20</v>
      </c>
      <c r="H24" s="20">
        <v>20</v>
      </c>
      <c r="I24" s="20">
        <v>20</v>
      </c>
      <c r="J24" s="20">
        <v>20</v>
      </c>
      <c r="K24" s="20">
        <v>20</v>
      </c>
      <c r="L24" s="20">
        <v>20</v>
      </c>
      <c r="M24" s="20">
        <v>20</v>
      </c>
    </row>
    <row r="25" spans="1:13" x14ac:dyDescent="0.35">
      <c r="A25" s="1">
        <f>ROW()</f>
        <v>25</v>
      </c>
      <c r="B25" s="8"/>
      <c r="C25" s="8"/>
      <c r="D25" s="13"/>
      <c r="E25" s="4"/>
      <c r="F25" s="20"/>
      <c r="G25" s="20"/>
      <c r="H25" s="20"/>
      <c r="I25" s="20"/>
      <c r="J25" s="20"/>
      <c r="K25" s="20"/>
      <c r="L25" s="20"/>
      <c r="M25" s="20"/>
    </row>
    <row r="26" spans="1:13" x14ac:dyDescent="0.35">
      <c r="A26" s="1">
        <f>ROW()</f>
        <v>26</v>
      </c>
      <c r="B26" s="7" t="s">
        <v>62</v>
      </c>
      <c r="C26" s="7" t="s">
        <v>24</v>
      </c>
      <c r="D26" s="13"/>
      <c r="E26" s="4"/>
      <c r="F26" s="23">
        <f>F23*F24</f>
        <v>2940</v>
      </c>
      <c r="G26" s="23">
        <f t="shared" ref="G26:M26" si="2">G23*G24</f>
        <v>11780</v>
      </c>
      <c r="H26" s="23">
        <f t="shared" si="2"/>
        <v>23560</v>
      </c>
      <c r="I26" s="23">
        <f t="shared" si="2"/>
        <v>29440</v>
      </c>
      <c r="J26" s="23">
        <f t="shared" si="2"/>
        <v>35340</v>
      </c>
      <c r="K26" s="23">
        <f t="shared" si="2"/>
        <v>41220</v>
      </c>
      <c r="L26" s="23">
        <f t="shared" si="2"/>
        <v>41220</v>
      </c>
      <c r="M26" s="23">
        <f t="shared" si="2"/>
        <v>41220</v>
      </c>
    </row>
    <row r="27" spans="1:13" x14ac:dyDescent="0.35">
      <c r="A27" s="1">
        <f>ROW()</f>
        <v>27</v>
      </c>
      <c r="B27" s="8"/>
      <c r="C27" s="8"/>
      <c r="D27" s="13"/>
      <c r="E27" s="4"/>
      <c r="F27" s="9"/>
      <c r="G27" s="9"/>
      <c r="H27" s="9"/>
      <c r="I27" s="9"/>
      <c r="J27" s="9"/>
      <c r="K27" s="9"/>
      <c r="L27" s="9"/>
      <c r="M27" s="9"/>
    </row>
    <row r="28" spans="1:13" x14ac:dyDescent="0.35">
      <c r="A28" s="1">
        <f>ROW()</f>
        <v>28</v>
      </c>
      <c r="B28" s="7" t="s">
        <v>7</v>
      </c>
      <c r="C28" s="19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35">
      <c r="A29" s="1">
        <f>ROW()</f>
        <v>29</v>
      </c>
      <c r="B29" s="7" t="s">
        <v>12</v>
      </c>
      <c r="C29" s="19"/>
      <c r="D29" s="4"/>
      <c r="E29" s="4"/>
      <c r="F29" s="17">
        <v>12</v>
      </c>
      <c r="G29" s="17">
        <v>24</v>
      </c>
      <c r="H29" s="17">
        <v>24</v>
      </c>
      <c r="I29" s="17">
        <v>24</v>
      </c>
      <c r="J29" s="17">
        <v>24</v>
      </c>
      <c r="K29" s="17">
        <v>24</v>
      </c>
      <c r="L29" s="17">
        <v>24</v>
      </c>
      <c r="M29" s="17">
        <v>24</v>
      </c>
    </row>
    <row r="30" spans="1:13" x14ac:dyDescent="0.35">
      <c r="A30" s="1">
        <f>ROW()</f>
        <v>30</v>
      </c>
      <c r="B30" s="7" t="s">
        <v>11</v>
      </c>
      <c r="C30" s="19"/>
      <c r="D30" s="4"/>
      <c r="E30" s="4"/>
      <c r="F30" s="17">
        <v>36</v>
      </c>
      <c r="G30" s="17">
        <v>72</v>
      </c>
      <c r="H30" s="17">
        <v>72</v>
      </c>
      <c r="I30" s="17">
        <v>72</v>
      </c>
      <c r="J30" s="17">
        <v>72</v>
      </c>
      <c r="K30" s="17">
        <v>72</v>
      </c>
      <c r="L30" s="17">
        <v>72</v>
      </c>
      <c r="M30" s="17">
        <v>72</v>
      </c>
    </row>
    <row r="31" spans="1:13" x14ac:dyDescent="0.35">
      <c r="A31" s="1">
        <f>ROW()</f>
        <v>31</v>
      </c>
      <c r="B31" s="7" t="s">
        <v>13</v>
      </c>
      <c r="C31" s="19"/>
      <c r="D31" s="4"/>
      <c r="E31" s="4"/>
      <c r="F31" s="17">
        <v>6</v>
      </c>
      <c r="G31" s="17">
        <v>12</v>
      </c>
      <c r="H31" s="17">
        <v>12</v>
      </c>
      <c r="I31" s="17">
        <v>12</v>
      </c>
      <c r="J31" s="17">
        <v>12</v>
      </c>
      <c r="K31" s="17">
        <v>12</v>
      </c>
      <c r="L31" s="17">
        <v>12</v>
      </c>
      <c r="M31" s="17">
        <v>12</v>
      </c>
    </row>
    <row r="32" spans="1:13" x14ac:dyDescent="0.35">
      <c r="A32" s="1">
        <f>ROW()</f>
        <v>32</v>
      </c>
      <c r="B32" s="7" t="s">
        <v>8</v>
      </c>
      <c r="C32" s="19"/>
      <c r="D32" s="4"/>
      <c r="E32" s="4"/>
      <c r="F32" s="17">
        <v>6</v>
      </c>
      <c r="G32" s="17">
        <v>12</v>
      </c>
      <c r="H32" s="17">
        <v>12</v>
      </c>
      <c r="I32" s="17">
        <v>12</v>
      </c>
      <c r="J32" s="17">
        <v>12</v>
      </c>
      <c r="K32" s="17">
        <v>12</v>
      </c>
      <c r="L32" s="17">
        <v>12</v>
      </c>
      <c r="M32" s="17">
        <v>12</v>
      </c>
    </row>
    <row r="33" spans="1:13" x14ac:dyDescent="0.35">
      <c r="A33" s="1">
        <f>ROW()</f>
        <v>33</v>
      </c>
      <c r="B33" s="7" t="s">
        <v>10</v>
      </c>
      <c r="C33" s="19"/>
      <c r="D33" s="4"/>
      <c r="E33" s="4"/>
      <c r="F33" s="17">
        <v>3</v>
      </c>
      <c r="G33" s="17">
        <v>6</v>
      </c>
      <c r="H33" s="17">
        <v>6</v>
      </c>
      <c r="I33" s="17">
        <v>6</v>
      </c>
      <c r="J33" s="17">
        <v>6</v>
      </c>
      <c r="K33" s="17">
        <v>6</v>
      </c>
      <c r="L33" s="17">
        <v>6</v>
      </c>
      <c r="M33" s="17">
        <v>6</v>
      </c>
    </row>
    <row r="34" spans="1:13" x14ac:dyDescent="0.35">
      <c r="A34" s="1">
        <f>ROW()</f>
        <v>34</v>
      </c>
      <c r="B34" s="7" t="s">
        <v>9</v>
      </c>
      <c r="C34" s="19"/>
      <c r="D34" s="4"/>
      <c r="E34" s="4"/>
      <c r="F34" s="17">
        <v>1</v>
      </c>
      <c r="G34" s="17">
        <v>1</v>
      </c>
      <c r="H34" s="17">
        <v>1</v>
      </c>
      <c r="I34" s="17">
        <v>1</v>
      </c>
      <c r="J34" s="17">
        <v>1</v>
      </c>
      <c r="K34" s="17">
        <v>2</v>
      </c>
      <c r="L34" s="17">
        <v>2</v>
      </c>
      <c r="M34" s="17">
        <v>2</v>
      </c>
    </row>
    <row r="35" spans="1:13" x14ac:dyDescent="0.35">
      <c r="A35" s="1">
        <f>ROW()</f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35">
      <c r="A36" s="1">
        <f>ROW()</f>
        <v>36</v>
      </c>
      <c r="B36" s="7" t="s">
        <v>46</v>
      </c>
      <c r="C36" s="19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35">
      <c r="A37" s="1">
        <f>ROW()</f>
        <v>37</v>
      </c>
      <c r="B37" s="7" t="s">
        <v>12</v>
      </c>
      <c r="C37" s="19" t="s">
        <v>24</v>
      </c>
      <c r="D37" s="4"/>
      <c r="E37" s="4"/>
      <c r="F37" s="20">
        <v>100</v>
      </c>
      <c r="G37" s="20">
        <v>100</v>
      </c>
      <c r="H37" s="20">
        <v>100</v>
      </c>
      <c r="I37" s="20">
        <v>100</v>
      </c>
      <c r="J37" s="20">
        <v>100</v>
      </c>
      <c r="K37" s="20">
        <v>100</v>
      </c>
      <c r="L37" s="20">
        <v>100</v>
      </c>
      <c r="M37" s="20">
        <v>100</v>
      </c>
    </row>
    <row r="38" spans="1:13" x14ac:dyDescent="0.35">
      <c r="A38" s="1">
        <f>ROW()</f>
        <v>38</v>
      </c>
      <c r="B38" s="7" t="s">
        <v>11</v>
      </c>
      <c r="C38" s="19" t="s">
        <v>24</v>
      </c>
      <c r="D38" s="4"/>
      <c r="E38" s="4"/>
      <c r="F38" s="20">
        <v>50</v>
      </c>
      <c r="G38" s="20">
        <v>50</v>
      </c>
      <c r="H38" s="20">
        <v>50</v>
      </c>
      <c r="I38" s="20">
        <v>50</v>
      </c>
      <c r="J38" s="20">
        <v>50</v>
      </c>
      <c r="K38" s="20">
        <v>50</v>
      </c>
      <c r="L38" s="20">
        <v>50</v>
      </c>
      <c r="M38" s="20">
        <v>50</v>
      </c>
    </row>
    <row r="39" spans="1:13" x14ac:dyDescent="0.35">
      <c r="A39" s="1">
        <f>ROW()</f>
        <v>39</v>
      </c>
      <c r="B39" s="7" t="s">
        <v>13</v>
      </c>
      <c r="C39" s="19" t="s">
        <v>24</v>
      </c>
      <c r="D39" s="4"/>
      <c r="E39" s="4"/>
      <c r="F39" s="20">
        <v>200</v>
      </c>
      <c r="G39" s="20">
        <v>200</v>
      </c>
      <c r="H39" s="20">
        <v>200</v>
      </c>
      <c r="I39" s="20">
        <v>200</v>
      </c>
      <c r="J39" s="20">
        <v>200</v>
      </c>
      <c r="K39" s="20">
        <v>200</v>
      </c>
      <c r="L39" s="20">
        <v>200</v>
      </c>
      <c r="M39" s="20">
        <v>200</v>
      </c>
    </row>
    <row r="40" spans="1:13" x14ac:dyDescent="0.35">
      <c r="A40" s="1">
        <f>ROW()</f>
        <v>40</v>
      </c>
      <c r="B40" s="7" t="s">
        <v>8</v>
      </c>
      <c r="C40" s="19" t="s">
        <v>24</v>
      </c>
      <c r="D40" s="4"/>
      <c r="E40" s="4"/>
      <c r="F40" s="20">
        <v>500</v>
      </c>
      <c r="G40" s="20">
        <v>500</v>
      </c>
      <c r="H40" s="20">
        <v>500</v>
      </c>
      <c r="I40" s="20">
        <v>500</v>
      </c>
      <c r="J40" s="20">
        <v>500</v>
      </c>
      <c r="K40" s="20">
        <v>500</v>
      </c>
      <c r="L40" s="20">
        <v>500</v>
      </c>
      <c r="M40" s="20">
        <v>500</v>
      </c>
    </row>
    <row r="41" spans="1:13" x14ac:dyDescent="0.35">
      <c r="A41" s="1">
        <f>ROW()</f>
        <v>41</v>
      </c>
      <c r="B41" s="7" t="s">
        <v>10</v>
      </c>
      <c r="C41" s="19" t="s">
        <v>24</v>
      </c>
      <c r="D41" s="4"/>
      <c r="E41" s="4"/>
      <c r="F41" s="20">
        <v>1000</v>
      </c>
      <c r="G41" s="20">
        <v>1000</v>
      </c>
      <c r="H41" s="20">
        <v>1000</v>
      </c>
      <c r="I41" s="20">
        <v>1000</v>
      </c>
      <c r="J41" s="20">
        <v>1000</v>
      </c>
      <c r="K41" s="20">
        <v>1000</v>
      </c>
      <c r="L41" s="20">
        <v>1000</v>
      </c>
      <c r="M41" s="20">
        <v>1000</v>
      </c>
    </row>
    <row r="42" spans="1:13" x14ac:dyDescent="0.35">
      <c r="A42" s="1">
        <f>ROW()</f>
        <v>42</v>
      </c>
      <c r="B42" s="7" t="s">
        <v>9</v>
      </c>
      <c r="C42" s="19" t="s">
        <v>24</v>
      </c>
      <c r="D42" s="4"/>
      <c r="E42" s="4"/>
      <c r="F42" s="20">
        <v>1000</v>
      </c>
      <c r="G42" s="20">
        <v>1000</v>
      </c>
      <c r="H42" s="20">
        <v>1000</v>
      </c>
      <c r="I42" s="20">
        <v>1000</v>
      </c>
      <c r="J42" s="20">
        <v>1000</v>
      </c>
      <c r="K42" s="20">
        <v>1000</v>
      </c>
      <c r="L42" s="20">
        <v>1000</v>
      </c>
      <c r="M42" s="20">
        <v>1000</v>
      </c>
    </row>
    <row r="43" spans="1:13" x14ac:dyDescent="0.35">
      <c r="A43" s="1">
        <f>ROW()</f>
        <v>43</v>
      </c>
      <c r="B43" s="8"/>
      <c r="C43" s="4"/>
      <c r="D43" s="4"/>
      <c r="E43" s="4"/>
      <c r="F43" s="9"/>
      <c r="G43" s="9"/>
      <c r="H43" s="9"/>
      <c r="I43" s="9"/>
      <c r="J43" s="9"/>
      <c r="K43" s="9"/>
      <c r="L43" s="9"/>
      <c r="M43" s="9"/>
    </row>
    <row r="44" spans="1:13" x14ac:dyDescent="0.35">
      <c r="A44" s="1">
        <f>ROW()</f>
        <v>44</v>
      </c>
      <c r="B44" s="7" t="s">
        <v>47</v>
      </c>
      <c r="C44" s="19" t="s">
        <v>24</v>
      </c>
      <c r="D44" s="4"/>
      <c r="E44" s="4"/>
      <c r="F44" s="23">
        <f>SUMPRODUCT(F29:F34*F37:F42)</f>
        <v>11200</v>
      </c>
      <c r="G44" s="23">
        <f>SUMPRODUCT(G29:G34*G37:G42)</f>
        <v>21400</v>
      </c>
      <c r="H44" s="23">
        <f>SUMPRODUCT(H29:H34*H37:H42)</f>
        <v>21400</v>
      </c>
      <c r="I44" s="23">
        <f>SUMPRODUCT(I29:I34*I37:I42)</f>
        <v>21400</v>
      </c>
      <c r="J44" s="23">
        <f>SUMPRODUCT(J29:J34*J37:J42)</f>
        <v>21400</v>
      </c>
      <c r="K44" s="23">
        <f>SUMPRODUCT(K29:K34*K37:K42)</f>
        <v>22400</v>
      </c>
      <c r="L44" s="23">
        <f>SUMPRODUCT(L29:L34*L37:L42)</f>
        <v>22400</v>
      </c>
      <c r="M44" s="23">
        <f>SUMPRODUCT(M29:M34*M37:M42)</f>
        <v>22400</v>
      </c>
    </row>
    <row r="45" spans="1:13" x14ac:dyDescent="0.35">
      <c r="A45" s="1">
        <f>ROW()</f>
        <v>45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35">
      <c r="A46" s="1">
        <f>ROW()</f>
        <v>46</v>
      </c>
      <c r="B46" s="7" t="s">
        <v>48</v>
      </c>
      <c r="C46" s="7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35">
      <c r="A47" s="1">
        <f>ROW()</f>
        <v>47</v>
      </c>
      <c r="B47" s="7" t="s">
        <v>12</v>
      </c>
      <c r="C47" s="7" t="s">
        <v>24</v>
      </c>
      <c r="D47" s="4"/>
      <c r="E47" s="4"/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</row>
    <row r="48" spans="1:13" x14ac:dyDescent="0.35">
      <c r="A48" s="1">
        <f>ROW()</f>
        <v>48</v>
      </c>
      <c r="B48" s="7" t="s">
        <v>11</v>
      </c>
      <c r="C48" s="7" t="s">
        <v>24</v>
      </c>
      <c r="D48" s="4"/>
      <c r="E48" s="4"/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</row>
    <row r="49" spans="1:13" x14ac:dyDescent="0.35">
      <c r="A49" s="1">
        <f>ROW()</f>
        <v>49</v>
      </c>
      <c r="B49" s="7" t="s">
        <v>13</v>
      </c>
      <c r="C49" s="7" t="s">
        <v>24</v>
      </c>
      <c r="D49" s="4"/>
      <c r="E49" s="4"/>
      <c r="F49" s="20">
        <v>50</v>
      </c>
      <c r="G49" s="20">
        <v>50</v>
      </c>
      <c r="H49" s="20">
        <v>50</v>
      </c>
      <c r="I49" s="20">
        <v>50</v>
      </c>
      <c r="J49" s="20">
        <v>50</v>
      </c>
      <c r="K49" s="20">
        <v>50</v>
      </c>
      <c r="L49" s="20">
        <v>50</v>
      </c>
      <c r="M49" s="20">
        <v>50</v>
      </c>
    </row>
    <row r="50" spans="1:13" x14ac:dyDescent="0.35">
      <c r="A50" s="1">
        <f>ROW()</f>
        <v>50</v>
      </c>
      <c r="B50" s="7" t="s">
        <v>8</v>
      </c>
      <c r="C50" s="7" t="s">
        <v>24</v>
      </c>
      <c r="D50" s="4"/>
      <c r="E50" s="4"/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</row>
    <row r="51" spans="1:13" x14ac:dyDescent="0.35">
      <c r="A51" s="1">
        <f>ROW()</f>
        <v>51</v>
      </c>
      <c r="B51" s="7" t="s">
        <v>10</v>
      </c>
      <c r="C51" s="7" t="s">
        <v>24</v>
      </c>
      <c r="D51" s="4"/>
      <c r="E51" s="4"/>
      <c r="F51" s="20">
        <v>10000</v>
      </c>
      <c r="G51" s="20">
        <v>10000</v>
      </c>
      <c r="H51" s="20">
        <v>10000</v>
      </c>
      <c r="I51" s="20">
        <v>10000</v>
      </c>
      <c r="J51" s="20">
        <v>10000</v>
      </c>
      <c r="K51" s="20">
        <v>10000</v>
      </c>
      <c r="L51" s="20">
        <v>10000</v>
      </c>
      <c r="M51" s="20">
        <v>10000</v>
      </c>
    </row>
    <row r="52" spans="1:13" x14ac:dyDescent="0.35">
      <c r="A52" s="1">
        <f>ROW()</f>
        <v>52</v>
      </c>
      <c r="B52" s="7" t="s">
        <v>9</v>
      </c>
      <c r="C52" s="7" t="s">
        <v>24</v>
      </c>
      <c r="D52" s="4"/>
      <c r="E52" s="4"/>
      <c r="F52" s="20">
        <v>10000</v>
      </c>
      <c r="G52" s="20">
        <v>10000</v>
      </c>
      <c r="H52" s="20">
        <v>10000</v>
      </c>
      <c r="I52" s="20">
        <v>10000</v>
      </c>
      <c r="J52" s="20">
        <v>10000</v>
      </c>
      <c r="K52" s="20">
        <v>10000</v>
      </c>
      <c r="L52" s="20">
        <v>10000</v>
      </c>
      <c r="M52" s="20">
        <v>10000</v>
      </c>
    </row>
    <row r="53" spans="1:13" x14ac:dyDescent="0.35">
      <c r="A53" s="1">
        <f>ROW()</f>
        <v>53</v>
      </c>
      <c r="B53" s="4"/>
      <c r="C53" s="4"/>
      <c r="D53" s="4"/>
      <c r="E53" s="4"/>
      <c r="F53" s="9"/>
      <c r="G53" s="9"/>
      <c r="H53" s="9"/>
      <c r="I53" s="9"/>
      <c r="J53" s="9"/>
      <c r="K53" s="9"/>
      <c r="L53" s="9"/>
      <c r="M53" s="9"/>
    </row>
    <row r="54" spans="1:13" x14ac:dyDescent="0.35">
      <c r="A54" s="1">
        <f>ROW()</f>
        <v>54</v>
      </c>
      <c r="B54" s="7" t="s">
        <v>49</v>
      </c>
      <c r="C54" s="19" t="s">
        <v>24</v>
      </c>
      <c r="D54" s="4"/>
      <c r="E54" s="4"/>
      <c r="F54" s="23">
        <f>SUMPRODUCT(F29:F34*F47:F52)</f>
        <v>40300</v>
      </c>
      <c r="G54" s="23">
        <f>SUMPRODUCT(G29:G34*G47:G52)</f>
        <v>70600</v>
      </c>
      <c r="H54" s="23">
        <f>SUMPRODUCT(H29:H34*H47:H52)</f>
        <v>70600</v>
      </c>
      <c r="I54" s="23">
        <f>SUMPRODUCT(I29:I34*I47:I52)</f>
        <v>70600</v>
      </c>
      <c r="J54" s="23">
        <f>SUMPRODUCT(J29:J34*J47:J52)</f>
        <v>70600</v>
      </c>
      <c r="K54" s="23">
        <f>SUMPRODUCT(K29:K34*K47:K52)</f>
        <v>80600</v>
      </c>
      <c r="L54" s="23">
        <f>SUMPRODUCT(L29:L34*L47:L52)</f>
        <v>80600</v>
      </c>
      <c r="M54" s="23">
        <f>SUMPRODUCT(M29:M34*M47:M52)</f>
        <v>80600</v>
      </c>
    </row>
    <row r="55" spans="1:13" x14ac:dyDescent="0.35">
      <c r="A55" s="1">
        <f>ROW()</f>
        <v>55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35">
      <c r="A56" s="1">
        <f>ROW()</f>
        <v>56</v>
      </c>
      <c r="B56" s="7" t="s">
        <v>50</v>
      </c>
      <c r="C56" s="1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35">
      <c r="A57" s="1">
        <f>ROW()</f>
        <v>57</v>
      </c>
      <c r="B57" s="7" t="s">
        <v>51</v>
      </c>
      <c r="C57" s="19" t="s">
        <v>24</v>
      </c>
      <c r="D57" s="4"/>
      <c r="E57" s="4"/>
      <c r="F57" s="20">
        <v>50000</v>
      </c>
      <c r="G57" s="20">
        <v>50000</v>
      </c>
      <c r="H57" s="20">
        <v>50000</v>
      </c>
      <c r="I57" s="20">
        <v>50000</v>
      </c>
      <c r="J57" s="20">
        <v>50000</v>
      </c>
      <c r="K57" s="20">
        <v>50000</v>
      </c>
      <c r="L57" s="20">
        <v>50000</v>
      </c>
      <c r="M57" s="20">
        <v>50000</v>
      </c>
    </row>
    <row r="58" spans="1:13" x14ac:dyDescent="0.35">
      <c r="A58" s="1">
        <f>ROW()</f>
        <v>58</v>
      </c>
      <c r="B58" s="7" t="s">
        <v>52</v>
      </c>
      <c r="C58" s="19" t="s">
        <v>24</v>
      </c>
      <c r="D58" s="4"/>
      <c r="E58" s="4"/>
      <c r="F58" s="20">
        <v>20000</v>
      </c>
      <c r="G58" s="20">
        <v>20000</v>
      </c>
      <c r="H58" s="20">
        <v>20000</v>
      </c>
      <c r="I58" s="20">
        <v>20000</v>
      </c>
      <c r="J58" s="20">
        <v>20000</v>
      </c>
      <c r="K58" s="20">
        <v>20000</v>
      </c>
      <c r="L58" s="20">
        <v>20000</v>
      </c>
      <c r="M58" s="20">
        <v>20000</v>
      </c>
    </row>
    <row r="59" spans="1:13" x14ac:dyDescent="0.35">
      <c r="A59" s="1">
        <f>ROW()</f>
        <v>59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35">
      <c r="A60" s="1">
        <f>ROW()</f>
        <v>60</v>
      </c>
      <c r="B60" s="7" t="s">
        <v>53</v>
      </c>
      <c r="C60" s="19" t="s">
        <v>24</v>
      </c>
      <c r="D60" s="4"/>
      <c r="E60" s="4"/>
      <c r="F60" s="23">
        <f>SUM(F57:F58)</f>
        <v>70000</v>
      </c>
      <c r="G60" s="23">
        <f t="shared" ref="G60:M60" si="3">SUM(G57:G58)</f>
        <v>70000</v>
      </c>
      <c r="H60" s="23">
        <f t="shared" si="3"/>
        <v>70000</v>
      </c>
      <c r="I60" s="23">
        <f t="shared" si="3"/>
        <v>70000</v>
      </c>
      <c r="J60" s="23">
        <f t="shared" si="3"/>
        <v>70000</v>
      </c>
      <c r="K60" s="23">
        <f t="shared" si="3"/>
        <v>70000</v>
      </c>
      <c r="L60" s="23">
        <f t="shared" si="3"/>
        <v>70000</v>
      </c>
      <c r="M60" s="23">
        <f t="shared" si="3"/>
        <v>70000</v>
      </c>
    </row>
    <row r="61" spans="1:13" x14ac:dyDescent="0.35">
      <c r="A61" s="1">
        <f>ROW()</f>
        <v>61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35">
      <c r="A62" s="1">
        <f>ROW()</f>
        <v>62</v>
      </c>
      <c r="B62" s="7" t="s">
        <v>59</v>
      </c>
      <c r="C62" s="19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35">
      <c r="A63" s="1">
        <f>ROW()</f>
        <v>63</v>
      </c>
      <c r="B63" s="7" t="s">
        <v>54</v>
      </c>
      <c r="C63" s="19" t="s">
        <v>24</v>
      </c>
      <c r="D63" s="4"/>
      <c r="E63" s="4"/>
      <c r="F63" s="20">
        <v>2400</v>
      </c>
      <c r="G63" s="20">
        <v>2400</v>
      </c>
      <c r="H63" s="20">
        <v>2400</v>
      </c>
      <c r="I63" s="20">
        <v>2400</v>
      </c>
      <c r="J63" s="20">
        <v>2400</v>
      </c>
      <c r="K63" s="20">
        <v>2400</v>
      </c>
      <c r="L63" s="20">
        <v>2400</v>
      </c>
      <c r="M63" s="20">
        <v>2400</v>
      </c>
    </row>
    <row r="64" spans="1:13" x14ac:dyDescent="0.35">
      <c r="A64" s="1">
        <f>ROW()</f>
        <v>64</v>
      </c>
      <c r="B64" s="7" t="s">
        <v>55</v>
      </c>
      <c r="C64" s="19" t="s">
        <v>24</v>
      </c>
      <c r="D64" s="4"/>
      <c r="E64" s="4"/>
      <c r="F64" s="20">
        <v>2400</v>
      </c>
      <c r="G64" s="20">
        <v>2400</v>
      </c>
      <c r="H64" s="20">
        <v>2400</v>
      </c>
      <c r="I64" s="20">
        <v>2400</v>
      </c>
      <c r="J64" s="20">
        <v>2400</v>
      </c>
      <c r="K64" s="20">
        <v>2400</v>
      </c>
      <c r="L64" s="20">
        <v>2400</v>
      </c>
      <c r="M64" s="20">
        <v>2400</v>
      </c>
    </row>
    <row r="65" spans="1:13" x14ac:dyDescent="0.35">
      <c r="A65" s="1">
        <f>ROW()</f>
        <v>65</v>
      </c>
      <c r="B65" s="7" t="s">
        <v>56</v>
      </c>
      <c r="C65" s="19" t="s">
        <v>24</v>
      </c>
      <c r="D65" s="4"/>
      <c r="E65" s="4"/>
      <c r="F65" s="20">
        <v>10000</v>
      </c>
      <c r="G65" s="20">
        <v>10000</v>
      </c>
      <c r="H65" s="20">
        <v>10000</v>
      </c>
      <c r="I65" s="20">
        <v>10000</v>
      </c>
      <c r="J65" s="20">
        <v>10000</v>
      </c>
      <c r="K65" s="20">
        <v>10000</v>
      </c>
      <c r="L65" s="20">
        <v>10000</v>
      </c>
      <c r="M65" s="20">
        <v>10000</v>
      </c>
    </row>
    <row r="66" spans="1:13" x14ac:dyDescent="0.35">
      <c r="A66" s="1">
        <f>ROW()</f>
        <v>66</v>
      </c>
      <c r="B66" s="7" t="s">
        <v>57</v>
      </c>
      <c r="C66" s="19" t="s">
        <v>24</v>
      </c>
      <c r="D66" s="4"/>
      <c r="E66" s="4"/>
      <c r="F66" s="20">
        <v>1200</v>
      </c>
      <c r="G66" s="20">
        <v>1200</v>
      </c>
      <c r="H66" s="20">
        <v>1200</v>
      </c>
      <c r="I66" s="20">
        <v>1200</v>
      </c>
      <c r="J66" s="20">
        <v>1200</v>
      </c>
      <c r="K66" s="20">
        <v>1200</v>
      </c>
      <c r="L66" s="20">
        <v>1200</v>
      </c>
      <c r="M66" s="20">
        <v>1200</v>
      </c>
    </row>
    <row r="67" spans="1:13" x14ac:dyDescent="0.35">
      <c r="A67" s="1">
        <f>ROW()</f>
        <v>67</v>
      </c>
      <c r="B67" s="7" t="s">
        <v>58</v>
      </c>
      <c r="C67" s="19" t="s">
        <v>24</v>
      </c>
      <c r="D67" s="4"/>
      <c r="E67" s="4"/>
      <c r="F67" s="20">
        <v>1200</v>
      </c>
      <c r="G67" s="20">
        <v>1200</v>
      </c>
      <c r="H67" s="20">
        <v>1200</v>
      </c>
      <c r="I67" s="20">
        <v>1200</v>
      </c>
      <c r="J67" s="20">
        <v>1200</v>
      </c>
      <c r="K67" s="20">
        <v>1200</v>
      </c>
      <c r="L67" s="20">
        <v>1200</v>
      </c>
      <c r="M67" s="20">
        <v>1200</v>
      </c>
    </row>
    <row r="68" spans="1:13" x14ac:dyDescent="0.35">
      <c r="A68" s="1">
        <f>ROW()</f>
        <v>68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35">
      <c r="A69" s="1">
        <f>ROW()</f>
        <v>69</v>
      </c>
      <c r="B69" s="7" t="s">
        <v>60</v>
      </c>
      <c r="C69" s="19" t="s">
        <v>24</v>
      </c>
      <c r="D69" s="4"/>
      <c r="E69" s="4"/>
      <c r="F69" s="23">
        <f>SUM(F63:F67)</f>
        <v>17200</v>
      </c>
      <c r="G69" s="23">
        <f t="shared" ref="G69:M69" si="4">SUM(G63:G67)</f>
        <v>17200</v>
      </c>
      <c r="H69" s="23">
        <f t="shared" si="4"/>
        <v>17200</v>
      </c>
      <c r="I69" s="23">
        <f t="shared" si="4"/>
        <v>17200</v>
      </c>
      <c r="J69" s="23">
        <f t="shared" si="4"/>
        <v>17200</v>
      </c>
      <c r="K69" s="23">
        <f t="shared" si="4"/>
        <v>17200</v>
      </c>
      <c r="L69" s="23">
        <f t="shared" si="4"/>
        <v>17200</v>
      </c>
      <c r="M69" s="23">
        <f t="shared" si="4"/>
        <v>17200</v>
      </c>
    </row>
    <row r="70" spans="1:13" x14ac:dyDescent="0.35">
      <c r="A70" s="1">
        <f>ROW()</f>
        <v>70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35">
      <c r="A71" s="1">
        <f>ROW()</f>
        <v>71</v>
      </c>
      <c r="B71" s="7" t="s">
        <v>61</v>
      </c>
      <c r="C71" s="19" t="s">
        <v>24</v>
      </c>
      <c r="D71" s="4"/>
      <c r="E71" s="4"/>
      <c r="F71" s="23">
        <f>F26+F44+F54+F60+F69</f>
        <v>141640</v>
      </c>
      <c r="G71" s="23">
        <f>G26+G44+G54+G60+G69</f>
        <v>190980</v>
      </c>
      <c r="H71" s="23">
        <f>H26+H44+H54+H60+H69</f>
        <v>202760</v>
      </c>
      <c r="I71" s="23">
        <f>I26+I44+I54+I60+I69</f>
        <v>208640</v>
      </c>
      <c r="J71" s="23">
        <f>J26+J44+J54+J60+J69</f>
        <v>214540</v>
      </c>
      <c r="K71" s="23">
        <f>K26+K44+K54+K60+K69</f>
        <v>231420</v>
      </c>
      <c r="L71" s="23">
        <f>L26+L44+L54+L60+L69</f>
        <v>231420</v>
      </c>
      <c r="M71" s="23">
        <f>M26+M44+M54+M60+M69</f>
        <v>231420</v>
      </c>
    </row>
    <row r="72" spans="1:13" x14ac:dyDescent="0.35">
      <c r="A72" s="1">
        <f>ROW()</f>
        <v>72</v>
      </c>
      <c r="B72" s="16" t="s">
        <v>36</v>
      </c>
      <c r="C72" s="7" t="s">
        <v>24</v>
      </c>
      <c r="D72" s="4"/>
      <c r="E72" s="4"/>
      <c r="F72" s="23">
        <f>SUMPRODUCT(PRODUCT(100%+Revenue!$F43:F43)*F71)</f>
        <v>141640</v>
      </c>
      <c r="G72" s="23">
        <f>SUMPRODUCT(PRODUCT(100%+Revenue!$F43:G43)*G71)</f>
        <v>190980</v>
      </c>
      <c r="H72" s="23">
        <f>SUMPRODUCT(PRODUCT(100%+Revenue!$F43:H43)*H71)</f>
        <v>206815.2</v>
      </c>
      <c r="I72" s="23">
        <f>SUMPRODUCT(PRODUCT(100%+Revenue!$F43:I43)*I71)</f>
        <v>217069.05600000001</v>
      </c>
      <c r="J72" s="23">
        <f>SUMPRODUCT(PRODUCT(100%+Revenue!$F43:J43)*J71)</f>
        <v>227671.56431999998</v>
      </c>
      <c r="K72" s="23">
        <f>SUMPRODUCT(PRODUCT(100%+Revenue!$F43:K43)*K71)</f>
        <v>250496.45046719999</v>
      </c>
      <c r="L72" s="23">
        <f>SUMPRODUCT(PRODUCT(100%+Revenue!$F43:L43)*L71)</f>
        <v>255506.37947654401</v>
      </c>
      <c r="M72" s="23">
        <f>SUMPRODUCT(PRODUCT(100%+Revenue!$F43:M43)*M71)</f>
        <v>260616.5070660749</v>
      </c>
    </row>
    <row r="73" spans="1:13" x14ac:dyDescent="0.35">
      <c r="A73" s="1">
        <f>ROW()</f>
        <v>73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35">
      <c r="A74" s="1">
        <f>ROW()</f>
        <v>74</v>
      </c>
      <c r="B74" s="7" t="s">
        <v>63</v>
      </c>
      <c r="C74" s="19" t="s">
        <v>24</v>
      </c>
      <c r="D74" s="4"/>
      <c r="E74" s="4"/>
      <c r="F74" s="20">
        <f>F13-F72</f>
        <v>-140317</v>
      </c>
      <c r="G74" s="20">
        <f>G13-G72</f>
        <v>-139372.5</v>
      </c>
      <c r="H74" s="20">
        <f>H13-H72</f>
        <v>-4816.9500000000116</v>
      </c>
      <c r="I74" s="20">
        <f>I13-I72</f>
        <v>186536.43719999996</v>
      </c>
      <c r="J74" s="20">
        <f>J13-J72</f>
        <v>293525.88796799991</v>
      </c>
      <c r="K74" s="20">
        <f>K13-K72</f>
        <v>395548.31328407989</v>
      </c>
      <c r="L74" s="20">
        <f>L13-L72</f>
        <v>509101.5950827488</v>
      </c>
      <c r="M74" s="20">
        <f>M13-M72</f>
        <v>519283.62698440382</v>
      </c>
    </row>
    <row r="75" spans="1:13" x14ac:dyDescent="0.35">
      <c r="A75" s="1">
        <f>ROW()</f>
        <v>75</v>
      </c>
      <c r="B75" s="16" t="s">
        <v>43</v>
      </c>
      <c r="C75" s="7" t="s">
        <v>5</v>
      </c>
      <c r="D75" s="4"/>
      <c r="E75" s="4"/>
      <c r="F75" s="21">
        <f>F74/Revenue!F46</f>
        <v>-3.685472644656318</v>
      </c>
      <c r="G75" s="21">
        <f>G74/Revenue!G46</f>
        <v>-0.8597535585953765</v>
      </c>
      <c r="H75" s="21">
        <f>H74/Revenue!H46</f>
        <v>-1.3627673772679757E-2</v>
      </c>
      <c r="I75" s="21">
        <f>I74/Revenue!I46</f>
        <v>0.3837746664583257</v>
      </c>
      <c r="J75" s="21">
        <f>J74/Revenue!J46</f>
        <v>0.48344449571430559</v>
      </c>
      <c r="K75" s="21">
        <f>K74/Revenue!K46</f>
        <v>0.53810620155780731</v>
      </c>
      <c r="L75" s="21">
        <f>L74/Revenue!L46</f>
        <v>0.65612233717854407</v>
      </c>
      <c r="M75" s="21">
        <f>M74/Revenue!M46</f>
        <v>0.65612233717854407</v>
      </c>
    </row>
  </sheetData>
  <pageMargins left="0.7" right="0.7" top="0.75" bottom="0.75" header="0.3" footer="0.3"/>
  <pageSetup paperSize="9" orientation="portrait" verticalDpi="0" r:id="rId1"/>
  <ignoredErrors>
    <ignoredError sqref="F72:K72 G11:L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/>
  </sheetViews>
  <sheetFormatPr defaultRowHeight="14.5" x14ac:dyDescent="0.35"/>
  <cols>
    <col min="1" max="1" width="8.7265625" style="3"/>
    <col min="2" max="2" width="23.90625" customWidth="1"/>
    <col min="3" max="3" width="23" bestFit="1" customWidth="1"/>
    <col min="4" max="4" width="12.6328125" customWidth="1"/>
    <col min="5" max="5" width="8.7265625" customWidth="1"/>
    <col min="6" max="13" width="10.6328125" customWidth="1"/>
  </cols>
  <sheetData>
    <row r="1" spans="1:13" x14ac:dyDescent="0.35">
      <c r="A1" s="1" t="str">
        <f>CHAR(CODE("A")+COLUMN()-1)</f>
        <v>A</v>
      </c>
      <c r="B1" s="1" t="str">
        <f t="shared" ref="B1:M1" si="0">CHAR(CODE("A")+COLUMN()-1)</f>
        <v>B</v>
      </c>
      <c r="C1" s="1" t="str">
        <f t="shared" si="0"/>
        <v>C</v>
      </c>
      <c r="D1" s="1"/>
      <c r="E1" s="1" t="str">
        <f t="shared" si="0"/>
        <v>E</v>
      </c>
      <c r="F1" s="1" t="str">
        <f t="shared" si="0"/>
        <v>F</v>
      </c>
      <c r="G1" s="1" t="str">
        <f t="shared" si="0"/>
        <v>G</v>
      </c>
      <c r="H1" s="1" t="str">
        <f t="shared" si="0"/>
        <v>H</v>
      </c>
      <c r="I1" s="1" t="str">
        <f t="shared" si="0"/>
        <v>I</v>
      </c>
      <c r="J1" s="1" t="str">
        <f t="shared" si="0"/>
        <v>J</v>
      </c>
      <c r="K1" s="1" t="str">
        <f t="shared" si="0"/>
        <v>K</v>
      </c>
      <c r="L1" s="1" t="str">
        <f t="shared" si="0"/>
        <v>L</v>
      </c>
      <c r="M1" s="1" t="str">
        <f t="shared" si="0"/>
        <v>M</v>
      </c>
    </row>
    <row r="2" spans="1:13" x14ac:dyDescent="0.35">
      <c r="A2" s="1">
        <f>ROW()</f>
        <v>2</v>
      </c>
      <c r="B2" s="2" t="s">
        <v>64</v>
      </c>
    </row>
    <row r="3" spans="1:13" x14ac:dyDescent="0.35">
      <c r="A3" s="1">
        <f>ROW()</f>
        <v>3</v>
      </c>
    </row>
    <row r="4" spans="1:13" x14ac:dyDescent="0.35">
      <c r="A4" s="1">
        <f>ROW()</f>
        <v>4</v>
      </c>
      <c r="B4" s="7"/>
      <c r="C4" s="7"/>
      <c r="D4" s="11"/>
      <c r="E4" s="7"/>
      <c r="F4" s="10">
        <v>2015</v>
      </c>
      <c r="G4" s="10">
        <v>2016</v>
      </c>
      <c r="H4" s="10">
        <v>2017</v>
      </c>
      <c r="I4" s="10">
        <v>2018</v>
      </c>
      <c r="J4" s="10">
        <v>2019</v>
      </c>
      <c r="K4" s="10">
        <v>2020</v>
      </c>
      <c r="L4" s="10">
        <v>2021</v>
      </c>
      <c r="M4" s="10">
        <v>2022</v>
      </c>
    </row>
    <row r="5" spans="1:13" x14ac:dyDescent="0.35">
      <c r="A5" s="1">
        <f>ROW()</f>
        <v>5</v>
      </c>
      <c r="B5" s="8"/>
      <c r="C5" s="8"/>
      <c r="D5" s="12"/>
      <c r="E5" s="4"/>
      <c r="F5" s="4"/>
      <c r="G5" s="4"/>
      <c r="H5" s="4"/>
      <c r="I5" s="4"/>
      <c r="J5" s="4"/>
      <c r="K5" s="4"/>
      <c r="L5" s="4"/>
      <c r="M5" s="4"/>
    </row>
    <row r="6" spans="1:13" x14ac:dyDescent="0.35">
      <c r="A6" s="1">
        <f>ROW()</f>
        <v>6</v>
      </c>
      <c r="B6" s="7" t="s">
        <v>65</v>
      </c>
      <c r="C6" s="19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5">
      <c r="A7" s="1">
        <f>ROW()</f>
        <v>7</v>
      </c>
      <c r="B7" s="7" t="s">
        <v>12</v>
      </c>
      <c r="C7" s="19"/>
      <c r="D7" s="4"/>
      <c r="E7" s="4"/>
      <c r="F7" s="17">
        <f>Opex!F29-Opex!E29</f>
        <v>12</v>
      </c>
      <c r="G7" s="17">
        <f>Opex!G29-Opex!F29</f>
        <v>12</v>
      </c>
      <c r="H7" s="17">
        <f>Opex!H29-Opex!G29</f>
        <v>0</v>
      </c>
      <c r="I7" s="17">
        <f>Opex!I29-Opex!H29</f>
        <v>0</v>
      </c>
      <c r="J7" s="17">
        <f>Opex!J29-Opex!I29</f>
        <v>0</v>
      </c>
      <c r="K7" s="17">
        <f>Opex!K29-Opex!J29</f>
        <v>0</v>
      </c>
      <c r="L7" s="17">
        <f>Opex!L29-Opex!K29</f>
        <v>0</v>
      </c>
      <c r="M7" s="17">
        <f>Opex!M29-Opex!L29</f>
        <v>0</v>
      </c>
    </row>
    <row r="8" spans="1:13" x14ac:dyDescent="0.35">
      <c r="A8" s="1">
        <f>ROW()</f>
        <v>8</v>
      </c>
      <c r="B8" s="7" t="s">
        <v>11</v>
      </c>
      <c r="C8" s="19"/>
      <c r="D8" s="4"/>
      <c r="E8" s="4"/>
      <c r="F8" s="17">
        <f>Opex!F30-Opex!E30</f>
        <v>36</v>
      </c>
      <c r="G8" s="17">
        <f>Opex!G30-Opex!F30</f>
        <v>36</v>
      </c>
      <c r="H8" s="17">
        <f>Opex!H30-Opex!G30</f>
        <v>0</v>
      </c>
      <c r="I8" s="17">
        <f>Opex!I30-Opex!H30</f>
        <v>0</v>
      </c>
      <c r="J8" s="17">
        <f>Opex!J30-Opex!I30</f>
        <v>0</v>
      </c>
      <c r="K8" s="17">
        <f>Opex!K30-Opex!J30</f>
        <v>0</v>
      </c>
      <c r="L8" s="17">
        <f>Opex!L30-Opex!K30</f>
        <v>0</v>
      </c>
      <c r="M8" s="17">
        <f>Opex!M30-Opex!L30</f>
        <v>0</v>
      </c>
    </row>
    <row r="9" spans="1:13" x14ac:dyDescent="0.35">
      <c r="A9" s="1">
        <f>ROW()</f>
        <v>9</v>
      </c>
      <c r="B9" s="7" t="s">
        <v>13</v>
      </c>
      <c r="C9" s="19"/>
      <c r="D9" s="4"/>
      <c r="E9" s="4"/>
      <c r="F9" s="17">
        <f>Opex!F31-Opex!E31</f>
        <v>6</v>
      </c>
      <c r="G9" s="17">
        <f>Opex!G31-Opex!F31</f>
        <v>6</v>
      </c>
      <c r="H9" s="17">
        <f>Opex!H31-Opex!G31</f>
        <v>0</v>
      </c>
      <c r="I9" s="17">
        <f>Opex!I31-Opex!H31</f>
        <v>0</v>
      </c>
      <c r="J9" s="17">
        <f>Opex!J31-Opex!I31</f>
        <v>0</v>
      </c>
      <c r="K9" s="17">
        <f>Opex!K31-Opex!J31</f>
        <v>0</v>
      </c>
      <c r="L9" s="17">
        <f>Opex!L31-Opex!K31</f>
        <v>0</v>
      </c>
      <c r="M9" s="17">
        <f>Opex!M31-Opex!L31</f>
        <v>0</v>
      </c>
    </row>
    <row r="10" spans="1:13" x14ac:dyDescent="0.35">
      <c r="A10" s="1">
        <f>ROW()</f>
        <v>10</v>
      </c>
      <c r="B10" s="7" t="s">
        <v>8</v>
      </c>
      <c r="C10" s="19"/>
      <c r="D10" s="4"/>
      <c r="E10" s="4"/>
      <c r="F10" s="17">
        <f>Opex!F32-Opex!E32</f>
        <v>6</v>
      </c>
      <c r="G10" s="17">
        <f>Opex!G32-Opex!F32</f>
        <v>6</v>
      </c>
      <c r="H10" s="17">
        <f>Opex!H32-Opex!G32</f>
        <v>0</v>
      </c>
      <c r="I10" s="17">
        <f>Opex!I32-Opex!H32</f>
        <v>0</v>
      </c>
      <c r="J10" s="17">
        <f>Opex!J32-Opex!I32</f>
        <v>0</v>
      </c>
      <c r="K10" s="17">
        <f>Opex!K32-Opex!J32</f>
        <v>0</v>
      </c>
      <c r="L10" s="17">
        <f>Opex!L32-Opex!K32</f>
        <v>0</v>
      </c>
      <c r="M10" s="17">
        <f>Opex!M32-Opex!L32</f>
        <v>0</v>
      </c>
    </row>
    <row r="11" spans="1:13" x14ac:dyDescent="0.35">
      <c r="A11" s="1">
        <f>ROW()</f>
        <v>11</v>
      </c>
      <c r="B11" s="7" t="s">
        <v>10</v>
      </c>
      <c r="C11" s="19"/>
      <c r="D11" s="4"/>
      <c r="E11" s="4"/>
      <c r="F11" s="17">
        <f>Opex!F33-Opex!E33</f>
        <v>3</v>
      </c>
      <c r="G11" s="17">
        <f>Opex!G33-Opex!F33</f>
        <v>3</v>
      </c>
      <c r="H11" s="17">
        <f>Opex!H33-Opex!G33</f>
        <v>0</v>
      </c>
      <c r="I11" s="17">
        <f>Opex!I33-Opex!H33</f>
        <v>0</v>
      </c>
      <c r="J11" s="17">
        <f>Opex!J33-Opex!I33</f>
        <v>0</v>
      </c>
      <c r="K11" s="17">
        <f>Opex!K33-Opex!J33</f>
        <v>0</v>
      </c>
      <c r="L11" s="17">
        <f>Opex!L33-Opex!K33</f>
        <v>0</v>
      </c>
      <c r="M11" s="17">
        <f>Opex!M33-Opex!L33</f>
        <v>0</v>
      </c>
    </row>
    <row r="12" spans="1:13" x14ac:dyDescent="0.35">
      <c r="A12" s="1">
        <f>ROW()</f>
        <v>12</v>
      </c>
      <c r="B12" s="7" t="s">
        <v>9</v>
      </c>
      <c r="C12" s="19"/>
      <c r="D12" s="4"/>
      <c r="E12" s="4"/>
      <c r="F12" s="17">
        <f>Opex!F34-Opex!E34</f>
        <v>1</v>
      </c>
      <c r="G12" s="17">
        <f>Opex!G34-Opex!F34</f>
        <v>0</v>
      </c>
      <c r="H12" s="17">
        <f>Opex!H34-Opex!G34</f>
        <v>0</v>
      </c>
      <c r="I12" s="17">
        <f>Opex!I34-Opex!H34</f>
        <v>0</v>
      </c>
      <c r="J12" s="17">
        <f>Opex!J34-Opex!I34</f>
        <v>0</v>
      </c>
      <c r="K12" s="17">
        <f>Opex!K34-Opex!J34</f>
        <v>1</v>
      </c>
      <c r="L12" s="17">
        <f>Opex!L34-Opex!K34</f>
        <v>0</v>
      </c>
      <c r="M12" s="17">
        <f>Opex!M34-Opex!L34</f>
        <v>0</v>
      </c>
    </row>
    <row r="13" spans="1:13" x14ac:dyDescent="0.35">
      <c r="A13" s="1">
        <f>ROW()</f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35">
      <c r="A14" s="1">
        <f>ROW()</f>
        <v>14</v>
      </c>
      <c r="B14" s="7" t="s">
        <v>66</v>
      </c>
      <c r="C14" s="19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35">
      <c r="A15" s="1">
        <f>ROW()</f>
        <v>15</v>
      </c>
      <c r="B15" s="7" t="s">
        <v>12</v>
      </c>
      <c r="C15" s="19" t="s">
        <v>24</v>
      </c>
      <c r="D15" s="4"/>
      <c r="E15" s="4"/>
      <c r="F15" s="20">
        <v>15000</v>
      </c>
      <c r="G15" s="20">
        <v>15000</v>
      </c>
      <c r="H15" s="20">
        <v>15000</v>
      </c>
      <c r="I15" s="20">
        <v>15000</v>
      </c>
      <c r="J15" s="20">
        <v>15000</v>
      </c>
      <c r="K15" s="20">
        <v>15000</v>
      </c>
      <c r="L15" s="20">
        <v>15000</v>
      </c>
      <c r="M15" s="20">
        <v>15000</v>
      </c>
    </row>
    <row r="16" spans="1:13" x14ac:dyDescent="0.35">
      <c r="A16" s="1">
        <f>ROW()</f>
        <v>16</v>
      </c>
      <c r="B16" s="7" t="s">
        <v>11</v>
      </c>
      <c r="C16" s="19" t="s">
        <v>24</v>
      </c>
      <c r="D16" s="4"/>
      <c r="E16" s="4"/>
      <c r="F16" s="20">
        <v>5000</v>
      </c>
      <c r="G16" s="20">
        <v>5000</v>
      </c>
      <c r="H16" s="20">
        <v>5000</v>
      </c>
      <c r="I16" s="20">
        <v>5000</v>
      </c>
      <c r="J16" s="20">
        <v>5000</v>
      </c>
      <c r="K16" s="20">
        <v>5000</v>
      </c>
      <c r="L16" s="20">
        <v>5000</v>
      </c>
      <c r="M16" s="20">
        <v>5000</v>
      </c>
    </row>
    <row r="17" spans="1:13" x14ac:dyDescent="0.35">
      <c r="A17" s="1">
        <f>ROW()</f>
        <v>17</v>
      </c>
      <c r="B17" s="7" t="s">
        <v>13</v>
      </c>
      <c r="C17" s="19" t="s">
        <v>24</v>
      </c>
      <c r="D17" s="4"/>
      <c r="E17" s="4"/>
      <c r="F17" s="20">
        <v>5000</v>
      </c>
      <c r="G17" s="20">
        <v>5000</v>
      </c>
      <c r="H17" s="20">
        <v>5000</v>
      </c>
      <c r="I17" s="20">
        <v>5000</v>
      </c>
      <c r="J17" s="20">
        <v>5000</v>
      </c>
      <c r="K17" s="20">
        <v>5000</v>
      </c>
      <c r="L17" s="20">
        <v>5000</v>
      </c>
      <c r="M17" s="20">
        <v>5000</v>
      </c>
    </row>
    <row r="18" spans="1:13" x14ac:dyDescent="0.35">
      <c r="A18" s="1">
        <f>ROW()</f>
        <v>18</v>
      </c>
      <c r="B18" s="7" t="s">
        <v>8</v>
      </c>
      <c r="C18" s="19" t="s">
        <v>24</v>
      </c>
      <c r="D18" s="4"/>
      <c r="E18" s="4"/>
      <c r="F18" s="20">
        <v>500</v>
      </c>
      <c r="G18" s="20">
        <v>500</v>
      </c>
      <c r="H18" s="20">
        <v>500</v>
      </c>
      <c r="I18" s="20">
        <v>500</v>
      </c>
      <c r="J18" s="20">
        <v>500</v>
      </c>
      <c r="K18" s="20">
        <v>500</v>
      </c>
      <c r="L18" s="20">
        <v>500</v>
      </c>
      <c r="M18" s="20">
        <v>500</v>
      </c>
    </row>
    <row r="19" spans="1:13" x14ac:dyDescent="0.35">
      <c r="A19" s="1">
        <f>ROW()</f>
        <v>19</v>
      </c>
      <c r="B19" s="7" t="s">
        <v>10</v>
      </c>
      <c r="C19" s="19" t="s">
        <v>24</v>
      </c>
      <c r="D19" s="4"/>
      <c r="E19" s="4"/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 x14ac:dyDescent="0.35">
      <c r="A20" s="1">
        <f>ROW()</f>
        <v>20</v>
      </c>
      <c r="B20" s="7" t="s">
        <v>9</v>
      </c>
      <c r="C20" s="19" t="s">
        <v>24</v>
      </c>
      <c r="D20" s="4"/>
      <c r="E20" s="4"/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</row>
    <row r="21" spans="1:13" x14ac:dyDescent="0.35">
      <c r="A21" s="1">
        <f>ROW()</f>
        <v>21</v>
      </c>
      <c r="B21" s="8"/>
      <c r="C21" s="4"/>
      <c r="D21" s="4"/>
      <c r="E21" s="4"/>
      <c r="F21" s="9"/>
      <c r="G21" s="9"/>
      <c r="H21" s="9"/>
      <c r="I21" s="9"/>
      <c r="J21" s="9"/>
      <c r="K21" s="9"/>
      <c r="L21" s="9"/>
      <c r="M21" s="9"/>
    </row>
    <row r="22" spans="1:13" x14ac:dyDescent="0.35">
      <c r="A22" s="1">
        <f>ROW()</f>
        <v>22</v>
      </c>
      <c r="B22" s="7" t="s">
        <v>67</v>
      </c>
      <c r="C22" s="19" t="s">
        <v>24</v>
      </c>
      <c r="D22" s="4"/>
      <c r="E22" s="4"/>
      <c r="F22" s="23">
        <f>SUMPRODUCT(F7:F12*F15:F20)</f>
        <v>393000</v>
      </c>
      <c r="G22" s="23">
        <f>SUMPRODUCT(G7:G12*G15:G20)</f>
        <v>393000</v>
      </c>
      <c r="H22" s="23">
        <f>SUMPRODUCT(H7:H12*H15:H20)</f>
        <v>0</v>
      </c>
      <c r="I22" s="23">
        <f>SUMPRODUCT(I7:I12*I15:I20)</f>
        <v>0</v>
      </c>
      <c r="J22" s="23">
        <f>SUMPRODUCT(J7:J12*J15:J20)</f>
        <v>0</v>
      </c>
      <c r="K22" s="23">
        <f>SUMPRODUCT(K7:K12*K15:K20)</f>
        <v>0</v>
      </c>
      <c r="L22" s="23">
        <f>SUMPRODUCT(L7:L12*L15:L20)</f>
        <v>0</v>
      </c>
      <c r="M22" s="23">
        <f>SUMPRODUCT(M7:M12*M15:M20)</f>
        <v>0</v>
      </c>
    </row>
    <row r="23" spans="1:13" x14ac:dyDescent="0.35">
      <c r="A23" s="1">
        <f>ROW()</f>
        <v>23</v>
      </c>
      <c r="B23" s="16" t="s">
        <v>36</v>
      </c>
      <c r="C23" s="7" t="s">
        <v>24</v>
      </c>
      <c r="D23" s="4"/>
      <c r="E23" s="4"/>
      <c r="F23" s="23">
        <f>SUMPRODUCT(PRODUCT(100%+Revenue!$F43:F43)*F22)</f>
        <v>393000</v>
      </c>
      <c r="G23" s="23">
        <f>SUMPRODUCT(PRODUCT(100%+Revenue!$F43:G43)*G22)</f>
        <v>393000</v>
      </c>
      <c r="H23" s="23">
        <f>SUMPRODUCT(PRODUCT(100%+Revenue!$F43:H43)*H22)</f>
        <v>0</v>
      </c>
      <c r="I23" s="23">
        <f>SUMPRODUCT(PRODUCT(100%+Revenue!$F43:I43)*I22)</f>
        <v>0</v>
      </c>
      <c r="J23" s="23">
        <f>SUMPRODUCT(PRODUCT(100%+Revenue!$F43:J43)*J22)</f>
        <v>0</v>
      </c>
      <c r="K23" s="23">
        <f>SUMPRODUCT(PRODUCT(100%+Revenue!$F43:K43)*K22)</f>
        <v>0</v>
      </c>
      <c r="L23" s="23">
        <f>SUMPRODUCT(PRODUCT(100%+Revenue!$F43:L43)*L22)</f>
        <v>0</v>
      </c>
      <c r="M23" s="23">
        <f>SUMPRODUCT(PRODUCT(100%+Revenue!$F43:M43)*M22)</f>
        <v>0</v>
      </c>
    </row>
    <row r="24" spans="1:13" x14ac:dyDescent="0.35">
      <c r="A24" s="1">
        <f>ROW()</f>
        <v>24</v>
      </c>
      <c r="B24" s="29"/>
      <c r="C24" s="30"/>
      <c r="D24" s="31"/>
      <c r="E24" s="31"/>
      <c r="F24" s="32"/>
      <c r="G24" s="32"/>
      <c r="H24" s="32"/>
      <c r="I24" s="32"/>
      <c r="J24" s="32"/>
      <c r="K24" s="32"/>
      <c r="L24" s="32"/>
      <c r="M24" s="32"/>
    </row>
    <row r="25" spans="1:13" x14ac:dyDescent="0.35">
      <c r="A25" s="1">
        <f>ROW()</f>
        <v>25</v>
      </c>
      <c r="B25" s="29"/>
      <c r="C25" s="30"/>
      <c r="D25" s="31"/>
      <c r="E25" s="31"/>
      <c r="F25" s="32"/>
      <c r="G25" s="32"/>
      <c r="H25" s="32"/>
      <c r="I25" s="32"/>
      <c r="J25" s="32"/>
      <c r="K25" s="32"/>
      <c r="L25" s="32"/>
      <c r="M25" s="32"/>
    </row>
    <row r="26" spans="1:13" x14ac:dyDescent="0.35">
      <c r="A26" s="1">
        <f>ROW()</f>
        <v>26</v>
      </c>
      <c r="B26" s="29"/>
      <c r="C26" s="30"/>
      <c r="D26" s="31"/>
      <c r="E26" s="31"/>
      <c r="F26" s="32"/>
      <c r="G26" s="32"/>
      <c r="H26" s="32"/>
      <c r="I26" s="32"/>
      <c r="J26" s="32"/>
      <c r="K26" s="32"/>
      <c r="L26" s="32"/>
      <c r="M26" s="32"/>
    </row>
    <row r="27" spans="1:13" x14ac:dyDescent="0.35">
      <c r="A27" s="1">
        <f>ROW()</f>
        <v>27</v>
      </c>
      <c r="B27" s="33" t="s">
        <v>70</v>
      </c>
      <c r="C27" s="30"/>
      <c r="D27" s="31"/>
      <c r="E27" s="31"/>
      <c r="F27" s="32"/>
      <c r="G27" s="32"/>
      <c r="H27" s="32"/>
      <c r="I27" s="32"/>
      <c r="J27" s="32"/>
      <c r="K27" s="32"/>
      <c r="L27" s="32"/>
      <c r="M27" s="32"/>
    </row>
    <row r="28" spans="1:13" x14ac:dyDescent="0.35">
      <c r="A28" s="1">
        <f>ROW()</f>
        <v>28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x14ac:dyDescent="0.35">
      <c r="A29" s="1">
        <f>ROW()</f>
        <v>29</v>
      </c>
      <c r="B29" s="7"/>
      <c r="C29" s="7"/>
      <c r="D29" s="11"/>
      <c r="E29" s="7"/>
      <c r="F29" s="10">
        <v>2015</v>
      </c>
      <c r="G29" s="10">
        <v>2016</v>
      </c>
      <c r="H29" s="10">
        <v>2017</v>
      </c>
      <c r="I29" s="10">
        <v>2018</v>
      </c>
      <c r="J29" s="10">
        <v>2019</v>
      </c>
      <c r="K29" s="10">
        <v>2020</v>
      </c>
      <c r="L29" s="10">
        <v>2021</v>
      </c>
      <c r="M29" s="10">
        <v>2022</v>
      </c>
    </row>
    <row r="30" spans="1:13" x14ac:dyDescent="0.35">
      <c r="A30" s="1">
        <f>ROW()</f>
        <v>30</v>
      </c>
      <c r="B30" s="8"/>
      <c r="C30" s="8"/>
      <c r="D30" s="12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35">
      <c r="A31" s="1">
        <f>ROW()</f>
        <v>31</v>
      </c>
      <c r="B31" s="26" t="s">
        <v>69</v>
      </c>
      <c r="C31" s="34" t="s">
        <v>24</v>
      </c>
      <c r="D31" s="27"/>
      <c r="E31" s="27"/>
      <c r="F31" s="28">
        <f>Opex!F74-F23</f>
        <v>-533317</v>
      </c>
      <c r="G31" s="28">
        <f>Opex!G74-G23</f>
        <v>-532372.5</v>
      </c>
      <c r="H31" s="28">
        <f>Opex!H74-H23</f>
        <v>-4816.9500000000116</v>
      </c>
      <c r="I31" s="28">
        <f>Opex!I74-I23</f>
        <v>186536.43719999996</v>
      </c>
      <c r="J31" s="28">
        <f>Opex!J74-J23</f>
        <v>293525.88796799991</v>
      </c>
      <c r="K31" s="28">
        <f>Opex!K74-K23</f>
        <v>395548.31328407989</v>
      </c>
      <c r="L31" s="28">
        <f>Opex!L74-L23</f>
        <v>509101.5950827488</v>
      </c>
      <c r="M31" s="28">
        <f>Opex!M74-M23</f>
        <v>519283.62698440382</v>
      </c>
    </row>
    <row r="32" spans="1:13" x14ac:dyDescent="0.35">
      <c r="A32" s="1">
        <f>ROW()</f>
        <v>32</v>
      </c>
      <c r="B32" s="25" t="s">
        <v>68</v>
      </c>
      <c r="C32" s="26" t="s">
        <v>24</v>
      </c>
      <c r="D32" s="27"/>
      <c r="E32" s="27"/>
      <c r="F32" s="28">
        <f>SUM($F31:F31)</f>
        <v>-533317</v>
      </c>
      <c r="G32" s="28">
        <f>SUM($F31:G31)</f>
        <v>-1065689.5</v>
      </c>
      <c r="H32" s="28">
        <f>SUM($F31:H31)</f>
        <v>-1070506.45</v>
      </c>
      <c r="I32" s="28">
        <f>SUM($F31:I31)</f>
        <v>-883970.01280000003</v>
      </c>
      <c r="J32" s="28">
        <f>SUM($F31:J31)</f>
        <v>-590444.12483200012</v>
      </c>
      <c r="K32" s="28">
        <f>SUM($F31:K31)</f>
        <v>-194895.81154792022</v>
      </c>
      <c r="L32" s="28">
        <f>SUM($F31:L31)</f>
        <v>314205.78353482857</v>
      </c>
      <c r="M32" s="28">
        <f>SUM($F31:M31)</f>
        <v>833489.41051923239</v>
      </c>
    </row>
    <row r="33" spans="1:13" x14ac:dyDescent="0.3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</sheetData>
  <pageMargins left="0.7" right="0.7" top="0.75" bottom="0.75" header="0.3" footer="0.3"/>
  <pageSetup paperSize="9" orientation="portrait" verticalDpi="0" r:id="rId1"/>
  <ignoredErrors>
    <ignoredError sqref="G23 H23:L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4.5" x14ac:dyDescent="0.35"/>
  <sheetData>
    <row r="1" spans="1:1" x14ac:dyDescent="0.35">
      <c r="A1" s="2" t="s">
        <v>71</v>
      </c>
    </row>
    <row r="3" spans="1:1" x14ac:dyDescent="0.35">
      <c r="A3" t="s">
        <v>73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Revenue</vt:lpstr>
      <vt:lpstr>Opex</vt:lpstr>
      <vt:lpstr>Capex</vt:lpstr>
      <vt:lpstr>Finance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Cunningham</dc:creator>
  <cp:lastModifiedBy>Matthew Cunningham</cp:lastModifiedBy>
  <dcterms:created xsi:type="dcterms:W3CDTF">2015-11-03T15:02:58Z</dcterms:created>
  <dcterms:modified xsi:type="dcterms:W3CDTF">2016-04-06T15:06:04Z</dcterms:modified>
</cp:coreProperties>
</file>