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ThisWorkbook" defaultThemeVersion="124226"/>
  <bookViews>
    <workbookView xWindow="-315" yWindow="-225" windowWidth="28695" windowHeight="12360" tabRatio="910"/>
  </bookViews>
  <sheets>
    <sheet name="Intro" sheetId="176" r:id="rId1"/>
    <sheet name="1. SoCI" sheetId="5" r:id="rId2"/>
    <sheet name="2. SoFP" sheetId="6" r:id="rId3"/>
    <sheet name="3. SOCIE" sheetId="7" r:id="rId4"/>
    <sheet name="4. CF" sheetId="8" r:id="rId5"/>
    <sheet name="5. Op Inc (nature)" sheetId="9" r:id="rId6"/>
    <sheet name="6. Op Inc (source)" sheetId="10" r:id="rId7"/>
    <sheet name="7. Op Exp" sheetId="11" r:id="rId8"/>
    <sheet name="8. Staff" sheetId="13" r:id="rId9"/>
    <sheet name="9. Op Misc" sheetId="128" r:id="rId10"/>
    <sheet name="10. Corp Tax" sheetId="133" r:id="rId11"/>
    <sheet name="11. Finance" sheetId="14" r:id="rId12"/>
    <sheet name="12. Impairments" sheetId="167" r:id="rId13"/>
    <sheet name="13. Intangibles" sheetId="15" r:id="rId14"/>
    <sheet name="14. PPE" sheetId="175" r:id="rId15"/>
    <sheet name="15. NCA misc" sheetId="117" r:id="rId16"/>
    <sheet name="16. Investments &amp; Groups" sheetId="18" r:id="rId17"/>
    <sheet name="17. AHFS" sheetId="120" r:id="rId18"/>
    <sheet name="18. Other Assets" sheetId="169" r:id="rId19"/>
    <sheet name="19. Inventory" sheetId="168" r:id="rId20"/>
    <sheet name="20. Receivables" sheetId="19" r:id="rId21"/>
    <sheet name="21. CCE" sheetId="26" r:id="rId22"/>
    <sheet name="22. Trade Payables" sheetId="20" r:id="rId23"/>
    <sheet name="23. Borrowings" sheetId="21" r:id="rId24"/>
    <sheet name="24. Other Liabilities" sheetId="170" r:id="rId25"/>
    <sheet name="25. Provisions and CL" sheetId="22" r:id="rId26"/>
    <sheet name="26. Revaluation Reserve" sheetId="122" r:id="rId27"/>
    <sheet name="27. RP" sheetId="27" r:id="rId28"/>
    <sheet name="28. C&amp;O" sheetId="171" r:id="rId29"/>
    <sheet name="29. PFI (on-SoFP)" sheetId="173" r:id="rId30"/>
    <sheet name="30. PFI (off-SoFP)" sheetId="28" r:id="rId31"/>
    <sheet name="32. FI 1" sheetId="30" r:id="rId32"/>
    <sheet name="33. FI 2" sheetId="31" r:id="rId33"/>
    <sheet name="34. Pensions" sheetId="116" r:id="rId34"/>
    <sheet name="35. Losses + Special Payments" sheetId="47" r:id="rId35"/>
  </sheets>
  <definedNames>
    <definedName name="_xlnm._FilterDatabase" localSheetId="12" hidden="1">'12. Impairments'!#REF!</definedName>
    <definedName name="ComparativeFY">#REF!</definedName>
    <definedName name="comparativestartyear">#REF!</definedName>
    <definedName name="ComparativeYear">#REF!</definedName>
    <definedName name="ComparativeYearEnd">#REF!</definedName>
    <definedName name="ComparativeYearStart">#REF!</definedName>
    <definedName name="Conf4">#REF!</definedName>
    <definedName name="Conf5">#REF!</definedName>
    <definedName name="CurrentFY">#REF!</definedName>
    <definedName name="CurrentYear">#REF!</definedName>
    <definedName name="CurrentYearEnd">#REF!</definedName>
    <definedName name="CurrentYearStart">#REF!</definedName>
    <definedName name="DoA">#REF!</definedName>
    <definedName name="iTitle">'1. SoCI'!$B$3</definedName>
    <definedName name="JOCPOINTS">#REF!</definedName>
    <definedName name="NextFY">#REF!</definedName>
    <definedName name="PrecomparativeFY">#REF!</definedName>
    <definedName name="_xlnm.Print_Area" localSheetId="1">'1. SoCI'!$B$1:$G$57</definedName>
    <definedName name="_xlnm.Print_Area" localSheetId="10">'10. Corp Tax'!$B$1:$F$33</definedName>
    <definedName name="_xlnm.Print_Area" localSheetId="11">'11. Finance'!$B$1:$I$50</definedName>
    <definedName name="_xlnm.Print_Area" localSheetId="12">'12. Impairments'!$B$1:$X$30</definedName>
    <definedName name="_xlnm.Print_Area" localSheetId="13">'13. Intangibles'!$B$1:$O$88</definedName>
    <definedName name="_xlnm.Print_Area" localSheetId="14">'14. PPE'!$B$1:$N$109</definedName>
    <definedName name="_xlnm.Print_Area" localSheetId="15">'15. NCA misc'!$B$1:$N$34</definedName>
    <definedName name="_xlnm.Print_Area" localSheetId="16">'16. Investments &amp; Groups'!$B$1:$T$69</definedName>
    <definedName name="_xlnm.Print_Area" localSheetId="17">'17. AHFS'!$B$1:$G$59</definedName>
    <definedName name="_xlnm.Print_Area" localSheetId="18">'18. Other Assets'!$B$1:$F$39</definedName>
    <definedName name="_xlnm.Print_Area" localSheetId="19">'19. Inventory'!$B$1:$M$44</definedName>
    <definedName name="_xlnm.Print_Area" localSheetId="2">'2. SoFP'!$B$1:$G$60</definedName>
    <definedName name="_xlnm.Print_Area" localSheetId="20">'20. Receivables'!$B$1:$L$155</definedName>
    <definedName name="_xlnm.Print_Area" localSheetId="21">'21. CCE'!$B$1:$H$49</definedName>
    <definedName name="_xlnm.Print_Area" localSheetId="22">'22. Trade Payables'!$B$1:$K$54</definedName>
    <definedName name="_xlnm.Print_Area" localSheetId="23">'23. Borrowings'!$B$1:$F$37</definedName>
    <definedName name="_xlnm.Print_Area" localSheetId="24">'24. Other Liabilities'!$B$1:$I$51</definedName>
    <definedName name="_xlnm.Print_Area" localSheetId="25">'25. Provisions and CL'!$B$1:$O$87</definedName>
    <definedName name="_xlnm.Print_Area" localSheetId="26">'26. Revaluation Reserve'!$B$1:$I$45</definedName>
    <definedName name="_xlnm.Print_Area" localSheetId="27">'27. RP'!$B$1:$F$73</definedName>
    <definedName name="_xlnm.Print_Area" localSheetId="28">'28. C&amp;O'!$B$1:$I$76</definedName>
    <definedName name="_xlnm.Print_Area" localSheetId="29">'29. PFI (on-SoFP)'!$B$1:$M$64</definedName>
    <definedName name="_xlnm.Print_Area" localSheetId="3">'3. SOCIE'!$B$1:$N$73</definedName>
    <definedName name="_xlnm.Print_Area" localSheetId="30">'30. PFI (off-SoFP)'!$B$1:$M$26</definedName>
    <definedName name="_xlnm.Print_Area" localSheetId="31">'32. FI 1'!$B$1:$I$75</definedName>
    <definedName name="_xlnm.Print_Area" localSheetId="32">'33. FI 2'!$B$1:$F$31</definedName>
    <definedName name="_xlnm.Print_Area" localSheetId="33">'34. Pensions'!$B$1:$F$68</definedName>
    <definedName name="_xlnm.Print_Area" localSheetId="34">'35. Losses + Special Payments'!$B$1:$I$64</definedName>
    <definedName name="_xlnm.Print_Area" localSheetId="4">'4. CF'!$B:$G</definedName>
    <definedName name="_xlnm.Print_Area" localSheetId="5">'5. Op Inc (nature)'!$B$1:$I$73</definedName>
    <definedName name="_xlnm.Print_Area" localSheetId="6">'6. Op Inc (source)'!$B$1:$I$86</definedName>
    <definedName name="_xlnm.Print_Area" localSheetId="7">'7. Op Exp'!$B$1:$G$86</definedName>
    <definedName name="_xlnm.Print_Area" localSheetId="8">'8. Staff'!$B$1:$P$107</definedName>
    <definedName name="_xlnm.Print_Area" localSheetId="9">'9. Op Misc'!$B$1:$R$96</definedName>
    <definedName name="SelectedFT">#REF!</definedName>
    <definedName name="SelectedMARSID">#REF!</definedName>
    <definedName name="SelectedNHSCode">#REF!</definedName>
    <definedName name="ShowStartUpForm">FALSE</definedName>
    <definedName name="SysVersion">#REF!</definedName>
    <definedName name="VALIDATIONERRORS">#REF!</definedName>
    <definedName name="Z_E4F26FFA_5313_49C9_9365_CBA576C57791_.wvu.Rows" localSheetId="2" hidden="1">'2. SoFP'!$63:$63</definedName>
    <definedName name="Z_E4F26FFA_5313_49C9_9365_CBA576C57791_.wvu.Rows" localSheetId="30" hidden="1">'30. PFI (off-SoFP)'!#REF!</definedName>
  </definedNames>
  <calcPr calcId="145621" calcMode="manual"/>
  <customWorkbookViews>
    <customWorkbookView name="Jonathan.Brown - Personal View" guid="{E4F26FFA-5313-49C9-9365-CBA576C57791}" mergeInterval="0" personalView="1" maximized="1" windowWidth="1276" windowHeight="832" tabRatio="931" activeSheetId="38"/>
  </customWorkbookViews>
</workbook>
</file>

<file path=xl/calcChain.xml><?xml version="1.0" encoding="utf-8"?>
<calcChain xmlns="http://schemas.openxmlformats.org/spreadsheetml/2006/main">
  <c r="D40" i="11" l="1"/>
  <c r="C57" i="171" l="1"/>
  <c r="C63" i="171"/>
  <c r="C64" i="171" s="1"/>
  <c r="C71" i="171"/>
  <c r="C70" i="171"/>
  <c r="C46" i="171"/>
  <c r="C52" i="171" s="1"/>
  <c r="C53" i="171" s="1"/>
  <c r="C41" i="171"/>
  <c r="C42" i="171" s="1"/>
  <c r="C35" i="171"/>
  <c r="C24" i="171"/>
  <c r="C30" i="171" s="1"/>
  <c r="C31" i="171" s="1"/>
  <c r="C69" i="171" l="1"/>
  <c r="C68" i="171"/>
  <c r="D23" i="22"/>
  <c r="D22" i="22"/>
  <c r="D21" i="22"/>
  <c r="D20" i="22"/>
  <c r="D19" i="22"/>
  <c r="D18" i="22"/>
  <c r="D17" i="22"/>
  <c r="D16" i="22"/>
  <c r="D15" i="22"/>
  <c r="D14" i="22"/>
  <c r="C33" i="170"/>
  <c r="C23" i="170"/>
  <c r="D145" i="19"/>
  <c r="D144" i="19"/>
  <c r="D128" i="19"/>
  <c r="D135" i="19" s="1"/>
  <c r="D137" i="19" s="1"/>
  <c r="D115" i="19"/>
  <c r="D122" i="19" s="1"/>
  <c r="D124" i="19" s="1"/>
  <c r="D109" i="19"/>
  <c r="D111" i="19" s="1"/>
  <c r="D102" i="19"/>
  <c r="D39" i="18"/>
  <c r="E39" i="18"/>
  <c r="F39" i="18"/>
  <c r="G39" i="18"/>
  <c r="C39" i="18"/>
  <c r="C55" i="128"/>
  <c r="C53" i="128"/>
  <c r="C52" i="128"/>
  <c r="C51" i="128"/>
  <c r="D51" i="128"/>
  <c r="C48" i="128"/>
  <c r="C42" i="128"/>
  <c r="C36" i="128"/>
  <c r="C30" i="128"/>
  <c r="D16" i="167"/>
  <c r="C60" i="10"/>
  <c r="C61" i="10"/>
  <c r="C62" i="10"/>
  <c r="D54" i="9"/>
  <c r="D60" i="9"/>
  <c r="D65" i="9"/>
  <c r="D70" i="9"/>
  <c r="D31" i="19" l="1"/>
  <c r="D143" i="19"/>
  <c r="D141" i="19"/>
  <c r="C54" i="128"/>
  <c r="D71" i="9"/>
  <c r="D36" i="9" l="1"/>
  <c r="D27" i="10" l="1"/>
  <c r="C36" i="9" l="1"/>
  <c r="C43" i="6" l="1"/>
  <c r="C34" i="6"/>
  <c r="C45" i="6"/>
  <c r="C44" i="6"/>
  <c r="C42" i="6"/>
  <c r="C41" i="6"/>
  <c r="C36" i="6"/>
  <c r="C35" i="6"/>
  <c r="C33" i="6"/>
  <c r="C32" i="6"/>
  <c r="C29" i="6"/>
  <c r="C27" i="6"/>
  <c r="C26" i="6"/>
  <c r="C25" i="6"/>
  <c r="C22" i="6"/>
  <c r="C21" i="6"/>
  <c r="C20" i="6"/>
  <c r="G45" i="13" l="1"/>
  <c r="D45" i="13"/>
  <c r="L35" i="7" l="1"/>
  <c r="L68" i="7"/>
  <c r="D34" i="173" l="1"/>
  <c r="E34" i="173"/>
  <c r="F34" i="173"/>
  <c r="H34" i="173"/>
  <c r="I34" i="173"/>
  <c r="J34" i="173"/>
  <c r="E153" i="19" l="1"/>
  <c r="E152" i="19"/>
  <c r="D84" i="10" l="1"/>
  <c r="C51" i="6"/>
  <c r="C16" i="6"/>
  <c r="D81" i="10" l="1"/>
  <c r="C26" i="28" l="1"/>
  <c r="G26" i="28"/>
  <c r="D83" i="22" l="1"/>
  <c r="C83" i="22"/>
  <c r="C18" i="6" l="1"/>
  <c r="C17" i="6"/>
  <c r="C19" i="6"/>
  <c r="B23" i="28" l="1"/>
  <c r="G57" i="173" l="1"/>
  <c r="G55" i="173"/>
  <c r="G48" i="173"/>
  <c r="G49" i="173"/>
  <c r="G50" i="173"/>
  <c r="G51" i="173"/>
  <c r="G52" i="173"/>
  <c r="G53" i="173"/>
  <c r="G47" i="173"/>
  <c r="G45" i="173"/>
  <c r="G60" i="173" s="1"/>
  <c r="H58" i="173"/>
  <c r="I58" i="173"/>
  <c r="J58" i="173"/>
  <c r="H60" i="173"/>
  <c r="I60" i="173"/>
  <c r="J60" i="173"/>
  <c r="E58" i="173"/>
  <c r="F58" i="173"/>
  <c r="D58" i="173"/>
  <c r="E60" i="173"/>
  <c r="F60" i="173"/>
  <c r="D60" i="173"/>
  <c r="C57" i="173"/>
  <c r="C51" i="173"/>
  <c r="C50" i="173"/>
  <c r="C49" i="173"/>
  <c r="C48" i="173"/>
  <c r="C47" i="173"/>
  <c r="C53" i="173"/>
  <c r="C55" i="173"/>
  <c r="G58" i="173" l="1"/>
  <c r="C58" i="173"/>
  <c r="C52" i="173"/>
  <c r="C28" i="6" l="1"/>
  <c r="C37" i="6"/>
  <c r="D70" i="171" l="1"/>
  <c r="D71" i="171"/>
  <c r="E144" i="19"/>
  <c r="E145" i="19"/>
  <c r="D55" i="128"/>
  <c r="D52" i="128"/>
  <c r="D53" i="128"/>
  <c r="D90" i="128"/>
  <c r="D54" i="128" l="1"/>
  <c r="C90" i="128"/>
  <c r="G88" i="13" l="1"/>
  <c r="F88" i="13"/>
  <c r="E88" i="13"/>
  <c r="D88" i="13"/>
  <c r="I87" i="13"/>
  <c r="H87" i="13"/>
  <c r="I86" i="13"/>
  <c r="H86" i="13"/>
  <c r="I85" i="13"/>
  <c r="H85" i="13"/>
  <c r="I84" i="13"/>
  <c r="H84" i="13"/>
  <c r="I83" i="13"/>
  <c r="H83" i="13"/>
  <c r="I82" i="13"/>
  <c r="H82" i="13"/>
  <c r="I81" i="13"/>
  <c r="H81" i="13"/>
  <c r="F101" i="13"/>
  <c r="G101" i="13"/>
  <c r="H88" i="13" l="1"/>
  <c r="I88" i="13"/>
  <c r="E24" i="8"/>
  <c r="C77" i="15"/>
  <c r="C75" i="15"/>
  <c r="C60" i="15"/>
  <c r="C58" i="15"/>
  <c r="C62" i="15"/>
  <c r="C78" i="15"/>
  <c r="C77" i="175"/>
  <c r="C75" i="175"/>
  <c r="C78" i="175"/>
  <c r="C79" i="175"/>
  <c r="C60" i="175"/>
  <c r="C58" i="175"/>
  <c r="C48" i="120"/>
  <c r="D42" i="116"/>
  <c r="D43" i="116"/>
  <c r="G17" i="28" l="1"/>
  <c r="G18" i="28"/>
  <c r="G16" i="28"/>
  <c r="H19" i="28"/>
  <c r="I19" i="28"/>
  <c r="J19" i="28"/>
  <c r="G37" i="173"/>
  <c r="G38" i="173"/>
  <c r="G36" i="173"/>
  <c r="I17" i="173"/>
  <c r="I23" i="173" s="1"/>
  <c r="I24" i="173" s="1"/>
  <c r="J17" i="173"/>
  <c r="J23" i="173" s="1"/>
  <c r="J24" i="173" s="1"/>
  <c r="H17" i="173"/>
  <c r="H23" i="173" s="1"/>
  <c r="H24" i="173" s="1"/>
  <c r="G25" i="173"/>
  <c r="G26" i="173"/>
  <c r="G20" i="173"/>
  <c r="G21" i="173"/>
  <c r="G22" i="173"/>
  <c r="G19" i="173"/>
  <c r="G34" i="173" l="1"/>
  <c r="G24" i="173"/>
  <c r="G23" i="173"/>
  <c r="C84" i="10" l="1"/>
  <c r="D55" i="19" l="1"/>
  <c r="D152" i="19"/>
  <c r="C45" i="173" l="1"/>
  <c r="C60" i="173" l="1"/>
  <c r="E101" i="13" l="1"/>
  <c r="D101" i="13"/>
  <c r="J56" i="22" l="1"/>
  <c r="J67" i="22" s="1"/>
  <c r="J30" i="22" s="1"/>
  <c r="J41" i="22" s="1"/>
  <c r="C20" i="22"/>
  <c r="D40" i="168"/>
  <c r="D39" i="168"/>
  <c r="D38" i="168"/>
  <c r="D37" i="168"/>
  <c r="D36" i="168"/>
  <c r="D22" i="168"/>
  <c r="D21" i="168"/>
  <c r="D20" i="168"/>
  <c r="D19" i="168"/>
  <c r="D18" i="168"/>
  <c r="J70" i="175"/>
  <c r="J82" i="175" s="1"/>
  <c r="J31" i="175" s="1"/>
  <c r="J43" i="175" s="1"/>
  <c r="J51" i="175"/>
  <c r="J66" i="175" s="1"/>
  <c r="J14" i="175" s="1"/>
  <c r="J29" i="175" s="1"/>
  <c r="J51" i="15"/>
  <c r="J66" i="15" s="1"/>
  <c r="K48" i="7"/>
  <c r="J18" i="128"/>
  <c r="H17" i="128"/>
  <c r="H16" i="128"/>
  <c r="H15" i="128"/>
  <c r="C61" i="15"/>
  <c r="C59" i="15"/>
  <c r="J70" i="15"/>
  <c r="J82" i="15" s="1"/>
  <c r="J31" i="15" s="1"/>
  <c r="J43" i="15" s="1"/>
  <c r="J14" i="15" l="1"/>
  <c r="J29" i="15" s="1"/>
  <c r="D37" i="11"/>
  <c r="J94" i="175"/>
  <c r="J88" i="175" s="1"/>
  <c r="K72" i="7"/>
  <c r="K15" i="7" s="1"/>
  <c r="K40" i="7" s="1"/>
  <c r="J71" i="22"/>
  <c r="J72" i="22" s="1"/>
  <c r="F20" i="22" l="1"/>
  <c r="J45" i="22"/>
  <c r="J46" i="22" s="1"/>
  <c r="E20" i="22" s="1"/>
  <c r="J106" i="175"/>
  <c r="J100" i="175" s="1"/>
  <c r="J85" i="15"/>
  <c r="J84" i="15"/>
  <c r="E55" i="19"/>
  <c r="E128" i="19"/>
  <c r="E135" i="19" s="1"/>
  <c r="E137" i="19" s="1"/>
  <c r="E115" i="19"/>
  <c r="E122" i="19" s="1"/>
  <c r="E124" i="19" s="1"/>
  <c r="E102" i="19"/>
  <c r="D24" i="171"/>
  <c r="D30" i="171" s="1"/>
  <c r="D35" i="171"/>
  <c r="D41" i="171" s="1"/>
  <c r="D42" i="171" s="1"/>
  <c r="D46" i="171"/>
  <c r="D52" i="171" s="1"/>
  <c r="D53" i="171" s="1"/>
  <c r="D57" i="171"/>
  <c r="D63" i="171" s="1"/>
  <c r="D64" i="171" s="1"/>
  <c r="D31" i="21"/>
  <c r="D23" i="14"/>
  <c r="C23" i="14"/>
  <c r="D31" i="171" l="1"/>
  <c r="D69" i="171" s="1"/>
  <c r="D68" i="171"/>
  <c r="E54" i="6"/>
  <c r="D54" i="6"/>
  <c r="I50" i="13" l="1"/>
  <c r="H50" i="13"/>
  <c r="F50" i="13"/>
  <c r="E50" i="13"/>
  <c r="D36" i="128" l="1"/>
  <c r="D42" i="128"/>
  <c r="D48" i="128"/>
  <c r="D30" i="128"/>
  <c r="C39" i="9" l="1"/>
  <c r="C16" i="122" l="1"/>
  <c r="C32" i="22"/>
  <c r="C33" i="15"/>
  <c r="C16" i="15"/>
  <c r="C33" i="175"/>
  <c r="C16" i="175"/>
  <c r="D18" i="7" l="1"/>
  <c r="G27" i="13"/>
  <c r="D27" i="13" l="1"/>
  <c r="D62" i="10" l="1"/>
  <c r="D61" i="10"/>
  <c r="D60" i="10"/>
  <c r="D23" i="13" l="1"/>
  <c r="D30" i="13"/>
  <c r="D26" i="13"/>
  <c r="D16" i="13"/>
  <c r="D21" i="13"/>
  <c r="D17" i="13"/>
  <c r="D22" i="13"/>
  <c r="D18" i="13"/>
  <c r="D19" i="13"/>
  <c r="D20" i="13"/>
  <c r="D47" i="14" l="1"/>
  <c r="D49" i="14" s="1"/>
  <c r="D32" i="21" l="1"/>
  <c r="E34" i="26" l="1"/>
  <c r="C34" i="26"/>
  <c r="E35" i="26"/>
  <c r="C35" i="26"/>
  <c r="G18" i="167" l="1"/>
  <c r="H28" i="167"/>
  <c r="D18" i="167"/>
  <c r="G20" i="167"/>
  <c r="G21" i="167"/>
  <c r="E28" i="167"/>
  <c r="G19" i="167"/>
  <c r="D17" i="167"/>
  <c r="D21" i="167"/>
  <c r="F28" i="167"/>
  <c r="I28" i="167"/>
  <c r="D20" i="167"/>
  <c r="D22" i="167"/>
  <c r="G22" i="167"/>
  <c r="I23" i="167"/>
  <c r="G16" i="167"/>
  <c r="H23" i="167"/>
  <c r="G17" i="167"/>
  <c r="F23" i="167"/>
  <c r="D28" i="167"/>
  <c r="E23" i="167"/>
  <c r="D19" i="167"/>
  <c r="G23" i="167" l="1"/>
  <c r="D23" i="167"/>
  <c r="D29" i="167" s="1"/>
  <c r="E29" i="167"/>
  <c r="F29" i="167"/>
  <c r="H29" i="167"/>
  <c r="I29" i="167"/>
  <c r="D31" i="31" l="1"/>
  <c r="C31" i="31"/>
  <c r="D20" i="31"/>
  <c r="C20" i="31"/>
  <c r="C34" i="30" l="1"/>
  <c r="E35" i="30"/>
  <c r="F35" i="30"/>
  <c r="G35" i="30"/>
  <c r="D35" i="30"/>
  <c r="C22" i="30"/>
  <c r="E23" i="30"/>
  <c r="F23" i="30"/>
  <c r="G23" i="30"/>
  <c r="D23" i="30"/>
  <c r="E37" i="11" l="1"/>
  <c r="E40" i="11"/>
  <c r="C43" i="116" l="1"/>
  <c r="C42" i="116"/>
  <c r="D63" i="116" l="1"/>
  <c r="D64" i="116"/>
  <c r="D65" i="116"/>
  <c r="D66" i="116"/>
  <c r="C66" i="116"/>
  <c r="C65" i="116"/>
  <c r="C63" i="116"/>
  <c r="C64" i="116"/>
  <c r="F50" i="7" l="1"/>
  <c r="C89" i="175" l="1"/>
  <c r="C70" i="22"/>
  <c r="C44" i="22"/>
  <c r="C34" i="22"/>
  <c r="I62" i="7" l="1"/>
  <c r="I29" i="7"/>
  <c r="E37" i="122" l="1"/>
  <c r="D37" i="122"/>
  <c r="E18" i="122"/>
  <c r="D18" i="122"/>
  <c r="C69" i="15" l="1"/>
  <c r="C71" i="15"/>
  <c r="C72" i="15"/>
  <c r="C79" i="15"/>
  <c r="C80" i="15"/>
  <c r="C81" i="15"/>
  <c r="C68" i="15"/>
  <c r="C53" i="15"/>
  <c r="C54" i="15"/>
  <c r="C55" i="15"/>
  <c r="C56" i="15"/>
  <c r="C57" i="15"/>
  <c r="C63" i="15"/>
  <c r="C64" i="15"/>
  <c r="C65" i="15"/>
  <c r="C32" i="15"/>
  <c r="C39" i="15"/>
  <c r="C40" i="15"/>
  <c r="C41" i="15"/>
  <c r="C42" i="15"/>
  <c r="C17" i="15"/>
  <c r="C18" i="15"/>
  <c r="C19" i="15"/>
  <c r="C20" i="15"/>
  <c r="C25" i="15"/>
  <c r="C26" i="15"/>
  <c r="C27" i="15"/>
  <c r="C28" i="15"/>
  <c r="M70" i="15"/>
  <c r="C33" i="22" l="1"/>
  <c r="C35" i="22"/>
  <c r="C36" i="22"/>
  <c r="C37" i="22"/>
  <c r="C38" i="22"/>
  <c r="C39" i="22"/>
  <c r="C58" i="22"/>
  <c r="C59" i="22"/>
  <c r="C60" i="22"/>
  <c r="C61" i="22"/>
  <c r="C62" i="22"/>
  <c r="C63" i="22"/>
  <c r="C64" i="22"/>
  <c r="C65" i="22"/>
  <c r="M29" i="22"/>
  <c r="M52" i="22"/>
  <c r="D27" i="5" l="1"/>
  <c r="E27" i="5"/>
  <c r="I25" i="13" l="1"/>
  <c r="D66" i="7"/>
  <c r="D67" i="7"/>
  <c r="D68" i="7"/>
  <c r="D69" i="7"/>
  <c r="D33" i="7"/>
  <c r="D34" i="7"/>
  <c r="D35" i="7"/>
  <c r="D36" i="7"/>
  <c r="D37" i="7"/>
  <c r="I28" i="13" l="1"/>
  <c r="C29" i="169"/>
  <c r="D21" i="6" s="1"/>
  <c r="D26" i="7"/>
  <c r="C44" i="170"/>
  <c r="C34" i="15"/>
  <c r="D45" i="11" s="1"/>
  <c r="D65" i="7"/>
  <c r="D32" i="7"/>
  <c r="C73" i="15"/>
  <c r="E45" i="11" s="1"/>
  <c r="M82" i="15"/>
  <c r="M31" i="15" s="1"/>
  <c r="M43" i="15" s="1"/>
  <c r="D33" i="26" l="1"/>
  <c r="D34" i="26"/>
  <c r="C26" i="14"/>
  <c r="D49" i="170"/>
  <c r="C49" i="170"/>
  <c r="C38" i="169"/>
  <c r="D44" i="170"/>
  <c r="C23" i="22"/>
  <c r="C43" i="22"/>
  <c r="D21" i="26" l="1"/>
  <c r="D36" i="26"/>
  <c r="F25" i="13"/>
  <c r="L39" i="7" l="1"/>
  <c r="D39" i="7" s="1"/>
  <c r="F28" i="13"/>
  <c r="D24" i="13"/>
  <c r="E25" i="13"/>
  <c r="E28" i="13" l="1"/>
  <c r="C38" i="122" l="1"/>
  <c r="H53" i="7" s="1"/>
  <c r="C19" i="122"/>
  <c r="H20" i="7" s="1"/>
  <c r="L20" i="7" l="1"/>
  <c r="D20" i="7" s="1"/>
  <c r="L53" i="7"/>
  <c r="D53" i="7" s="1"/>
  <c r="C38" i="175" l="1"/>
  <c r="C36" i="175"/>
  <c r="C38" i="15"/>
  <c r="C36" i="15"/>
  <c r="C23" i="15"/>
  <c r="C21" i="15"/>
  <c r="G48" i="13" l="1"/>
  <c r="D48" i="13"/>
  <c r="C41" i="122" l="1"/>
  <c r="H61" i="7" s="1"/>
  <c r="D61" i="7" s="1"/>
  <c r="C22" i="122"/>
  <c r="H28" i="7" s="1"/>
  <c r="D28" i="7" s="1"/>
  <c r="F17" i="7"/>
  <c r="D91" i="128" l="1"/>
  <c r="C91" i="128"/>
  <c r="D64" i="30" l="1"/>
  <c r="E64" i="30"/>
  <c r="D50" i="30"/>
  <c r="E50" i="30"/>
  <c r="C15" i="15" l="1"/>
  <c r="C18" i="175" l="1"/>
  <c r="C55" i="175"/>
  <c r="D32" i="168" l="1"/>
  <c r="F17" i="26"/>
  <c r="C53" i="22"/>
  <c r="E48" i="7"/>
  <c r="L71" i="7"/>
  <c r="C55" i="22"/>
  <c r="D35" i="168"/>
  <c r="C52" i="15" l="1"/>
  <c r="C49" i="15"/>
  <c r="D71" i="7"/>
  <c r="D59" i="7"/>
  <c r="F33" i="26"/>
  <c r="F21" i="26" s="1"/>
  <c r="F20" i="26" s="1"/>
  <c r="C57" i="22"/>
  <c r="G24" i="13"/>
  <c r="H25" i="13"/>
  <c r="F34" i="26"/>
  <c r="D33" i="170"/>
  <c r="D29" i="169"/>
  <c r="D38" i="169"/>
  <c r="D23" i="170"/>
  <c r="D45" i="20"/>
  <c r="D26" i="14"/>
  <c r="D17" i="168"/>
  <c r="D33" i="168"/>
  <c r="K34" i="168"/>
  <c r="K43" i="168" s="1"/>
  <c r="K16" i="168" s="1"/>
  <c r="K25" i="168" s="1"/>
  <c r="D24" i="22"/>
  <c r="C69" i="22"/>
  <c r="G54" i="18"/>
  <c r="G15" i="18" s="1"/>
  <c r="G30" i="18" s="1"/>
  <c r="F54" i="18"/>
  <c r="F15" i="18" s="1"/>
  <c r="F30" i="18" s="1"/>
  <c r="C50" i="15"/>
  <c r="M51" i="15"/>
  <c r="M56" i="22"/>
  <c r="M67" i="22" s="1"/>
  <c r="M30" i="22" s="1"/>
  <c r="M41" i="22" s="1"/>
  <c r="M45" i="22" s="1"/>
  <c r="M46" i="22" s="1"/>
  <c r="E23" i="22" s="1"/>
  <c r="C54" i="22"/>
  <c r="M71" i="22"/>
  <c r="C31" i="22"/>
  <c r="E21" i="6" l="1"/>
  <c r="H28" i="13"/>
  <c r="C66" i="22"/>
  <c r="F36" i="26"/>
  <c r="E35" i="6"/>
  <c r="D15" i="26"/>
  <c r="D17" i="26" s="1"/>
  <c r="D20" i="26" s="1"/>
  <c r="D42" i="168"/>
  <c r="M72" i="22"/>
  <c r="M66" i="15"/>
  <c r="M14" i="15" s="1"/>
  <c r="M29" i="15" s="1"/>
  <c r="F23" i="22" l="1"/>
  <c r="C40" i="22"/>
  <c r="D33" i="116" l="1"/>
  <c r="D17" i="116"/>
  <c r="D29" i="116" l="1"/>
  <c r="D53" i="116" s="1"/>
  <c r="D46" i="116"/>
  <c r="D54" i="116" s="1"/>
  <c r="M85" i="15"/>
  <c r="M84" i="15" l="1"/>
  <c r="J31" i="168"/>
  <c r="I31" i="168"/>
  <c r="H31" i="168"/>
  <c r="G31" i="168"/>
  <c r="F31" i="168"/>
  <c r="E31" i="168"/>
  <c r="D31" i="168"/>
  <c r="F41" i="168"/>
  <c r="D41" i="168" s="1"/>
  <c r="F23" i="168"/>
  <c r="D23" i="168" s="1"/>
  <c r="E15" i="168"/>
  <c r="F15" i="168"/>
  <c r="G15" i="168"/>
  <c r="H15" i="168"/>
  <c r="I15" i="168"/>
  <c r="J15" i="168"/>
  <c r="D15" i="168"/>
  <c r="E34" i="168"/>
  <c r="F34" i="168"/>
  <c r="G34" i="168"/>
  <c r="H34" i="168"/>
  <c r="I34" i="168"/>
  <c r="J34" i="168"/>
  <c r="F43" i="168" l="1"/>
  <c r="F16" i="168" s="1"/>
  <c r="F25" i="168" s="1"/>
  <c r="J43" i="168"/>
  <c r="J16" i="168" s="1"/>
  <c r="J25" i="168" s="1"/>
  <c r="D34" i="168"/>
  <c r="I43" i="168"/>
  <c r="I16" i="168" s="1"/>
  <c r="I25" i="168" s="1"/>
  <c r="H43" i="168"/>
  <c r="H16" i="168" s="1"/>
  <c r="H25" i="168" s="1"/>
  <c r="G43" i="168"/>
  <c r="G16" i="168" s="1"/>
  <c r="G25" i="168" s="1"/>
  <c r="E43" i="168"/>
  <c r="E16" i="168" l="1"/>
  <c r="E25" i="168" s="1"/>
  <c r="E14" i="19"/>
  <c r="D14" i="19"/>
  <c r="D16" i="168" l="1"/>
  <c r="E33" i="122" l="1"/>
  <c r="F33" i="122"/>
  <c r="G33" i="122"/>
  <c r="L52" i="22"/>
  <c r="K52" i="22"/>
  <c r="J52" i="22"/>
  <c r="I52" i="22"/>
  <c r="H52" i="22"/>
  <c r="G52" i="22"/>
  <c r="F52" i="22"/>
  <c r="E52" i="22"/>
  <c r="D52" i="22"/>
  <c r="C52" i="22"/>
  <c r="D29" i="22"/>
  <c r="E29" i="22"/>
  <c r="F29" i="22"/>
  <c r="G29" i="22"/>
  <c r="H29" i="22"/>
  <c r="I29" i="22"/>
  <c r="J29" i="22"/>
  <c r="K29" i="22"/>
  <c r="L29" i="22"/>
  <c r="C29" i="22"/>
  <c r="E56" i="22"/>
  <c r="E67" i="22" s="1"/>
  <c r="E30" i="22" s="1"/>
  <c r="E41" i="22" s="1"/>
  <c r="F56" i="22"/>
  <c r="F67" i="22" s="1"/>
  <c r="F30" i="22" s="1"/>
  <c r="F41" i="22" s="1"/>
  <c r="G56" i="22"/>
  <c r="G67" i="22" s="1"/>
  <c r="G30" i="22" s="1"/>
  <c r="G41" i="22" s="1"/>
  <c r="H56" i="22"/>
  <c r="H67" i="22" s="1"/>
  <c r="H30" i="22" s="1"/>
  <c r="H41" i="22" s="1"/>
  <c r="I56" i="22"/>
  <c r="I67" i="22" s="1"/>
  <c r="I30" i="22" s="1"/>
  <c r="I41" i="22" s="1"/>
  <c r="K56" i="22"/>
  <c r="K67" i="22" s="1"/>
  <c r="K30" i="22" s="1"/>
  <c r="K41" i="22" s="1"/>
  <c r="L56" i="22"/>
  <c r="L67" i="22" s="1"/>
  <c r="L30" i="22" s="1"/>
  <c r="L41" i="22" s="1"/>
  <c r="D56" i="22"/>
  <c r="E17" i="26"/>
  <c r="D67" i="22" l="1"/>
  <c r="D30" i="22" s="1"/>
  <c r="D41" i="22" s="1"/>
  <c r="C56" i="22"/>
  <c r="C67" i="22" s="1"/>
  <c r="E70" i="175"/>
  <c r="F70" i="175"/>
  <c r="G70" i="175"/>
  <c r="H70" i="175"/>
  <c r="I70" i="175"/>
  <c r="K70" i="175"/>
  <c r="L70" i="175"/>
  <c r="D70" i="175"/>
  <c r="D82" i="175" s="1"/>
  <c r="D31" i="175" s="1"/>
  <c r="D43" i="175" s="1"/>
  <c r="E51" i="175"/>
  <c r="F51" i="175"/>
  <c r="G51" i="175"/>
  <c r="H51" i="175"/>
  <c r="I51" i="175"/>
  <c r="K51" i="175"/>
  <c r="L51" i="175"/>
  <c r="D51" i="175"/>
  <c r="E70" i="15"/>
  <c r="F70" i="15"/>
  <c r="G70" i="15"/>
  <c r="H70" i="15"/>
  <c r="I70" i="15"/>
  <c r="K70" i="15"/>
  <c r="L70" i="15"/>
  <c r="D70" i="15"/>
  <c r="E51" i="15"/>
  <c r="F51" i="15"/>
  <c r="G51" i="15"/>
  <c r="H51" i="15"/>
  <c r="I51" i="15"/>
  <c r="K51" i="15"/>
  <c r="L51" i="15"/>
  <c r="D51" i="15"/>
  <c r="D66" i="15" s="1"/>
  <c r="D14" i="15" s="1"/>
  <c r="D29" i="15" s="1"/>
  <c r="D33" i="122"/>
  <c r="D44" i="122" s="1"/>
  <c r="G48" i="7"/>
  <c r="I48" i="7"/>
  <c r="J48" i="7"/>
  <c r="L48" i="7"/>
  <c r="F48" i="7"/>
  <c r="J72" i="7" l="1"/>
  <c r="J15" i="7" s="1"/>
  <c r="J40" i="7" s="1"/>
  <c r="I72" i="7"/>
  <c r="I15" i="7" s="1"/>
  <c r="I40" i="7" s="1"/>
  <c r="F72" i="7"/>
  <c r="F15" i="7" s="1"/>
  <c r="F40" i="7" s="1"/>
  <c r="G72" i="7"/>
  <c r="G15" i="7" s="1"/>
  <c r="G40" i="7" s="1"/>
  <c r="C70" i="15"/>
  <c r="C51" i="15"/>
  <c r="C72" i="175" l="1"/>
  <c r="C53" i="175"/>
  <c r="E69" i="19" l="1"/>
  <c r="C35" i="122" l="1"/>
  <c r="H51" i="7" s="1"/>
  <c r="L51" i="7" s="1"/>
  <c r="G83" i="22"/>
  <c r="D51" i="7" l="1"/>
  <c r="D54" i="18" l="1"/>
  <c r="D15" i="18" s="1"/>
  <c r="D30" i="18" s="1"/>
  <c r="E54" i="18"/>
  <c r="E15" i="18" s="1"/>
  <c r="E30" i="18" s="1"/>
  <c r="C22" i="22" l="1"/>
  <c r="C21" i="22"/>
  <c r="C19" i="22"/>
  <c r="C18" i="22"/>
  <c r="C17" i="22"/>
  <c r="C16" i="22"/>
  <c r="C15" i="22"/>
  <c r="C14" i="22"/>
  <c r="C24" i="22" l="1"/>
  <c r="D57" i="116" l="1"/>
  <c r="C31" i="116"/>
  <c r="C15" i="116"/>
  <c r="E22" i="5"/>
  <c r="L71" i="22"/>
  <c r="L72" i="22" s="1"/>
  <c r="K71" i="22"/>
  <c r="K72" i="22" s="1"/>
  <c r="I71" i="22"/>
  <c r="I72" i="22" s="1"/>
  <c r="H71" i="22"/>
  <c r="H72" i="22" s="1"/>
  <c r="G71" i="22"/>
  <c r="G72" i="22" s="1"/>
  <c r="F71" i="22"/>
  <c r="F72" i="22" s="1"/>
  <c r="E71" i="22"/>
  <c r="E72" i="22" s="1"/>
  <c r="C17" i="116" l="1"/>
  <c r="C29" i="116" s="1"/>
  <c r="C33" i="116"/>
  <c r="C46" i="116" s="1"/>
  <c r="D47" i="116"/>
  <c r="C54" i="116" l="1"/>
  <c r="C47" i="116"/>
  <c r="C53" i="116"/>
  <c r="D71" i="22"/>
  <c r="C71" i="22" s="1"/>
  <c r="C72" i="22" s="1"/>
  <c r="D85" i="22"/>
  <c r="C85" i="22"/>
  <c r="G19" i="28"/>
  <c r="F19" i="28"/>
  <c r="E19" i="28"/>
  <c r="D19" i="28"/>
  <c r="C17" i="28"/>
  <c r="F45" i="22" l="1"/>
  <c r="F46" i="22" s="1"/>
  <c r="E16" i="22" s="1"/>
  <c r="F16" i="22"/>
  <c r="H45" i="22"/>
  <c r="H46" i="22" s="1"/>
  <c r="E18" i="22" s="1"/>
  <c r="F18" i="22"/>
  <c r="L45" i="22"/>
  <c r="L46" i="22" s="1"/>
  <c r="E22" i="22" s="1"/>
  <c r="F22" i="22"/>
  <c r="E45" i="22"/>
  <c r="E46" i="22" s="1"/>
  <c r="E15" i="22" s="1"/>
  <c r="F15" i="22"/>
  <c r="G45" i="22"/>
  <c r="G46" i="22" s="1"/>
  <c r="E17" i="22" s="1"/>
  <c r="F17" i="22"/>
  <c r="I45" i="22"/>
  <c r="I46" i="22" s="1"/>
  <c r="E19" i="22" s="1"/>
  <c r="F19" i="22"/>
  <c r="K45" i="22"/>
  <c r="K46" i="22" s="1"/>
  <c r="E21" i="22" s="1"/>
  <c r="F21" i="22"/>
  <c r="E45" i="6"/>
  <c r="D35" i="6"/>
  <c r="D72" i="22"/>
  <c r="E36" i="6"/>
  <c r="C30" i="22" l="1"/>
  <c r="C41" i="22" s="1"/>
  <c r="F14" i="22"/>
  <c r="F24" i="22" s="1"/>
  <c r="D45" i="22"/>
  <c r="D46" i="22" l="1"/>
  <c r="E14" i="22" s="1"/>
  <c r="E24" i="22" s="1"/>
  <c r="C45" i="22"/>
  <c r="C46" i="22" s="1"/>
  <c r="C16" i="28"/>
  <c r="C26" i="173" l="1"/>
  <c r="C25" i="173"/>
  <c r="C22" i="173"/>
  <c r="C21" i="173"/>
  <c r="C20" i="173"/>
  <c r="C19" i="173"/>
  <c r="F17" i="173"/>
  <c r="F23" i="173" s="1"/>
  <c r="E17" i="173"/>
  <c r="E23" i="173" s="1"/>
  <c r="D17" i="173"/>
  <c r="D23" i="173" s="1"/>
  <c r="C58" i="120"/>
  <c r="E37" i="6" l="1"/>
  <c r="C32" i="21"/>
  <c r="D24" i="173"/>
  <c r="C31" i="21"/>
  <c r="D37" i="6"/>
  <c r="E24" i="173"/>
  <c r="F24" i="173"/>
  <c r="D34" i="21"/>
  <c r="C23" i="173"/>
  <c r="C17" i="173"/>
  <c r="D22" i="21"/>
  <c r="C24" i="173" l="1"/>
  <c r="C24" i="21" s="1"/>
  <c r="C34" i="21"/>
  <c r="B12" i="128"/>
  <c r="E42" i="11"/>
  <c r="E43" i="11"/>
  <c r="E41" i="11"/>
  <c r="C16" i="128"/>
  <c r="D42" i="11" s="1"/>
  <c r="C17" i="128"/>
  <c r="D43" i="11" s="1"/>
  <c r="C15" i="128"/>
  <c r="D41" i="11" s="1"/>
  <c r="L18" i="128"/>
  <c r="K18" i="128"/>
  <c r="I18" i="128"/>
  <c r="D18" i="128"/>
  <c r="G18" i="128"/>
  <c r="F18" i="128"/>
  <c r="E18" i="128"/>
  <c r="H18" i="128" l="1"/>
  <c r="C18" i="128"/>
  <c r="C101" i="175" l="1"/>
  <c r="C102" i="175"/>
  <c r="C103" i="175"/>
  <c r="C104" i="175"/>
  <c r="C90" i="175"/>
  <c r="C91" i="175"/>
  <c r="C92" i="175"/>
  <c r="C50" i="175"/>
  <c r="C52" i="175"/>
  <c r="C54" i="175"/>
  <c r="C56" i="175"/>
  <c r="C57" i="175"/>
  <c r="E45" i="8" s="1"/>
  <c r="C62" i="175"/>
  <c r="C63" i="175"/>
  <c r="C64" i="175"/>
  <c r="C65" i="175"/>
  <c r="C68" i="175"/>
  <c r="C69" i="175"/>
  <c r="C71" i="175"/>
  <c r="C73" i="175"/>
  <c r="E44" i="11" s="1"/>
  <c r="C80" i="175"/>
  <c r="C81" i="175"/>
  <c r="C49" i="175"/>
  <c r="C15" i="175"/>
  <c r="C17" i="175"/>
  <c r="C19" i="175"/>
  <c r="C20" i="175"/>
  <c r="C25" i="175"/>
  <c r="C26" i="175"/>
  <c r="C27" i="175"/>
  <c r="C28" i="175"/>
  <c r="C32" i="175"/>
  <c r="C34" i="175"/>
  <c r="D44" i="11" s="1"/>
  <c r="C39" i="175"/>
  <c r="C40" i="175"/>
  <c r="C41" i="175"/>
  <c r="C42" i="175"/>
  <c r="L82" i="175"/>
  <c r="L31" i="175" s="1"/>
  <c r="L43" i="175" s="1"/>
  <c r="L66" i="175"/>
  <c r="L14" i="175" s="1"/>
  <c r="L29" i="175" s="1"/>
  <c r="D23" i="8" l="1"/>
  <c r="E51" i="8"/>
  <c r="E23" i="8"/>
  <c r="L106" i="175" l="1"/>
  <c r="L94" i="175"/>
  <c r="L88" i="175" s="1"/>
  <c r="L100" i="175" l="1"/>
  <c r="C45" i="20" l="1"/>
  <c r="D31" i="20"/>
  <c r="E75" i="19"/>
  <c r="E32" i="6" l="1"/>
  <c r="E72" i="19"/>
  <c r="E34" i="11" s="1"/>
  <c r="D67" i="19"/>
  <c r="D69" i="19" l="1"/>
  <c r="D51" i="8"/>
  <c r="E41" i="6" l="1"/>
  <c r="H67" i="13" l="1"/>
  <c r="I67" i="13"/>
  <c r="H68" i="13"/>
  <c r="I68" i="13"/>
  <c r="H69" i="13"/>
  <c r="I69" i="13"/>
  <c r="H70" i="13"/>
  <c r="I70" i="13"/>
  <c r="H71" i="13"/>
  <c r="I71" i="13"/>
  <c r="H72" i="13"/>
  <c r="I72" i="13"/>
  <c r="H73" i="13"/>
  <c r="I73" i="13"/>
  <c r="D74" i="13"/>
  <c r="E74" i="13"/>
  <c r="F74" i="13"/>
  <c r="G74" i="13"/>
  <c r="I74" i="13" l="1"/>
  <c r="H74" i="13"/>
  <c r="G30" i="13" l="1"/>
  <c r="G94" i="19" l="1"/>
  <c r="E94" i="19"/>
  <c r="G87" i="19"/>
  <c r="E87" i="19"/>
  <c r="C70" i="9" l="1"/>
  <c r="C65" i="9"/>
  <c r="C60" i="9"/>
  <c r="C71" i="9" l="1"/>
  <c r="C20" i="122" l="1"/>
  <c r="H21" i="7" s="1"/>
  <c r="L21" i="7" s="1"/>
  <c r="C39" i="122"/>
  <c r="H54" i="7" s="1"/>
  <c r="L54" i="7" s="1"/>
  <c r="E21" i="5" l="1"/>
  <c r="C47" i="14"/>
  <c r="D153" i="19" l="1"/>
  <c r="D24" i="8"/>
  <c r="G52" i="13"/>
  <c r="D52" i="13"/>
  <c r="C32" i="122" l="1"/>
  <c r="C43" i="122"/>
  <c r="C42" i="122"/>
  <c r="C40" i="122"/>
  <c r="C34" i="122"/>
  <c r="C31" i="122"/>
  <c r="C15" i="122"/>
  <c r="C21" i="122"/>
  <c r="C23" i="122"/>
  <c r="C24" i="122"/>
  <c r="G26" i="13" l="1"/>
  <c r="E22" i="8" l="1"/>
  <c r="F31" i="13"/>
  <c r="I31" i="13"/>
  <c r="H31" i="13"/>
  <c r="E31" i="13"/>
  <c r="D39" i="9"/>
  <c r="D58" i="7" l="1"/>
  <c r="D25" i="7"/>
  <c r="C76" i="15" l="1"/>
  <c r="C24" i="15"/>
  <c r="C37" i="15"/>
  <c r="C22" i="15"/>
  <c r="C35" i="15"/>
  <c r="C16" i="133"/>
  <c r="G44" i="122" l="1"/>
  <c r="G14" i="122" s="1"/>
  <c r="G25" i="122" s="1"/>
  <c r="I25" i="167"/>
  <c r="F25" i="167"/>
  <c r="D82" i="15"/>
  <c r="D31" i="15" s="1"/>
  <c r="D43" i="15" s="1"/>
  <c r="C23" i="175"/>
  <c r="C37" i="175"/>
  <c r="F44" i="122"/>
  <c r="F14" i="122" s="1"/>
  <c r="F25" i="122" s="1"/>
  <c r="G20" i="13"/>
  <c r="G21" i="13"/>
  <c r="C74" i="15" l="1"/>
  <c r="C61" i="175"/>
  <c r="C76" i="175"/>
  <c r="C24" i="175"/>
  <c r="C54" i="18"/>
  <c r="C15" i="18" s="1"/>
  <c r="C30" i="18" s="1"/>
  <c r="D21" i="8" l="1"/>
  <c r="G24" i="167" l="1"/>
  <c r="G25" i="167" s="1"/>
  <c r="C74" i="175"/>
  <c r="D24" i="167"/>
  <c r="D25" i="167" s="1"/>
  <c r="C21" i="175"/>
  <c r="E25" i="167" l="1"/>
  <c r="H25" i="167"/>
  <c r="C59" i="175"/>
  <c r="E20" i="8"/>
  <c r="C22" i="175"/>
  <c r="C35" i="175"/>
  <c r="C56" i="30" l="1"/>
  <c r="C42" i="30"/>
  <c r="C32" i="30"/>
  <c r="C29" i="30"/>
  <c r="C17" i="30"/>
  <c r="C18" i="30"/>
  <c r="C49" i="14"/>
  <c r="G23" i="13" l="1"/>
  <c r="G44" i="47" l="1"/>
  <c r="F44" i="47"/>
  <c r="E44" i="47"/>
  <c r="D44" i="47"/>
  <c r="G29" i="47"/>
  <c r="G45" i="47" s="1"/>
  <c r="F29" i="47"/>
  <c r="F45" i="47" s="1"/>
  <c r="E29" i="47"/>
  <c r="E45" i="47" s="1"/>
  <c r="D29" i="47"/>
  <c r="D45" i="47" s="1"/>
  <c r="H64" i="7" l="1"/>
  <c r="D64" i="7" s="1"/>
  <c r="H38" i="7" l="1"/>
  <c r="D38" i="7" s="1"/>
  <c r="H31" i="7"/>
  <c r="D31" i="7" s="1"/>
  <c r="D30" i="7"/>
  <c r="D42" i="5" s="1"/>
  <c r="D29" i="7"/>
  <c r="D41" i="5" s="1"/>
  <c r="H27" i="7"/>
  <c r="L27" i="7" s="1"/>
  <c r="E54" i="8"/>
  <c r="E53" i="8"/>
  <c r="E37" i="5"/>
  <c r="E36" i="5"/>
  <c r="C30" i="120"/>
  <c r="C38" i="120" s="1"/>
  <c r="K82" i="175"/>
  <c r="K31" i="175" s="1"/>
  <c r="K43" i="175" s="1"/>
  <c r="I82" i="175"/>
  <c r="I31" i="175" s="1"/>
  <c r="I43" i="175" s="1"/>
  <c r="H82" i="175"/>
  <c r="H31" i="175" s="1"/>
  <c r="H43" i="175" s="1"/>
  <c r="G82" i="175"/>
  <c r="G31" i="175" s="1"/>
  <c r="G43" i="175" s="1"/>
  <c r="F82" i="175"/>
  <c r="F31" i="175" s="1"/>
  <c r="F43" i="175" s="1"/>
  <c r="K66" i="175"/>
  <c r="K14" i="175" s="1"/>
  <c r="K29" i="175" s="1"/>
  <c r="I66" i="175"/>
  <c r="I14" i="175" s="1"/>
  <c r="I29" i="175" s="1"/>
  <c r="H66" i="175"/>
  <c r="H14" i="175" s="1"/>
  <c r="H29" i="175" s="1"/>
  <c r="G66" i="175"/>
  <c r="G14" i="175" s="1"/>
  <c r="G29" i="175" s="1"/>
  <c r="F66" i="175"/>
  <c r="F14" i="175" s="1"/>
  <c r="F29" i="175" s="1"/>
  <c r="E66" i="175"/>
  <c r="E14" i="175" s="1"/>
  <c r="E29" i="175" s="1"/>
  <c r="L82" i="15"/>
  <c r="L31" i="15" s="1"/>
  <c r="L43" i="15" s="1"/>
  <c r="K82" i="15"/>
  <c r="K31" i="15" s="1"/>
  <c r="K43" i="15" s="1"/>
  <c r="I82" i="15"/>
  <c r="I31" i="15" s="1"/>
  <c r="I43" i="15" s="1"/>
  <c r="H82" i="15"/>
  <c r="H31" i="15" s="1"/>
  <c r="H43" i="15" s="1"/>
  <c r="G82" i="15"/>
  <c r="G31" i="15" s="1"/>
  <c r="G43" i="15" s="1"/>
  <c r="F82" i="15"/>
  <c r="F31" i="15" s="1"/>
  <c r="F43" i="15" s="1"/>
  <c r="E82" i="15"/>
  <c r="E31" i="15" s="1"/>
  <c r="E43" i="15" s="1"/>
  <c r="H57" i="7"/>
  <c r="D57" i="7" s="1"/>
  <c r="L66" i="15"/>
  <c r="K66" i="15"/>
  <c r="I66" i="15"/>
  <c r="H66" i="15"/>
  <c r="G66" i="15"/>
  <c r="F66" i="15"/>
  <c r="E66" i="15"/>
  <c r="I14" i="15" l="1"/>
  <c r="I29" i="15" s="1"/>
  <c r="H14" i="15"/>
  <c r="H29" i="15" s="1"/>
  <c r="E14" i="15"/>
  <c r="E29" i="15" s="1"/>
  <c r="F14" i="15"/>
  <c r="F29" i="15" s="1"/>
  <c r="K14" i="15"/>
  <c r="K29" i="15" s="1"/>
  <c r="G14" i="15"/>
  <c r="G29" i="15" s="1"/>
  <c r="L14" i="15"/>
  <c r="L29" i="15" s="1"/>
  <c r="E69" i="8"/>
  <c r="C15" i="6"/>
  <c r="D39" i="5"/>
  <c r="E33" i="26"/>
  <c r="E36" i="26" s="1"/>
  <c r="E17" i="6"/>
  <c r="E38" i="5"/>
  <c r="C51" i="175"/>
  <c r="C70" i="175"/>
  <c r="E19" i="6"/>
  <c r="E18" i="6"/>
  <c r="C37" i="122"/>
  <c r="H56" i="7"/>
  <c r="D56" i="7" s="1"/>
  <c r="E35" i="5" s="1"/>
  <c r="E44" i="122"/>
  <c r="E14" i="122" s="1"/>
  <c r="E25" i="122" s="1"/>
  <c r="H16" i="7"/>
  <c r="D16" i="7" l="1"/>
  <c r="E21" i="26"/>
  <c r="E20" i="26" s="1"/>
  <c r="E19" i="8"/>
  <c r="D17" i="6"/>
  <c r="C15" i="26" l="1"/>
  <c r="D19" i="6"/>
  <c r="E57" i="6"/>
  <c r="E52" i="6"/>
  <c r="E53" i="6"/>
  <c r="E50" i="6"/>
  <c r="C33" i="30" l="1"/>
  <c r="G17" i="13"/>
  <c r="H60" i="7" l="1"/>
  <c r="L60" i="7" s="1"/>
  <c r="D16" i="171" l="1"/>
  <c r="D72" i="27"/>
  <c r="C72" i="27"/>
  <c r="D38" i="27"/>
  <c r="C38" i="27"/>
  <c r="G18" i="13"/>
  <c r="G19" i="13"/>
  <c r="G22" i="13"/>
  <c r="G16" i="13"/>
  <c r="G25" i="13" l="1"/>
  <c r="G28" i="13" l="1"/>
  <c r="G31" i="13" s="1"/>
  <c r="C36" i="122" l="1"/>
  <c r="C33" i="26"/>
  <c r="C36" i="26" l="1"/>
  <c r="D29" i="6"/>
  <c r="C21" i="26"/>
  <c r="G28" i="167"/>
  <c r="C17" i="122"/>
  <c r="D84" i="128"/>
  <c r="E54" i="11" s="1"/>
  <c r="C84" i="128"/>
  <c r="D54" i="11" s="1"/>
  <c r="E83" i="11" l="1"/>
  <c r="E85" i="11" s="1"/>
  <c r="G29" i="167"/>
  <c r="H22" i="7"/>
  <c r="D22" i="7" s="1"/>
  <c r="C82" i="15"/>
  <c r="C66" i="15"/>
  <c r="D66" i="175"/>
  <c r="C66" i="175" l="1"/>
  <c r="D14" i="175"/>
  <c r="D29" i="175" s="1"/>
  <c r="D38" i="13"/>
  <c r="G49" i="13"/>
  <c r="G47" i="13"/>
  <c r="G46" i="13"/>
  <c r="G44" i="13"/>
  <c r="G43" i="13"/>
  <c r="G42" i="13"/>
  <c r="G41" i="13"/>
  <c r="G40" i="13"/>
  <c r="G39" i="13"/>
  <c r="G38" i="13"/>
  <c r="G50" i="13" l="1"/>
  <c r="C29" i="15" l="1"/>
  <c r="D84" i="15"/>
  <c r="C38" i="173"/>
  <c r="C37" i="173"/>
  <c r="C36" i="173"/>
  <c r="G17" i="173"/>
  <c r="E43" i="6"/>
  <c r="C94" i="128"/>
  <c r="D94" i="128"/>
  <c r="C16" i="171"/>
  <c r="D45" i="6"/>
  <c r="D36" i="6"/>
  <c r="D16" i="169"/>
  <c r="C16" i="169"/>
  <c r="C34" i="173" l="1"/>
  <c r="C14" i="175"/>
  <c r="D106" i="175"/>
  <c r="D100" i="175" s="1"/>
  <c r="G106" i="175"/>
  <c r="G100" i="175" s="1"/>
  <c r="K106" i="175"/>
  <c r="K100" i="175" s="1"/>
  <c r="I106" i="175"/>
  <c r="I100" i="175" s="1"/>
  <c r="H106" i="175"/>
  <c r="H100" i="175" s="1"/>
  <c r="F106" i="175"/>
  <c r="E22" i="6"/>
  <c r="D22" i="6"/>
  <c r="C29" i="175" l="1"/>
  <c r="D24" i="21"/>
  <c r="F100" i="175"/>
  <c r="H23" i="7"/>
  <c r="D23" i="7" s="1"/>
  <c r="G94" i="175"/>
  <c r="G88" i="175" s="1"/>
  <c r="K94" i="175"/>
  <c r="K88" i="175" s="1"/>
  <c r="I94" i="175"/>
  <c r="I88" i="175" s="1"/>
  <c r="H94" i="175"/>
  <c r="H88" i="175" s="1"/>
  <c r="F94" i="175"/>
  <c r="F88" i="175" s="1"/>
  <c r="D94" i="175"/>
  <c r="D88" i="175" s="1"/>
  <c r="D26" i="21" l="1"/>
  <c r="D63" i="7"/>
  <c r="E42" i="5" s="1"/>
  <c r="D62" i="7"/>
  <c r="E41" i="5" s="1"/>
  <c r="D22" i="8" l="1"/>
  <c r="D20" i="8"/>
  <c r="D49" i="13" l="1"/>
  <c r="D47" i="13"/>
  <c r="D46" i="13"/>
  <c r="D44" i="13"/>
  <c r="D43" i="13"/>
  <c r="D42" i="13"/>
  <c r="D41" i="13"/>
  <c r="D40" i="13"/>
  <c r="D39" i="13"/>
  <c r="D50" i="13" l="1"/>
  <c r="D25" i="13"/>
  <c r="D28" i="13" l="1"/>
  <c r="D31" i="13"/>
  <c r="H24" i="7" l="1"/>
  <c r="C18" i="122"/>
  <c r="L85" i="15"/>
  <c r="D24" i="7" l="1"/>
  <c r="D35" i="5" s="1"/>
  <c r="L84" i="15"/>
  <c r="D19" i="8" l="1"/>
  <c r="C23" i="27" l="1"/>
  <c r="E44" i="6" l="1"/>
  <c r="D44" i="6"/>
  <c r="D55" i="27"/>
  <c r="E16" i="8" l="1"/>
  <c r="D16" i="8"/>
  <c r="D36" i="5" l="1"/>
  <c r="D43" i="6"/>
  <c r="D61" i="19" l="1"/>
  <c r="D20" i="133"/>
  <c r="C20" i="133"/>
  <c r="D16" i="133"/>
  <c r="E27" i="6"/>
  <c r="D27" i="6"/>
  <c r="E34" i="6"/>
  <c r="D34" i="6"/>
  <c r="C21" i="133" l="1"/>
  <c r="D28" i="5" s="1"/>
  <c r="D21" i="133"/>
  <c r="E28" i="5" s="1"/>
  <c r="E30" i="5" l="1"/>
  <c r="D30" i="5"/>
  <c r="C62" i="18" l="1"/>
  <c r="D62" i="18"/>
  <c r="C57" i="116" l="1"/>
  <c r="C21" i="30"/>
  <c r="D20" i="5" l="1"/>
  <c r="D38" i="5" l="1"/>
  <c r="H70" i="7" l="1"/>
  <c r="H55" i="7"/>
  <c r="D55" i="7" s="1"/>
  <c r="H47" i="7"/>
  <c r="D47" i="7" l="1"/>
  <c r="D70" i="7"/>
  <c r="D54" i="8"/>
  <c r="E34" i="5"/>
  <c r="D53" i="8"/>
  <c r="H49" i="7"/>
  <c r="D37" i="5"/>
  <c r="D49" i="7" l="1"/>
  <c r="E39" i="5"/>
  <c r="D69" i="8"/>
  <c r="D34" i="5"/>
  <c r="C67" i="116"/>
  <c r="D25" i="8" s="1"/>
  <c r="D67" i="116"/>
  <c r="C31" i="30"/>
  <c r="C19" i="30"/>
  <c r="C54" i="9"/>
  <c r="F87" i="19"/>
  <c r="D87" i="19"/>
  <c r="C62" i="30"/>
  <c r="C48" i="30"/>
  <c r="C63" i="30"/>
  <c r="C49" i="30"/>
  <c r="C57" i="30"/>
  <c r="C43" i="30"/>
  <c r="C46" i="30"/>
  <c r="C47" i="30"/>
  <c r="C60" i="30"/>
  <c r="C59" i="30"/>
  <c r="C45" i="30"/>
  <c r="C58" i="30"/>
  <c r="C44" i="30"/>
  <c r="C30" i="30"/>
  <c r="C20" i="30"/>
  <c r="F94" i="19"/>
  <c r="D94" i="19"/>
  <c r="C81" i="10" l="1"/>
  <c r="C27" i="10"/>
  <c r="C29" i="10" s="1"/>
  <c r="C35" i="30"/>
  <c r="E25" i="8"/>
  <c r="C23" i="30"/>
  <c r="C50" i="30"/>
  <c r="C74" i="30" s="1"/>
  <c r="C70" i="30" s="1"/>
  <c r="D22" i="5"/>
  <c r="D42" i="6"/>
  <c r="D21" i="5"/>
  <c r="D75" i="19"/>
  <c r="D29" i="10" l="1"/>
  <c r="E14" i="5" s="1"/>
  <c r="D14" i="5"/>
  <c r="D72" i="19"/>
  <c r="D34" i="11" s="1"/>
  <c r="D41" i="6"/>
  <c r="C68" i="10"/>
  <c r="C70" i="10" s="1"/>
  <c r="D15" i="5" s="1"/>
  <c r="D24" i="5"/>
  <c r="C61" i="30"/>
  <c r="C64" i="30" s="1"/>
  <c r="C41" i="9" l="1"/>
  <c r="C42" i="9" s="1"/>
  <c r="D46" i="6"/>
  <c r="D83" i="11"/>
  <c r="D85" i="11" s="1"/>
  <c r="E42" i="6"/>
  <c r="E33" i="6"/>
  <c r="D18" i="6"/>
  <c r="E20" i="5"/>
  <c r="D74" i="30"/>
  <c r="D70" i="30" s="1"/>
  <c r="E24" i="5" l="1"/>
  <c r="C33" i="122"/>
  <c r="C31" i="20"/>
  <c r="H46" i="7"/>
  <c r="D14" i="122"/>
  <c r="D25" i="122" s="1"/>
  <c r="C44" i="122" l="1"/>
  <c r="C14" i="15"/>
  <c r="H48" i="7"/>
  <c r="D46" i="7"/>
  <c r="D48" i="7" s="1"/>
  <c r="D32" i="6"/>
  <c r="E46" i="6"/>
  <c r="C25" i="122" l="1"/>
  <c r="H72" i="7"/>
  <c r="H15" i="7" s="1"/>
  <c r="H40" i="7" s="1"/>
  <c r="E38" i="6"/>
  <c r="C14" i="122" l="1"/>
  <c r="E51" i="6" l="1"/>
  <c r="D57" i="6" l="1"/>
  <c r="D50" i="6" l="1"/>
  <c r="D51" i="6" l="1"/>
  <c r="D52" i="6" l="1"/>
  <c r="D53" i="6" l="1"/>
  <c r="E84" i="15" l="1"/>
  <c r="E85" i="15"/>
  <c r="F85" i="15"/>
  <c r="F84" i="15"/>
  <c r="D85" i="15"/>
  <c r="C31" i="15" l="1"/>
  <c r="I84" i="15"/>
  <c r="I85" i="15"/>
  <c r="H84" i="15"/>
  <c r="H85" i="15"/>
  <c r="G84" i="15"/>
  <c r="G85" i="15"/>
  <c r="E15" i="6" l="1"/>
  <c r="C85" i="15"/>
  <c r="K84" i="15"/>
  <c r="K85" i="15"/>
  <c r="C43" i="15" l="1"/>
  <c r="C84" i="15" s="1"/>
  <c r="D15" i="6" l="1"/>
  <c r="C14" i="120" l="1"/>
  <c r="C22" i="120" s="1"/>
  <c r="E28" i="6" l="1"/>
  <c r="D28" i="6" l="1"/>
  <c r="C73" i="10" l="1"/>
  <c r="D16" i="5" l="1"/>
  <c r="D68" i="10" l="1"/>
  <c r="E21" i="8"/>
  <c r="D70" i="10" l="1"/>
  <c r="E15" i="5" s="1"/>
  <c r="D73" i="10"/>
  <c r="D41" i="9"/>
  <c r="D42" i="9" s="1"/>
  <c r="E16" i="5" l="1"/>
  <c r="D23" i="27" l="1"/>
  <c r="E17" i="5" l="1"/>
  <c r="E18" i="5" l="1"/>
  <c r="D24" i="133" s="1"/>
  <c r="D32" i="133" s="1"/>
  <c r="C55" i="27"/>
  <c r="E15" i="8" l="1"/>
  <c r="E29" i="5"/>
  <c r="E31" i="5" s="1"/>
  <c r="E52" i="5" l="1"/>
  <c r="E51" i="5" s="1"/>
  <c r="D50" i="7"/>
  <c r="E17" i="8"/>
  <c r="E36" i="8" s="1"/>
  <c r="E70" i="8" s="1"/>
  <c r="E43" i="5"/>
  <c r="E56" i="5" l="1"/>
  <c r="E55" i="5" s="1"/>
  <c r="L50" i="7"/>
  <c r="E76" i="8" l="1"/>
  <c r="C22" i="21"/>
  <c r="D71" i="8" l="1"/>
  <c r="E61" i="19"/>
  <c r="C26" i="21"/>
  <c r="D33" i="6" l="1"/>
  <c r="D38" i="6" l="1"/>
  <c r="D17" i="5" l="1"/>
  <c r="D18" i="5" l="1"/>
  <c r="C24" i="133" l="1"/>
  <c r="C32" i="133" s="1"/>
  <c r="D15" i="8"/>
  <c r="D29" i="5"/>
  <c r="D31" i="5" s="1"/>
  <c r="D43" i="5" s="1"/>
  <c r="D56" i="5" s="1"/>
  <c r="D55" i="5" s="1"/>
  <c r="D52" i="5" l="1"/>
  <c r="D51" i="5" s="1"/>
  <c r="D17" i="7"/>
  <c r="L17" i="7" s="1"/>
  <c r="D17" i="8"/>
  <c r="E82" i="175"/>
  <c r="C82" i="175" l="1"/>
  <c r="E31" i="175"/>
  <c r="E43" i="175" s="1"/>
  <c r="C31" i="175" l="1"/>
  <c r="E16" i="6" s="1"/>
  <c r="E106" i="175"/>
  <c r="E100" i="175" s="1"/>
  <c r="C100" i="175" s="1"/>
  <c r="E94" i="175"/>
  <c r="E88" i="175" s="1"/>
  <c r="C88" i="175" s="1"/>
  <c r="C43" i="175" l="1"/>
  <c r="C106" i="175"/>
  <c r="C105" i="175"/>
  <c r="C94" i="175"/>
  <c r="D16" i="6" s="1"/>
  <c r="C93" i="175" l="1"/>
  <c r="C17" i="26" l="1"/>
  <c r="C20" i="26" l="1"/>
  <c r="E29" i="6"/>
  <c r="D45" i="26" l="1"/>
  <c r="C45" i="26"/>
  <c r="C19" i="28"/>
  <c r="C18" i="28"/>
  <c r="E109" i="19"/>
  <c r="E111" i="19" l="1"/>
  <c r="E31" i="19" s="1"/>
  <c r="E141" i="19"/>
  <c r="E143" i="19" l="1"/>
  <c r="E38" i="19" l="1"/>
  <c r="E26" i="6" s="1"/>
  <c r="E20" i="6" l="1"/>
  <c r="D38" i="19" l="1"/>
  <c r="E23" i="6"/>
  <c r="D26" i="6" l="1"/>
  <c r="D20" i="6"/>
  <c r="D23" i="6" l="1"/>
  <c r="D43" i="168" l="1"/>
  <c r="E25" i="6" l="1"/>
  <c r="E30" i="6" l="1"/>
  <c r="E39" i="6" l="1"/>
  <c r="E47" i="6" s="1"/>
  <c r="D24" i="168" l="1"/>
  <c r="D25" i="168" s="1"/>
  <c r="D25" i="6" s="1"/>
  <c r="D30" i="6" l="1"/>
  <c r="D36" i="8" l="1"/>
  <c r="D70" i="8" s="1"/>
  <c r="D76" i="8" s="1"/>
  <c r="D39" i="6"/>
  <c r="D47" i="6" s="1"/>
  <c r="E52" i="7" l="1"/>
  <c r="L72" i="7"/>
  <c r="L15" i="7" s="1"/>
  <c r="L40" i="7" s="1"/>
  <c r="E55" i="6" l="1"/>
  <c r="D55" i="6"/>
  <c r="D52" i="7"/>
  <c r="E72" i="7"/>
  <c r="E15" i="7" s="1"/>
  <c r="E40" i="7" s="1"/>
  <c r="D72" i="7" l="1"/>
  <c r="D15" i="7" l="1"/>
  <c r="E58" i="6"/>
  <c r="E59" i="6" s="1"/>
  <c r="D40" i="7"/>
  <c r="D58" i="6"/>
  <c r="D59" i="6" l="1"/>
</calcChain>
</file>

<file path=xl/sharedStrings.xml><?xml version="1.0" encoding="utf-8"?>
<sst xmlns="http://schemas.openxmlformats.org/spreadsheetml/2006/main" count="5687" uniqueCount="1648">
  <si>
    <t>Over specification of assets</t>
  </si>
  <si>
    <t>Changes in market price</t>
  </si>
  <si>
    <t xml:space="preserve">Other *** </t>
  </si>
  <si>
    <t>130</t>
  </si>
  <si>
    <t>140</t>
  </si>
  <si>
    <t>150</t>
  </si>
  <si>
    <t>160</t>
  </si>
  <si>
    <t>Patient travel</t>
  </si>
  <si>
    <t>220</t>
  </si>
  <si>
    <t>Amounts recoverable against liabilities</t>
  </si>
  <si>
    <t xml:space="preserve"> + / -</t>
  </si>
  <si>
    <t xml:space="preserve">RECOVERED LOSSES </t>
  </si>
  <si>
    <t>100</t>
  </si>
  <si>
    <t>170</t>
  </si>
  <si>
    <t>180</t>
  </si>
  <si>
    <t>310</t>
  </si>
  <si>
    <t xml:space="preserve">Nursing, midwifery and health visiting learners </t>
  </si>
  <si>
    <t xml:space="preserve">a. private patients </t>
  </si>
  <si>
    <t xml:space="preserve">b. overseas visitors </t>
  </si>
  <si>
    <t xml:space="preserve">c. other </t>
  </si>
  <si>
    <t xml:space="preserve">SPECIAL PAYMENTS: </t>
  </si>
  <si>
    <t xml:space="preserve">5. Compensation under legal obligation </t>
  </si>
  <si>
    <t xml:space="preserve">6. Extra contractual to contractors </t>
  </si>
  <si>
    <t>+ / -</t>
  </si>
  <si>
    <t>£000's</t>
  </si>
  <si>
    <t>Supplies and services - clinical (excluding drug costs)</t>
  </si>
  <si>
    <t>110</t>
  </si>
  <si>
    <t>120</t>
  </si>
  <si>
    <t xml:space="preserve">Total </t>
  </si>
  <si>
    <t xml:space="preserve">Other </t>
  </si>
  <si>
    <t>£000</t>
  </si>
  <si>
    <t>Other operating income</t>
  </si>
  <si>
    <t xml:space="preserve">Agency/contract staff </t>
  </si>
  <si>
    <t>TOTAL</t>
  </si>
  <si>
    <t xml:space="preserve">Interest on available for sale financial assets </t>
  </si>
  <si>
    <t xml:space="preserve">Interest on held-to-maturity financial assets </t>
  </si>
  <si>
    <t>Held to maturity</t>
  </si>
  <si>
    <t>Available for sale investments reserve</t>
  </si>
  <si>
    <t>-</t>
  </si>
  <si>
    <t xml:space="preserve">Medical and dental </t>
  </si>
  <si>
    <t xml:space="preserve">Ambulance staff </t>
  </si>
  <si>
    <t xml:space="preserve">Administration and estates </t>
  </si>
  <si>
    <t xml:space="preserve">Healthcare assistants and other support staff </t>
  </si>
  <si>
    <t>NOTES TO THE ACCOUNTS</t>
  </si>
  <si>
    <t xml:space="preserve">LOSSES: </t>
  </si>
  <si>
    <t xml:space="preserve">a. theft, fraud etc </t>
  </si>
  <si>
    <t xml:space="preserve">1a &amp; 4a. Fraud cases </t>
  </si>
  <si>
    <t xml:space="preserve">b. clinical negligence with advice </t>
  </si>
  <si>
    <t xml:space="preserve">c. personal injury with advice </t>
  </si>
  <si>
    <t xml:space="preserve">d. other negligence and injury </t>
  </si>
  <si>
    <t>Other</t>
  </si>
  <si>
    <t xml:space="preserve">Commercial loans </t>
  </si>
  <si>
    <t xml:space="preserve">Overdrafts </t>
  </si>
  <si>
    <t>Goodwill</t>
  </si>
  <si>
    <t xml:space="preserve">Non NHS: Private patients </t>
  </si>
  <si>
    <t xml:space="preserve">TOTAL </t>
  </si>
  <si>
    <t xml:space="preserve">Supplies and services - general </t>
  </si>
  <si>
    <t xml:space="preserve">Establishment </t>
  </si>
  <si>
    <t xml:space="preserve">NHS Foundation Trusts </t>
  </si>
  <si>
    <t>Redundancy</t>
  </si>
  <si>
    <t>Publishing</t>
  </si>
  <si>
    <t>Insurance</t>
  </si>
  <si>
    <t>Other services, eg external payroll</t>
  </si>
  <si>
    <t>Grossing up consortium arrangements</t>
  </si>
  <si>
    <t>Compensation paid to cover debt recovery costs under this legislation</t>
  </si>
  <si>
    <t>Development expenditure</t>
  </si>
  <si>
    <t xml:space="preserve">Buildings excluding dwellings </t>
  </si>
  <si>
    <t xml:space="preserve">- to buy out the liability for early retirements over 5 years </t>
  </si>
  <si>
    <t xml:space="preserve">- number of cases involved </t>
  </si>
  <si>
    <t>Loss or damage from normal operations</t>
  </si>
  <si>
    <t>Loss as a result of catastrophe</t>
  </si>
  <si>
    <t>Abandonment of assets in course of construction</t>
  </si>
  <si>
    <t>Unforeseen obsolescence</t>
  </si>
  <si>
    <t>Maincode</t>
  </si>
  <si>
    <t>Subcode</t>
  </si>
  <si>
    <t xml:space="preserve">£000 </t>
  </si>
  <si>
    <t xml:space="preserve">+ </t>
  </si>
  <si>
    <t xml:space="preserve">- </t>
  </si>
  <si>
    <t xml:space="preserve">+/- </t>
  </si>
  <si>
    <t>audit services- statutory audit</t>
  </si>
  <si>
    <t xml:space="preserve">1. Losses of cash due to: </t>
  </si>
  <si>
    <t xml:space="preserve">3. Bad debts and claims abandoned in relation to: </t>
  </si>
  <si>
    <t xml:space="preserve">b. overpayment of salaries etc. </t>
  </si>
  <si>
    <t xml:space="preserve">c. other causes </t>
  </si>
  <si>
    <t>Income from activities</t>
  </si>
  <si>
    <t xml:space="preserve">Outpatient income </t>
  </si>
  <si>
    <t xml:space="preserve">A &amp; E income </t>
  </si>
  <si>
    <t xml:space="preserve">Accrued income </t>
  </si>
  <si>
    <t xml:space="preserve">Education and training </t>
  </si>
  <si>
    <t xml:space="preserve">Research and development </t>
  </si>
  <si>
    <t xml:space="preserve">7. Ex gratia payments in respect of: </t>
  </si>
  <si>
    <t xml:space="preserve">Provisions under contract </t>
  </si>
  <si>
    <t xml:space="preserve">Number </t>
  </si>
  <si>
    <t>Total</t>
  </si>
  <si>
    <t xml:space="preserve">Finance charges allocated to future periods </t>
  </si>
  <si>
    <t xml:space="preserve">Change in the discount rate </t>
  </si>
  <si>
    <t xml:space="preserve">Arising during the year </t>
  </si>
  <si>
    <t xml:space="preserve">Reversed unused </t>
  </si>
  <si>
    <t xml:space="preserve">Unwinding of discount </t>
  </si>
  <si>
    <t xml:space="preserve">Elective income </t>
  </si>
  <si>
    <t xml:space="preserve">Non elective income </t>
  </si>
  <si>
    <t>Unused amounts reversed</t>
  </si>
  <si>
    <t>At 1 April</t>
  </si>
  <si>
    <t>Loans and receivables</t>
  </si>
  <si>
    <t>Available-for-sale</t>
  </si>
  <si>
    <t>Accruals</t>
  </si>
  <si>
    <t>Liabilities at fair value through the I&amp;E</t>
  </si>
  <si>
    <t>Other financial liabilities</t>
  </si>
  <si>
    <t xml:space="preserve">Interest on loans and receivables </t>
  </si>
  <si>
    <t xml:space="preserve">NHS Trusts </t>
  </si>
  <si>
    <t>Expected</t>
  </si>
  <si>
    <t>Sign</t>
  </si>
  <si>
    <t xml:space="preserve">Non-patient care services to other bodies </t>
  </si>
  <si>
    <t>Pensions - former directors</t>
  </si>
  <si>
    <t>Pensions - other staff</t>
  </si>
  <si>
    <t>Other reserves</t>
  </si>
  <si>
    <t>Income and expenditure reserve</t>
  </si>
  <si>
    <t xml:space="preserve">Reclassifications </t>
  </si>
  <si>
    <t>Total number of cases</t>
  </si>
  <si>
    <t>Total value of cases</t>
  </si>
  <si>
    <t xml:space="preserve">Corporation tax receivable </t>
  </si>
  <si>
    <t xml:space="preserve">Private patient income </t>
  </si>
  <si>
    <t xml:space="preserve">a. loss of personal effects </t>
  </si>
  <si>
    <t xml:space="preserve">No of early retirements on the grounds of ill-health </t>
  </si>
  <si>
    <t xml:space="preserve">Cash at commercial banks and in hand </t>
  </si>
  <si>
    <t>All Trusts</t>
  </si>
  <si>
    <t>Other clinical income from mandatory services</t>
  </si>
  <si>
    <t>PRIMARY STATEMENTS</t>
  </si>
  <si>
    <t>Department of Health</t>
  </si>
  <si>
    <t>NHS injury scheme (was RTA)</t>
  </si>
  <si>
    <t xml:space="preserve">Profit on disposal of land and buildings </t>
  </si>
  <si>
    <t xml:space="preserve">Loss on disposal of land and buildings </t>
  </si>
  <si>
    <t xml:space="preserve">Finance leases </t>
  </si>
  <si>
    <t xml:space="preserve">Additions - purchased </t>
  </si>
  <si>
    <t xml:space="preserve">Provided during the year </t>
  </si>
  <si>
    <t xml:space="preserve">Dwellings </t>
  </si>
  <si>
    <t>+</t>
  </si>
  <si>
    <t xml:space="preserve">Department of Health - other </t>
  </si>
  <si>
    <t>Department of Health - grants</t>
  </si>
  <si>
    <t>Amounts included within other interest payable arising from claims made under this legislation</t>
  </si>
  <si>
    <t>Amounts utilised</t>
  </si>
  <si>
    <t>Interest received</t>
  </si>
  <si>
    <t xml:space="preserve">Capital element of finance lease rental payments </t>
  </si>
  <si>
    <t>+/-</t>
  </si>
  <si>
    <t xml:space="preserve">Social care staff </t>
  </si>
  <si>
    <t xml:space="preserve">Nursing, midwifery and health visiting staff </t>
  </si>
  <si>
    <t xml:space="preserve">Scientific, therapeutic and technical staff </t>
  </si>
  <si>
    <t xml:space="preserve">Fair value </t>
  </si>
  <si>
    <t xml:space="preserve">Social security costs </t>
  </si>
  <si>
    <t>Corporation tax expense</t>
  </si>
  <si>
    <t>Surplus/(deficit) of discontinued operations and the gain/(loss) on disposal of discontinued operations</t>
  </si>
  <si>
    <t>SURPLUS/(DEFICIT) FOR THE YEAR</t>
  </si>
  <si>
    <t>(ii) owners of the parent.</t>
  </si>
  <si>
    <t>Reversal of impairments of assets held for sale</t>
  </si>
  <si>
    <t>Amortisation of PFI deferred credits</t>
  </si>
  <si>
    <t>Main scheme</t>
  </si>
  <si>
    <t>Additional lifecycle assets received</t>
  </si>
  <si>
    <t>Total other operating income</t>
  </si>
  <si>
    <t>TOTAL OPERATING INCOME</t>
  </si>
  <si>
    <t>- not later than one year;</t>
  </si>
  <si>
    <t>- later than one year and not later than five years;</t>
  </si>
  <si>
    <t>- later than five years.</t>
  </si>
  <si>
    <t>Amortisation on intangible assets</t>
  </si>
  <si>
    <t>Loss on disposal of assets held for sale</t>
  </si>
  <si>
    <t>Impairments of assets held for sale</t>
  </si>
  <si>
    <t>Minimum lease payments</t>
  </si>
  <si>
    <t>Contingent rents</t>
  </si>
  <si>
    <t>Less sublease payments received</t>
  </si>
  <si>
    <t xml:space="preserve">Future minimum lease payments due: </t>
  </si>
  <si>
    <t>TOTAL of future minimum sublease lease payments to be received at the B/S date</t>
  </si>
  <si>
    <t>Property, plant and equipment</t>
  </si>
  <si>
    <t>Trade and other receivables</t>
  </si>
  <si>
    <t>Other assets</t>
  </si>
  <si>
    <t>Inventories</t>
  </si>
  <si>
    <t>Other financial assets</t>
  </si>
  <si>
    <t>Cash and cash equivalents</t>
  </si>
  <si>
    <t>Trade and other payables</t>
  </si>
  <si>
    <t>Borrowings</t>
  </si>
  <si>
    <t>Provisions</t>
  </si>
  <si>
    <t>Other liabilities</t>
  </si>
  <si>
    <t>Liabilities in disposal groups</t>
  </si>
  <si>
    <t>Total current liabilities</t>
  </si>
  <si>
    <t>Total non-current liabilities</t>
  </si>
  <si>
    <t>Total assets employed</t>
  </si>
  <si>
    <t>Revaluation reserve</t>
  </si>
  <si>
    <t>Merger reserve</t>
  </si>
  <si>
    <t>Intangible assets</t>
  </si>
  <si>
    <t>Available for sale financial assets</t>
  </si>
  <si>
    <t>Held to maturity investments</t>
  </si>
  <si>
    <t>Loan and receivables</t>
  </si>
  <si>
    <t>Drawdown in committed facility</t>
  </si>
  <si>
    <t>Obligations under finance leases</t>
  </si>
  <si>
    <t>Derivative and embedded derivatives held at 'fair value through income and expenditure'</t>
  </si>
  <si>
    <t>Other legal claims</t>
  </si>
  <si>
    <t>Deferred PFI credits</t>
  </si>
  <si>
    <t>Current liabilities</t>
  </si>
  <si>
    <t>Non-current liabilities</t>
  </si>
  <si>
    <t>STATEMENT OF COMPREHENSIVE INCOME</t>
  </si>
  <si>
    <t>STATEMENT OF FINANCIAL POSITION</t>
  </si>
  <si>
    <t>Non-current assets</t>
  </si>
  <si>
    <t>105</t>
  </si>
  <si>
    <t>115</t>
  </si>
  <si>
    <t>125</t>
  </si>
  <si>
    <t>135</t>
  </si>
  <si>
    <t>145</t>
  </si>
  <si>
    <t>155</t>
  </si>
  <si>
    <t>165</t>
  </si>
  <si>
    <t>175</t>
  </si>
  <si>
    <t>185</t>
  </si>
  <si>
    <t>190</t>
  </si>
  <si>
    <t>195</t>
  </si>
  <si>
    <t>200</t>
  </si>
  <si>
    <t>205</t>
  </si>
  <si>
    <t>210</t>
  </si>
  <si>
    <t>215</t>
  </si>
  <si>
    <t>225</t>
  </si>
  <si>
    <t>230</t>
  </si>
  <si>
    <t>235</t>
  </si>
  <si>
    <t>240</t>
  </si>
  <si>
    <t>245</t>
  </si>
  <si>
    <t>250</t>
  </si>
  <si>
    <t>255</t>
  </si>
  <si>
    <t>260</t>
  </si>
  <si>
    <t>265</t>
  </si>
  <si>
    <t>270</t>
  </si>
  <si>
    <t>275</t>
  </si>
  <si>
    <t>280</t>
  </si>
  <si>
    <t>285</t>
  </si>
  <si>
    <t>290</t>
  </si>
  <si>
    <t>295</t>
  </si>
  <si>
    <t>300</t>
  </si>
  <si>
    <t>305</t>
  </si>
  <si>
    <t>315</t>
  </si>
  <si>
    <t>320</t>
  </si>
  <si>
    <t>Non-current assets for sale and assets in disposal groups</t>
  </si>
  <si>
    <t>Prior period adjustment</t>
  </si>
  <si>
    <t>Cash flows from operating activities</t>
  </si>
  <si>
    <t>Operating surplus/(deficit)</t>
  </si>
  <si>
    <t>Non-cash income and expense:</t>
  </si>
  <si>
    <t>Depreciation and amortisation</t>
  </si>
  <si>
    <t>Impairments</t>
  </si>
  <si>
    <t>Reversals of impairments</t>
  </si>
  <si>
    <t>Amortisation of PFI credit</t>
  </si>
  <si>
    <t>NET CASH GENERATED FROM/(USED IN) OPERATIONS</t>
  </si>
  <si>
    <t>Tax (paid) / received</t>
  </si>
  <si>
    <t>Cash flows from investing activities</t>
  </si>
  <si>
    <t>Purchase of financial assets</t>
  </si>
  <si>
    <t>Sales of financial assets</t>
  </si>
  <si>
    <t>Sales of intangible assets</t>
  </si>
  <si>
    <t>Net cash generated from/(used in) investing activities</t>
  </si>
  <si>
    <t>Public dividend capital received</t>
  </si>
  <si>
    <t>Public dividend capital repaid</t>
  </si>
  <si>
    <t>Interest paid</t>
  </si>
  <si>
    <t>Interest element of finance lease</t>
  </si>
  <si>
    <t>Net cash generated from/(used in) financing activities</t>
  </si>
  <si>
    <t>Increase/(decrease) in cash and cash equivalents</t>
  </si>
  <si>
    <t xml:space="preserve">TOTAL   </t>
  </si>
  <si>
    <t>Total income from activities</t>
  </si>
  <si>
    <t xml:space="preserve">TOTAL OPERATING INCOME </t>
  </si>
  <si>
    <t>Reversal of impairments of intangible assets</t>
  </si>
  <si>
    <t xml:space="preserve">Loss on disposal of investments </t>
  </si>
  <si>
    <t>Loss on disposal of other property, plant and equipment</t>
  </si>
  <si>
    <t>Impairments of property, plant and equipment</t>
  </si>
  <si>
    <t>Reversal of impairments of property, plant and equipment</t>
  </si>
  <si>
    <t>Depreciation on property, plant and equipment</t>
  </si>
  <si>
    <t xml:space="preserve">Value of early retirements on the grounds of ill-health </t>
  </si>
  <si>
    <t>Salaries and wages</t>
  </si>
  <si>
    <t>Termination benefits</t>
  </si>
  <si>
    <t>Software  licences
(purchased)</t>
  </si>
  <si>
    <t>Other
(purchased)</t>
  </si>
  <si>
    <t>Licences &amp; trademarks
(purchased)</t>
  </si>
  <si>
    <t>Patents 
(purchased)</t>
  </si>
  <si>
    <t>Development expenditure
(internally generated)</t>
  </si>
  <si>
    <t>Information technology (internally generated)</t>
  </si>
  <si>
    <t>Years</t>
  </si>
  <si>
    <t>Intangible assets - internally generated</t>
  </si>
  <si>
    <t>Information technology</t>
  </si>
  <si>
    <t>Software</t>
  </si>
  <si>
    <t>Patents</t>
  </si>
  <si>
    <t>Unearned interest income</t>
  </si>
  <si>
    <r>
      <rPr>
        <i/>
        <sz val="10"/>
        <color indexed="8"/>
        <rFont val="Arial"/>
        <family val="2"/>
      </rPr>
      <t xml:space="preserve">Plus </t>
    </r>
    <r>
      <rPr>
        <sz val="10"/>
        <color indexed="8"/>
        <rFont val="Arial"/>
        <family val="2"/>
      </rPr>
      <t>assets classified as available for sale in the year</t>
    </r>
  </si>
  <si>
    <r>
      <rPr>
        <i/>
        <sz val="10"/>
        <color indexed="8"/>
        <rFont val="Arial"/>
        <family val="2"/>
      </rPr>
      <t>Less</t>
    </r>
    <r>
      <rPr>
        <sz val="10"/>
        <color indexed="8"/>
        <rFont val="Arial"/>
        <family val="2"/>
      </rPr>
      <t xml:space="preserve"> assets sold in year</t>
    </r>
  </si>
  <si>
    <r>
      <rPr>
        <i/>
        <sz val="10"/>
        <color indexed="8"/>
        <rFont val="Arial"/>
        <family val="2"/>
      </rPr>
      <t>Less</t>
    </r>
    <r>
      <rPr>
        <sz val="10"/>
        <color indexed="8"/>
        <rFont val="Arial"/>
        <family val="2"/>
      </rPr>
      <t xml:space="preserve"> assets no longer classified as held for sale, for reasons other than disposal by sale</t>
    </r>
  </si>
  <si>
    <t>Reversal of any write down of inventories resulting in a reduction of recognised expenses</t>
  </si>
  <si>
    <t>Current</t>
  </si>
  <si>
    <t>Provision for impaired receivables</t>
  </si>
  <si>
    <t>Ageing of non-impaired receivables past their due date</t>
  </si>
  <si>
    <t xml:space="preserve">Current </t>
  </si>
  <si>
    <t>Non-current</t>
  </si>
  <si>
    <t xml:space="preserve">Receipts in advance </t>
  </si>
  <si>
    <t>Other payables</t>
  </si>
  <si>
    <t>TOTAL NON CURRENT TRADE AND OTHER PAYABLES</t>
  </si>
  <si>
    <t>TOTAL CURRENT TRADE AND OTHER PAYABLES</t>
  </si>
  <si>
    <t>TOTAL CURRENT TRADE AND OTHER RECEIVABLES</t>
  </si>
  <si>
    <t>TOTAL NON CURRENT TRADE AND OTHER RECEIVABLES</t>
  </si>
  <si>
    <t>TOTAL OTHER CURRENT LIABILITIES</t>
  </si>
  <si>
    <t>TOTAL OTHER NON CURRENT LIABILITIES</t>
  </si>
  <si>
    <t>TOTAL CURRENT BORROWINGS</t>
  </si>
  <si>
    <t>Reclassified to liabilities held in disposal groups in year</t>
  </si>
  <si>
    <t>Net change in year</t>
  </si>
  <si>
    <t>Other current investments</t>
  </si>
  <si>
    <t>Receivables</t>
  </si>
  <si>
    <t xml:space="preserve">Payables </t>
  </si>
  <si>
    <t>Assets as per SoFP</t>
  </si>
  <si>
    <t>Liabilities as per SoFP</t>
  </si>
  <si>
    <t>Non current trade and other receivables excluding non financial assets</t>
  </si>
  <si>
    <t>Non current trade and other payables excluding non financial liabilities</t>
  </si>
  <si>
    <t xml:space="preserve">Other   </t>
  </si>
  <si>
    <t>Share of profit/(loss)</t>
  </si>
  <si>
    <t>Current assets</t>
  </si>
  <si>
    <t>Current service cost</t>
  </si>
  <si>
    <t>Interest cost</t>
  </si>
  <si>
    <t>Contribution by plan participants</t>
  </si>
  <si>
    <t>Benefits paid</t>
  </si>
  <si>
    <t>Past service costs</t>
  </si>
  <si>
    <t>Curtailments and settlements</t>
  </si>
  <si>
    <t>Contributions by the employer</t>
  </si>
  <si>
    <t>Contributions by the plan participants</t>
  </si>
  <si>
    <t>Settlements</t>
  </si>
  <si>
    <t>01A</t>
  </si>
  <si>
    <t>01B</t>
  </si>
  <si>
    <t>02A</t>
  </si>
  <si>
    <t>02B</t>
  </si>
  <si>
    <t>03A</t>
  </si>
  <si>
    <t>03B</t>
  </si>
  <si>
    <t>03C</t>
  </si>
  <si>
    <t>03D</t>
  </si>
  <si>
    <t>03F</t>
  </si>
  <si>
    <t>03G</t>
  </si>
  <si>
    <t>03H</t>
  </si>
  <si>
    <t>04A</t>
  </si>
  <si>
    <t>04B</t>
  </si>
  <si>
    <t>06A</t>
  </si>
  <si>
    <t>05A</t>
  </si>
  <si>
    <t>05C</t>
  </si>
  <si>
    <t>06I</t>
  </si>
  <si>
    <t>07A</t>
  </si>
  <si>
    <t>07I</t>
  </si>
  <si>
    <t>08A</t>
  </si>
  <si>
    <t>08B</t>
  </si>
  <si>
    <t>08C</t>
  </si>
  <si>
    <t>08F</t>
  </si>
  <si>
    <t>09E</t>
  </si>
  <si>
    <t>09G</t>
  </si>
  <si>
    <t>09H</t>
  </si>
  <si>
    <t>09I</t>
  </si>
  <si>
    <t>09J</t>
  </si>
  <si>
    <t>10A</t>
  </si>
  <si>
    <t>10B</t>
  </si>
  <si>
    <t>11A</t>
  </si>
  <si>
    <t>11B</t>
  </si>
  <si>
    <t>11D</t>
  </si>
  <si>
    <t>12A</t>
  </si>
  <si>
    <t>12B</t>
  </si>
  <si>
    <t>Total non-current assets</t>
  </si>
  <si>
    <t>Total current assets</t>
  </si>
  <si>
    <t>Total assets less current liabilities</t>
  </si>
  <si>
    <t>15E</t>
  </si>
  <si>
    <t>16A</t>
  </si>
  <si>
    <t>16B</t>
  </si>
  <si>
    <t>16C</t>
  </si>
  <si>
    <t>16G</t>
  </si>
  <si>
    <t>16H</t>
  </si>
  <si>
    <t>16I</t>
  </si>
  <si>
    <t>%</t>
  </si>
  <si>
    <t>17A</t>
  </si>
  <si>
    <t>18A</t>
  </si>
  <si>
    <t>18B</t>
  </si>
  <si>
    <t>09K</t>
  </si>
  <si>
    <t>09L</t>
  </si>
  <si>
    <t>note</t>
  </si>
  <si>
    <t>Impairments of intangible assets</t>
  </si>
  <si>
    <t>27A</t>
  </si>
  <si>
    <t>27C</t>
  </si>
  <si>
    <t>26A</t>
  </si>
  <si>
    <t>26B</t>
  </si>
  <si>
    <t>26C</t>
  </si>
  <si>
    <t>TOTAL COMPREHENSIVE INCOME / (EXPENSE) FOR THE PERIOD</t>
  </si>
  <si>
    <t>24A</t>
  </si>
  <si>
    <t>24B</t>
  </si>
  <si>
    <t>24C</t>
  </si>
  <si>
    <t>24D</t>
  </si>
  <si>
    <t>08G</t>
  </si>
  <si>
    <t>08H</t>
  </si>
  <si>
    <t>16J</t>
  </si>
  <si>
    <t>Cash flows attributable to investing activities of discontinued operations</t>
  </si>
  <si>
    <t>325</t>
  </si>
  <si>
    <t>330</t>
  </si>
  <si>
    <t>Cash flows attributable to financing activities of discontinued operations</t>
  </si>
  <si>
    <t>Operating surplus/(deficit) from continuing operations</t>
  </si>
  <si>
    <t xml:space="preserve">Operating surplus/(deficit) of discontinued operations </t>
  </si>
  <si>
    <t>25A</t>
  </si>
  <si>
    <t>25B</t>
  </si>
  <si>
    <t>25C</t>
  </si>
  <si>
    <t>25D</t>
  </si>
  <si>
    <t>25E</t>
  </si>
  <si>
    <t>25F</t>
  </si>
  <si>
    <t>25G</t>
  </si>
  <si>
    <t>25H</t>
  </si>
  <si>
    <t>28A</t>
  </si>
  <si>
    <t>28B</t>
  </si>
  <si>
    <t>28D</t>
  </si>
  <si>
    <t>of which those receivable</t>
  </si>
  <si>
    <t>of which liabilities are due</t>
  </si>
  <si>
    <t>20D</t>
  </si>
  <si>
    <t>20E</t>
  </si>
  <si>
    <t>Note 4.1 Employee Expenses</t>
  </si>
  <si>
    <t>23A</t>
  </si>
  <si>
    <t>23B</t>
  </si>
  <si>
    <t>21A</t>
  </si>
  <si>
    <t>Note 4.2 Average number of employees (WTE basis)</t>
  </si>
  <si>
    <t>340</t>
  </si>
  <si>
    <t>102</t>
  </si>
  <si>
    <t>At start of period for new FTs</t>
  </si>
  <si>
    <t xml:space="preserve">Operating income of discontinued operations </t>
  </si>
  <si>
    <t xml:space="preserve">Operating expenses of discontinued operations </t>
  </si>
  <si>
    <t>Gain on disposal of discontinued operations</t>
  </si>
  <si>
    <t>(Loss) on disposal of discontinued operations</t>
  </si>
  <si>
    <t>Pensions relating to former directors</t>
  </si>
  <si>
    <t>Pensions relating to other staff</t>
  </si>
  <si>
    <t>Adjustments in respect of prior years</t>
  </si>
  <si>
    <t>Current tax expense</t>
  </si>
  <si>
    <t>Origination and reversal of temporary differences</t>
  </si>
  <si>
    <t>Change in tax rate</t>
  </si>
  <si>
    <t>Deferred tax expense</t>
  </si>
  <si>
    <t>Total income tax expense in Statement of Comprehensive Income</t>
  </si>
  <si>
    <t>Effect of:</t>
  </si>
  <si>
    <t>Surpluses not subject to tax</t>
  </si>
  <si>
    <t>Non-deductible expenses</t>
  </si>
  <si>
    <t>Share of results of joint ventures and associates</t>
  </si>
  <si>
    <t>Total income tax charge for the year</t>
  </si>
  <si>
    <t>Share of comprehensive income from associates and joint ventures</t>
  </si>
  <si>
    <t>Other recognised gains and losses</t>
  </si>
  <si>
    <t>Effective tax charge percentage</t>
  </si>
  <si>
    <t>Tax if effective tax rate charged on surpluses before tax</t>
  </si>
  <si>
    <t>Surplus/(deficit) for the year</t>
  </si>
  <si>
    <t>STATEMENT OF CASH FLOWS</t>
  </si>
  <si>
    <t>Purchase of intangible assets</t>
  </si>
  <si>
    <t>335</t>
  </si>
  <si>
    <t>345</t>
  </si>
  <si>
    <t>20I</t>
  </si>
  <si>
    <t>20J</t>
  </si>
  <si>
    <t>350</t>
  </si>
  <si>
    <t>-/+</t>
  </si>
  <si>
    <t>Cash flows from (used in) other financing activities</t>
  </si>
  <si>
    <t>Numbers</t>
  </si>
  <si>
    <t>Value</t>
  </si>
  <si>
    <t>£'000</t>
  </si>
  <si>
    <t>11C</t>
  </si>
  <si>
    <t>Number</t>
  </si>
  <si>
    <t>Permanent</t>
  </si>
  <si>
    <t>Cash with the Government Banking Service</t>
  </si>
  <si>
    <t>Land</t>
  </si>
  <si>
    <t>OPERATING SURPLUS / (DEFICIT)</t>
  </si>
  <si>
    <t>FINANCE COSTS</t>
  </si>
  <si>
    <t>Finance income</t>
  </si>
  <si>
    <t>Finance expense - financial liabilities</t>
  </si>
  <si>
    <t>Finance expense - unwinding of discount on provisions</t>
  </si>
  <si>
    <t>NET FINANCE COSTS</t>
  </si>
  <si>
    <t>01C</t>
  </si>
  <si>
    <t>01D</t>
  </si>
  <si>
    <t>(b) total comprehensive income/ (expense) for the period attributable to:</t>
  </si>
  <si>
    <t xml:space="preserve">Services from NHS Foundation Trusts </t>
  </si>
  <si>
    <t xml:space="preserve">Services from NHS Trusts </t>
  </si>
  <si>
    <t>Purchase of healthcare from non NHS bodies</t>
  </si>
  <si>
    <t>Legal fees</t>
  </si>
  <si>
    <t>Consultancy costs</t>
  </si>
  <si>
    <t>Training, courses and conferences</t>
  </si>
  <si>
    <t xml:space="preserve">Hospitality </t>
  </si>
  <si>
    <t>Other comprehensive income</t>
  </si>
  <si>
    <t>- outstanding pension contributions</t>
  </si>
  <si>
    <t>Intangible assets - purchased</t>
  </si>
  <si>
    <t>Movements in operating cash flow of discontinued operations</t>
  </si>
  <si>
    <t>Other movements in operating cash flows</t>
  </si>
  <si>
    <t>327</t>
  </si>
  <si>
    <t>Buildings excluding dwellings</t>
  </si>
  <si>
    <t>Dwellings</t>
  </si>
  <si>
    <t>Plant &amp; machinery</t>
  </si>
  <si>
    <t>Transport equipment</t>
  </si>
  <si>
    <t>Furniture &amp; fittings</t>
  </si>
  <si>
    <t>Revaluations</t>
  </si>
  <si>
    <t>Donated</t>
  </si>
  <si>
    <t xml:space="preserve">Land </t>
  </si>
  <si>
    <t>Disposals</t>
  </si>
  <si>
    <t>Other reserve movements</t>
  </si>
  <si>
    <t>Asset disposals</t>
  </si>
  <si>
    <t>Plan assets at fair value at start of period for new FTs</t>
  </si>
  <si>
    <t>1. SoCI</t>
  </si>
  <si>
    <t>4. CF</t>
  </si>
  <si>
    <t xml:space="preserve">At start of period for new FTs </t>
  </si>
  <si>
    <t>13. Intangibles</t>
  </si>
  <si>
    <t xml:space="preserve">Gross cost at start of period for new FTs </t>
  </si>
  <si>
    <t xml:space="preserve">Depreciation at start of period for new FTs </t>
  </si>
  <si>
    <t>14. PPE</t>
  </si>
  <si>
    <t>17. AHFS</t>
  </si>
  <si>
    <t>21. CCE</t>
  </si>
  <si>
    <t>25. Provisions and CL</t>
  </si>
  <si>
    <t>26. Revaluation Reserve</t>
  </si>
  <si>
    <t>2. SoFP</t>
  </si>
  <si>
    <t>8. Staff</t>
  </si>
  <si>
    <t>Note 3 OPERATING EXPENSES (by type)</t>
  </si>
  <si>
    <t>Note 5.2 Arrangements containing an operating lease</t>
  </si>
  <si>
    <t>Note 5.4 The late payment of commercial debts (interest) Act 1998</t>
  </si>
  <si>
    <t>Note 6 Discontinued operations</t>
  </si>
  <si>
    <t>Note 7 Corporation Tax</t>
  </si>
  <si>
    <t>15. NCA misc</t>
  </si>
  <si>
    <t>19. Inventory</t>
  </si>
  <si>
    <t>20. Receivables</t>
  </si>
  <si>
    <t>27. RP</t>
  </si>
  <si>
    <t>28. C&amp;O</t>
  </si>
  <si>
    <t>29. PFI (on-SoFP)</t>
  </si>
  <si>
    <t>34. Pensions</t>
  </si>
  <si>
    <t>7. Op Exp</t>
  </si>
  <si>
    <t>03I</t>
  </si>
  <si>
    <t>08K</t>
  </si>
  <si>
    <t>08L</t>
  </si>
  <si>
    <t>08M</t>
  </si>
  <si>
    <t>08N</t>
  </si>
  <si>
    <t>08O</t>
  </si>
  <si>
    <t>08P</t>
  </si>
  <si>
    <t>08S</t>
  </si>
  <si>
    <t>08T</t>
  </si>
  <si>
    <t>08U</t>
  </si>
  <si>
    <t>08V</t>
  </si>
  <si>
    <t>09F</t>
  </si>
  <si>
    <t>13A</t>
  </si>
  <si>
    <t>13B</t>
  </si>
  <si>
    <t>13C</t>
  </si>
  <si>
    <t>13D</t>
  </si>
  <si>
    <t>13E</t>
  </si>
  <si>
    <t>13F</t>
  </si>
  <si>
    <t>13G</t>
  </si>
  <si>
    <t>13H</t>
  </si>
  <si>
    <t>13I</t>
  </si>
  <si>
    <t>13J</t>
  </si>
  <si>
    <t>14A</t>
  </si>
  <si>
    <t>14B</t>
  </si>
  <si>
    <t>14C</t>
  </si>
  <si>
    <t>14D</t>
  </si>
  <si>
    <t>14E</t>
  </si>
  <si>
    <t>14F</t>
  </si>
  <si>
    <t>14G</t>
  </si>
  <si>
    <t>14H</t>
  </si>
  <si>
    <t>14I</t>
  </si>
  <si>
    <t>14J</t>
  </si>
  <si>
    <t>14K</t>
  </si>
  <si>
    <t>14L</t>
  </si>
  <si>
    <t>14M</t>
  </si>
  <si>
    <t>14N</t>
  </si>
  <si>
    <t>14O</t>
  </si>
  <si>
    <t>14P</t>
  </si>
  <si>
    <t>14Q</t>
  </si>
  <si>
    <t>14R</t>
  </si>
  <si>
    <t>14S</t>
  </si>
  <si>
    <t>14T</t>
  </si>
  <si>
    <t>14U</t>
  </si>
  <si>
    <t>14W</t>
  </si>
  <si>
    <t>14X</t>
  </si>
  <si>
    <t>14Y</t>
  </si>
  <si>
    <t>14Z</t>
  </si>
  <si>
    <t>14AA</t>
  </si>
  <si>
    <t>14AB</t>
  </si>
  <si>
    <t>15F</t>
  </si>
  <si>
    <t>15G</t>
  </si>
  <si>
    <t>15H</t>
  </si>
  <si>
    <t>18C</t>
  </si>
  <si>
    <t>18D</t>
  </si>
  <si>
    <t>20C</t>
  </si>
  <si>
    <t>20F</t>
  </si>
  <si>
    <t>22C</t>
  </si>
  <si>
    <t>22D</t>
  </si>
  <si>
    <t>22E</t>
  </si>
  <si>
    <t>22F</t>
  </si>
  <si>
    <t>25I</t>
  </si>
  <si>
    <t>25J</t>
  </si>
  <si>
    <t>27B</t>
  </si>
  <si>
    <t>27D</t>
  </si>
  <si>
    <t>28C</t>
  </si>
  <si>
    <t>29A</t>
  </si>
  <si>
    <t>29B</t>
  </si>
  <si>
    <t>30A</t>
  </si>
  <si>
    <t>30E</t>
  </si>
  <si>
    <t>32A</t>
  </si>
  <si>
    <t>32B</t>
  </si>
  <si>
    <t>32C</t>
  </si>
  <si>
    <t>32D</t>
  </si>
  <si>
    <t>32E</t>
  </si>
  <si>
    <t>32F</t>
  </si>
  <si>
    <t>32G</t>
  </si>
  <si>
    <t>32H</t>
  </si>
  <si>
    <t>33A</t>
  </si>
  <si>
    <t>33B</t>
  </si>
  <si>
    <t>33C</t>
  </si>
  <si>
    <t>33D</t>
  </si>
  <si>
    <t>34A</t>
  </si>
  <si>
    <t>34B</t>
  </si>
  <si>
    <t>34C</t>
  </si>
  <si>
    <t>35A</t>
  </si>
  <si>
    <t>35B</t>
  </si>
  <si>
    <t>35D</t>
  </si>
  <si>
    <t>35E</t>
  </si>
  <si>
    <t>35F</t>
  </si>
  <si>
    <t>Note</t>
  </si>
  <si>
    <t>355</t>
  </si>
  <si>
    <t>360</t>
  </si>
  <si>
    <t>365</t>
  </si>
  <si>
    <t>370</t>
  </si>
  <si>
    <t>375</t>
  </si>
  <si>
    <t>380</t>
  </si>
  <si>
    <t>385</t>
  </si>
  <si>
    <t>390</t>
  </si>
  <si>
    <t>395</t>
  </si>
  <si>
    <t>400</t>
  </si>
  <si>
    <t>405</t>
  </si>
  <si>
    <t>21B</t>
  </si>
  <si>
    <t>Owned</t>
  </si>
  <si>
    <t>9. Op Misc</t>
  </si>
  <si>
    <t>10. Corp Tax</t>
  </si>
  <si>
    <t>11. Finance</t>
  </si>
  <si>
    <t>18. Other Assets</t>
  </si>
  <si>
    <t>22. Trade Payables</t>
  </si>
  <si>
    <t>30. PFI (off-SoFP)</t>
  </si>
  <si>
    <t>32. FI 1</t>
  </si>
  <si>
    <t>33. FI 2</t>
  </si>
  <si>
    <t>25L</t>
  </si>
  <si>
    <t>25M</t>
  </si>
  <si>
    <t>35C</t>
  </si>
  <si>
    <t>Prior period adjustments</t>
  </si>
  <si>
    <t>410</t>
  </si>
  <si>
    <t>12. Impairments</t>
  </si>
  <si>
    <t xml:space="preserve">Amortisation at start of period for new FTs </t>
  </si>
  <si>
    <t>VAT payable</t>
  </si>
  <si>
    <t>Buildings</t>
  </si>
  <si>
    <t>251</t>
  </si>
  <si>
    <t>252</t>
  </si>
  <si>
    <t>101</t>
  </si>
  <si>
    <t>116</t>
  </si>
  <si>
    <t>Revaluations - property, plant and equipment</t>
  </si>
  <si>
    <t>Revaluations - intangible assets</t>
  </si>
  <si>
    <t>Revaluations - Financial assets</t>
  </si>
  <si>
    <t>Transfers between reserves</t>
  </si>
  <si>
    <t>Other movements in PDC in year</t>
  </si>
  <si>
    <t>Other loans received</t>
  </si>
  <si>
    <t>Other loans repaid</t>
  </si>
  <si>
    <t>Other capital receipts</t>
  </si>
  <si>
    <t>Other post employment benefits</t>
  </si>
  <si>
    <t>Other employment benefits</t>
  </si>
  <si>
    <t>Interest expense:</t>
  </si>
  <si>
    <t>Total interest expense</t>
  </si>
  <si>
    <t>Other finance costs</t>
  </si>
  <si>
    <t>Interest on late payment of commercial debt</t>
  </si>
  <si>
    <t>Government granted</t>
  </si>
  <si>
    <t>Acquisitions in year - subsequent expenditure</t>
  </si>
  <si>
    <t>Acquisitions in year - other</t>
  </si>
  <si>
    <t>Reversal of impairment</t>
  </si>
  <si>
    <t>Operating lease receivables</t>
  </si>
  <si>
    <t>Allowance for uncollectable lease payments</t>
  </si>
  <si>
    <t>NHS payables - revenue</t>
  </si>
  <si>
    <t>Amounts due to other related parties - revenue</t>
  </si>
  <si>
    <t xml:space="preserve">Other taxes payable </t>
  </si>
  <si>
    <t>Bank overdrafts - Government Banking Service</t>
  </si>
  <si>
    <t>Lease incentives</t>
  </si>
  <si>
    <t>Restructurings</t>
  </si>
  <si>
    <t>Continuing care</t>
  </si>
  <si>
    <t>Equal pay</t>
  </si>
  <si>
    <t xml:space="preserve">    Other</t>
  </si>
  <si>
    <t xml:space="preserve">3. Bad debts and claims abandoned </t>
  </si>
  <si>
    <t xml:space="preserve">4. Damage to buildings, property etc. </t>
  </si>
  <si>
    <t xml:space="preserve">7. Ex gratia payments </t>
  </si>
  <si>
    <t>£000s</t>
  </si>
  <si>
    <t>Loans received from the Department of Health</t>
  </si>
  <si>
    <t>Loans repaid to the Department of Health</t>
  </si>
  <si>
    <t xml:space="preserve">   Planned</t>
  </si>
  <si>
    <t xml:space="preserve">   Contingent</t>
  </si>
  <si>
    <t xml:space="preserve">   Interest on bank accounts</t>
  </si>
  <si>
    <t>Exit package cost band (including any special payment element)</t>
  </si>
  <si>
    <t>Number of other departures agreed</t>
  </si>
  <si>
    <t>Cost of other departures agreed</t>
  </si>
  <si>
    <t>Total number of exit packages</t>
  </si>
  <si>
    <t>Total cost of exit packages</t>
  </si>
  <si>
    <t>&lt;£10,000</t>
  </si>
  <si>
    <t>£10,001 - £25,000</t>
  </si>
  <si>
    <t>£25,001 - 50,000</t>
  </si>
  <si>
    <t>£50,001 - £100,000</t>
  </si>
  <si>
    <t>£100,001 - £150,000</t>
  </si>
  <si>
    <t>£150,001 - £200,000</t>
  </si>
  <si>
    <t>Investment property</t>
  </si>
  <si>
    <t>123</t>
  </si>
  <si>
    <t>134</t>
  </si>
  <si>
    <t>136</t>
  </si>
  <si>
    <t>194</t>
  </si>
  <si>
    <t>196</t>
  </si>
  <si>
    <t>322</t>
  </si>
  <si>
    <t>333</t>
  </si>
  <si>
    <t>336</t>
  </si>
  <si>
    <t>394</t>
  </si>
  <si>
    <t>137</t>
  </si>
  <si>
    <t>138</t>
  </si>
  <si>
    <t>186</t>
  </si>
  <si>
    <t>267</t>
  </si>
  <si>
    <t>273</t>
  </si>
  <si>
    <t>277</t>
  </si>
  <si>
    <t>107</t>
  </si>
  <si>
    <t>172</t>
  </si>
  <si>
    <t>208</t>
  </si>
  <si>
    <t>117</t>
  </si>
  <si>
    <t>119</t>
  </si>
  <si>
    <t>127</t>
  </si>
  <si>
    <t>128</t>
  </si>
  <si>
    <t>131</t>
  </si>
  <si>
    <t>328</t>
  </si>
  <si>
    <t>329</t>
  </si>
  <si>
    <t>332</t>
  </si>
  <si>
    <t>387</t>
  </si>
  <si>
    <t>187</t>
  </si>
  <si>
    <t>398</t>
  </si>
  <si>
    <t>118</t>
  </si>
  <si>
    <t>223</t>
  </si>
  <si>
    <t>232</t>
  </si>
  <si>
    <t>238</t>
  </si>
  <si>
    <t>112</t>
  </si>
  <si>
    <t>108</t>
  </si>
  <si>
    <t>142</t>
  </si>
  <si>
    <t>147</t>
  </si>
  <si>
    <t>162</t>
  </si>
  <si>
    <t>168</t>
  </si>
  <si>
    <t>202</t>
  </si>
  <si>
    <t>203</t>
  </si>
  <si>
    <t>122</t>
  </si>
  <si>
    <t>182</t>
  </si>
  <si>
    <t>132</t>
  </si>
  <si>
    <t>25IA</t>
  </si>
  <si>
    <t>25IB</t>
  </si>
  <si>
    <t>25IC</t>
  </si>
  <si>
    <t>25ID</t>
  </si>
  <si>
    <t>176</t>
  </si>
  <si>
    <t>177</t>
  </si>
  <si>
    <t>178</t>
  </si>
  <si>
    <t>212</t>
  </si>
  <si>
    <t>214</t>
  </si>
  <si>
    <t>218</t>
  </si>
  <si>
    <t>030</t>
  </si>
  <si>
    <t>045</t>
  </si>
  <si>
    <t>070</t>
  </si>
  <si>
    <t>Interest on impaired financial assets</t>
  </si>
  <si>
    <t>103</t>
  </si>
  <si>
    <t>106</t>
  </si>
  <si>
    <t>Revenue</t>
  </si>
  <si>
    <t>Other income</t>
  </si>
  <si>
    <t>Impairment of financial assets</t>
  </si>
  <si>
    <t>Reversal of impairments of financial assets</t>
  </si>
  <si>
    <t>Revaluation reserve - investment property</t>
  </si>
  <si>
    <t xml:space="preserve">Compensation payments received </t>
  </si>
  <si>
    <t>500</t>
  </si>
  <si>
    <t>222</t>
  </si>
  <si>
    <t>254</t>
  </si>
  <si>
    <t>256</t>
  </si>
  <si>
    <t>209</t>
  </si>
  <si>
    <t>Costs capitalised as part of assets</t>
  </si>
  <si>
    <t>A&amp;E income</t>
  </si>
  <si>
    <t>PTS income</t>
  </si>
  <si>
    <t>171</t>
  </si>
  <si>
    <t>173</t>
  </si>
  <si>
    <t>Increase in other provisions</t>
  </si>
  <si>
    <t>19E</t>
  </si>
  <si>
    <t>19F</t>
  </si>
  <si>
    <t>Additions</t>
  </si>
  <si>
    <t>VAT receivable</t>
  </si>
  <si>
    <t>109</t>
  </si>
  <si>
    <t>169</t>
  </si>
  <si>
    <t>TOTAL GROSS STAFF COSTS</t>
  </si>
  <si>
    <t>133</t>
  </si>
  <si>
    <t>193</t>
  </si>
  <si>
    <t>26E</t>
  </si>
  <si>
    <t>26F</t>
  </si>
  <si>
    <t>241</t>
  </si>
  <si>
    <t>Profit on disposal of assets held for sale</t>
  </si>
  <si>
    <t>Other trade payables - revenue</t>
  </si>
  <si>
    <t>204</t>
  </si>
  <si>
    <t>152</t>
  </si>
  <si>
    <t>05AC</t>
  </si>
  <si>
    <t>05AE</t>
  </si>
  <si>
    <t>420</t>
  </si>
  <si>
    <t>430</t>
  </si>
  <si>
    <t>440</t>
  </si>
  <si>
    <t>450</t>
  </si>
  <si>
    <t>460</t>
  </si>
  <si>
    <t>60-90 days</t>
  </si>
  <si>
    <t>30-60 Days</t>
  </si>
  <si>
    <t>0 - 30 days</t>
  </si>
  <si>
    <t>90- 180 days (was "In three to six months")</t>
  </si>
  <si>
    <t>143</t>
  </si>
  <si>
    <t>146</t>
  </si>
  <si>
    <t>In one year or less</t>
  </si>
  <si>
    <t>In more than one year but not more than two years</t>
  </si>
  <si>
    <t>In more than two years but not more than five years</t>
  </si>
  <si>
    <t>In more than five years</t>
  </si>
  <si>
    <t>32I</t>
  </si>
  <si>
    <t>228</t>
  </si>
  <si>
    <t>Transfers to other reserves</t>
  </si>
  <si>
    <t>TOTAL STAFF COSTS</t>
  </si>
  <si>
    <t xml:space="preserve"> sub total</t>
  </si>
  <si>
    <t>Total average numbers</t>
  </si>
  <si>
    <t>over 180 days (was "Over six months")</t>
  </si>
  <si>
    <t>PFI lifecycle replacement received in advance</t>
  </si>
  <si>
    <t>20EA</t>
  </si>
  <si>
    <t>20FA</t>
  </si>
  <si>
    <t>Utilised during the year - accruals</t>
  </si>
  <si>
    <t>Utilised during the year - cash</t>
  </si>
  <si>
    <t>510</t>
  </si>
  <si>
    <t>520</t>
  </si>
  <si>
    <t>530</t>
  </si>
  <si>
    <t>630</t>
  </si>
  <si>
    <t>08XA</t>
  </si>
  <si>
    <t>08XB</t>
  </si>
  <si>
    <t>08XC</t>
  </si>
  <si>
    <t>08XD</t>
  </si>
  <si>
    <t>08XE</t>
  </si>
  <si>
    <t>08XF</t>
  </si>
  <si>
    <t>470</t>
  </si>
  <si>
    <t>550</t>
  </si>
  <si>
    <t>PDC dividend receivable</t>
  </si>
  <si>
    <t>20AA</t>
  </si>
  <si>
    <t>20AL</t>
  </si>
  <si>
    <t>PDC dividend payable</t>
  </si>
  <si>
    <t>22AA</t>
  </si>
  <si>
    <t>22AL</t>
  </si>
  <si>
    <t>237</t>
  </si>
  <si>
    <t>600</t>
  </si>
  <si>
    <t>610</t>
  </si>
  <si>
    <t>620</t>
  </si>
  <si>
    <t>14IA</t>
  </si>
  <si>
    <t>14RA</t>
  </si>
  <si>
    <t>14AC</t>
  </si>
  <si>
    <t>09AA</t>
  </si>
  <si>
    <t>09AB</t>
  </si>
  <si>
    <t>09AC</t>
  </si>
  <si>
    <t>09AD</t>
  </si>
  <si>
    <t>09AE</t>
  </si>
  <si>
    <t>09BA</t>
  </si>
  <si>
    <t>09BB</t>
  </si>
  <si>
    <t>09BC</t>
  </si>
  <si>
    <t>09BD</t>
  </si>
  <si>
    <t>09BE</t>
  </si>
  <si>
    <t>Note 5.5 Other audit remuneration</t>
  </si>
  <si>
    <t>1. The auditing of accounts of any associate of the Trust</t>
  </si>
  <si>
    <t>2. Audit-related assurance services</t>
  </si>
  <si>
    <t>4. All taxation advisory services not falling within item 3 above;</t>
  </si>
  <si>
    <t>6. All assurance services not falling within items 1 to 5</t>
  </si>
  <si>
    <t>7. Corporate finance transaction services not falling within items 1 to 6 above</t>
  </si>
  <si>
    <t>3. Taxation compliance services</t>
  </si>
  <si>
    <t>8. All other non-audit services not falling within items 2 to 7 above</t>
  </si>
  <si>
    <t>Categorised as:</t>
  </si>
  <si>
    <t>Deferred income - goods and services</t>
  </si>
  <si>
    <t>Deferred income - rent of land</t>
  </si>
  <si>
    <t>104</t>
  </si>
  <si>
    <t>121</t>
  </si>
  <si>
    <t>124</t>
  </si>
  <si>
    <t>700</t>
  </si>
  <si>
    <t>216</t>
  </si>
  <si>
    <t>301</t>
  </si>
  <si>
    <t>303</t>
  </si>
  <si>
    <t>331</t>
  </si>
  <si>
    <r>
      <t>Income in respect of staff costs where accounted on gross basis</t>
    </r>
    <r>
      <rPr>
        <sz val="11"/>
        <rFont val="Calibri"/>
        <family val="2"/>
      </rPr>
      <t xml:space="preserve">  </t>
    </r>
  </si>
  <si>
    <t>Total of future minimum sublease payments to be received at the SoFP date</t>
  </si>
  <si>
    <t>Total taxpayers' and others' equity</t>
  </si>
  <si>
    <t xml:space="preserve">
Financed by </t>
  </si>
  <si>
    <t xml:space="preserve">Deferred income - grants </t>
  </si>
  <si>
    <t>Other deferred income</t>
  </si>
  <si>
    <t>317</t>
  </si>
  <si>
    <t>217</t>
  </si>
  <si>
    <t>TOTAL NON CURRENT BORROWINGS</t>
  </si>
  <si>
    <t>402</t>
  </si>
  <si>
    <t>302</t>
  </si>
  <si>
    <t>Other financial assets held at 'fair value through I&amp;E'</t>
  </si>
  <si>
    <t>At 1 April (restated)</t>
  </si>
  <si>
    <t>90</t>
  </si>
  <si>
    <t>95</t>
  </si>
  <si>
    <t>Revaluations - financial assets</t>
  </si>
  <si>
    <t>Note 4.3 Early retirements due to ill health</t>
  </si>
  <si>
    <t>At 1 April  as previously stated</t>
  </si>
  <si>
    <t xml:space="preserve">Impairments </t>
  </si>
  <si>
    <t xml:space="preserve">Revaluations </t>
  </si>
  <si>
    <t>Transfers to/from assets held for sale and assets in disposal groups</t>
  </si>
  <si>
    <t>730</t>
  </si>
  <si>
    <t>740</t>
  </si>
  <si>
    <t>480</t>
  </si>
  <si>
    <t xml:space="preserve">
Reconciliation of effective tax charge</t>
  </si>
  <si>
    <t>141</t>
  </si>
  <si>
    <t>580</t>
  </si>
  <si>
    <t>377</t>
  </si>
  <si>
    <t>307</t>
  </si>
  <si>
    <t>201</t>
  </si>
  <si>
    <t>Transfer to retained earnings on disposal of assets</t>
  </si>
  <si>
    <t>Net pension scheme asset</t>
  </si>
  <si>
    <t>Drugs</t>
  </si>
  <si>
    <t>Consumables</t>
  </si>
  <si>
    <t>Energy</t>
  </si>
  <si>
    <t>Inventories carried at fair value less costs to sell</t>
  </si>
  <si>
    <t>Transfer (to) / from inventory work in progress</t>
  </si>
  <si>
    <t>nets to zero</t>
  </si>
  <si>
    <t>19A</t>
  </si>
  <si>
    <t>19B</t>
  </si>
  <si>
    <t>19C</t>
  </si>
  <si>
    <t>19D</t>
  </si>
  <si>
    <t>19G</t>
  </si>
  <si>
    <t>19H</t>
  </si>
  <si>
    <t>19I</t>
  </si>
  <si>
    <t>19J</t>
  </si>
  <si>
    <t>19K</t>
  </si>
  <si>
    <t>19L</t>
  </si>
  <si>
    <t>19N</t>
  </si>
  <si>
    <r>
      <t xml:space="preserve">For current financial instruments (less than one year), fair values are assumed to be equal to book values. The notes below need therefore include only </t>
    </r>
    <r>
      <rPr>
        <b/>
        <u/>
        <sz val="14"/>
        <color rgb="FFFF0000"/>
        <rFont val="Calibri"/>
        <family val="2"/>
        <scheme val="minor"/>
      </rPr>
      <t>non-current</t>
    </r>
    <r>
      <rPr>
        <b/>
        <sz val="14"/>
        <color rgb="FFFF0000"/>
        <rFont val="Calibri"/>
        <family val="2"/>
        <scheme val="minor"/>
      </rPr>
      <t xml:space="preserve"> financial assets and financial liabilities.</t>
    </r>
  </si>
  <si>
    <t>206</t>
  </si>
  <si>
    <t>35. Losses + Special Payments</t>
  </si>
  <si>
    <t>34AA</t>
  </si>
  <si>
    <t>34BA</t>
  </si>
  <si>
    <t>34CA</t>
  </si>
  <si>
    <t>32J</t>
  </si>
  <si>
    <t>213</t>
  </si>
  <si>
    <t>163</t>
  </si>
  <si>
    <t>164</t>
  </si>
  <si>
    <t>174</t>
  </si>
  <si>
    <t>337</t>
  </si>
  <si>
    <t>Note 9 Finance expenses</t>
  </si>
  <si>
    <t>Received from NHS charities: Other charitable and other contributions to expenditure</t>
  </si>
  <si>
    <t>Received from other bodies: Other charitable and other contributions to expenditure</t>
  </si>
  <si>
    <t>Movement in fair value of investment property and other investments</t>
  </si>
  <si>
    <t>Rental revenue from finance leases - other</t>
  </si>
  <si>
    <t>257</t>
  </si>
  <si>
    <t>Rentals under operating leases - contingent rent</t>
  </si>
  <si>
    <t>Increase/(decrease) in provision for impairment of receivables</t>
  </si>
  <si>
    <t>Inventories written down (net, including inventory drugs)</t>
  </si>
  <si>
    <t>Drug costs (non inventory drugs only)</t>
  </si>
  <si>
    <t xml:space="preserve">Future minimum lease receipts due </t>
  </si>
  <si>
    <t>Rental revenue from operating leases - contingent rent</t>
  </si>
  <si>
    <t>Rental revenue from operating leases - other</t>
  </si>
  <si>
    <t>257A</t>
  </si>
  <si>
    <t>257B</t>
  </si>
  <si>
    <t>Rental revenue from operating leases - minimum lease receipts</t>
  </si>
  <si>
    <t>included within:</t>
  </si>
  <si>
    <t>157</t>
  </si>
  <si>
    <t>149</t>
  </si>
  <si>
    <t>341</t>
  </si>
  <si>
    <t>342</t>
  </si>
  <si>
    <t>156</t>
  </si>
  <si>
    <t>Inventories consumed (excluding drugs)</t>
  </si>
  <si>
    <t>174A</t>
  </si>
  <si>
    <t>301A</t>
  </si>
  <si>
    <t>Re-structurings</t>
  </si>
  <si>
    <t xml:space="preserve">Drugs Inventories consumed </t>
  </si>
  <si>
    <t>306</t>
  </si>
  <si>
    <t>Reserves eliminated on dissolution (unlocked on request)</t>
  </si>
  <si>
    <t>Share of other comprehensive income/expenditure from associates and joint ventures</t>
  </si>
  <si>
    <t>242</t>
  </si>
  <si>
    <t>Rentals under operating leases - sublease receipts</t>
  </si>
  <si>
    <t>Rentals under operating leases - minimum lease payments</t>
  </si>
  <si>
    <t>2014/15</t>
  </si>
  <si>
    <t>Agency and contract staff</t>
  </si>
  <si>
    <t>Impairments charged to operating expenses</t>
  </si>
  <si>
    <t>Impairments charged to the revaluation reserve</t>
  </si>
  <si>
    <t>Reversal of impairments credited to operating income</t>
  </si>
  <si>
    <t>Reversal of impairments credited to the revaluation reserve</t>
  </si>
  <si>
    <t>130A</t>
  </si>
  <si>
    <t>131A</t>
  </si>
  <si>
    <t>186A</t>
  </si>
  <si>
    <t>185A</t>
  </si>
  <si>
    <t>187A</t>
  </si>
  <si>
    <t>334</t>
  </si>
  <si>
    <t>234</t>
  </si>
  <si>
    <t>126</t>
  </si>
  <si>
    <t>226</t>
  </si>
  <si>
    <t>Transfer from reval reserve to I&amp;E reserve for impairments arising from consumption of economic benefits</t>
  </si>
  <si>
    <t>NIL</t>
  </si>
  <si>
    <t>318</t>
  </si>
  <si>
    <t>03J</t>
  </si>
  <si>
    <t>08Y</t>
  </si>
  <si>
    <t>425</t>
  </si>
  <si>
    <t>435</t>
  </si>
  <si>
    <t>STATEMENT OF CHANGES IN EQUITY</t>
  </si>
  <si>
    <t>Taxpayers' equity</t>
  </si>
  <si>
    <t>Others' equity</t>
  </si>
  <si>
    <t>Other reserve movements - charitable funds consolidation adjustment</t>
  </si>
  <si>
    <t>247</t>
  </si>
  <si>
    <t>189</t>
  </si>
  <si>
    <t>272</t>
  </si>
  <si>
    <t>343</t>
  </si>
  <si>
    <t>254A</t>
  </si>
  <si>
    <t>154</t>
  </si>
  <si>
    <t>199</t>
  </si>
  <si>
    <t>Movement in charitable funds inventories</t>
  </si>
  <si>
    <t>19AA</t>
  </si>
  <si>
    <t>19AB</t>
  </si>
  <si>
    <t>16D</t>
  </si>
  <si>
    <t>16E</t>
  </si>
  <si>
    <t>Reclassifications to/from PPE</t>
  </si>
  <si>
    <t>184</t>
  </si>
  <si>
    <t>25JA</t>
  </si>
  <si>
    <t>NHS charitable funds: movement in provisions</t>
  </si>
  <si>
    <t>NHS charitable fund provisions</t>
  </si>
  <si>
    <t>13JA</t>
  </si>
  <si>
    <t>NHS charitable fund assets</t>
  </si>
  <si>
    <t>229</t>
  </si>
  <si>
    <t>Revaluations and impairments - charitable fund assets</t>
  </si>
  <si>
    <t>117A</t>
  </si>
  <si>
    <t>Charitable fund reserves</t>
  </si>
  <si>
    <t>276</t>
  </si>
  <si>
    <t>Bank staff</t>
  </si>
  <si>
    <t>Inventories consumed (recognised in expenses)</t>
  </si>
  <si>
    <t>Interest income</t>
  </si>
  <si>
    <t xml:space="preserve"> - Actuarial (gains)/losses</t>
  </si>
  <si>
    <t>Remeasurement of the net defined benefit (liability) / asset:</t>
  </si>
  <si>
    <t xml:space="preserve"> - Changes in the effect of limiting a net defined benefit asset to the asset ceiling (excluding amounts included in interest income/expense)</t>
  </si>
  <si>
    <t xml:space="preserve"> - Actuarial gain/(losses)</t>
  </si>
  <si>
    <t>Pension cost - other</t>
  </si>
  <si>
    <t>Remeasurements of defined net benefit pension scheme liability / asset</t>
  </si>
  <si>
    <t>Remeasurements of net defined benefit pension scheme liability / asset</t>
  </si>
  <si>
    <t>Services from CCGs and NHS England</t>
  </si>
  <si>
    <t>Income from CCGs and NHS England</t>
  </si>
  <si>
    <t>CCGs and NHS England</t>
  </si>
  <si>
    <r>
      <rPr>
        <sz val="10"/>
        <rFont val="Arial"/>
        <family val="2"/>
      </rPr>
      <t>Working capital l</t>
    </r>
    <r>
      <rPr>
        <sz val="10"/>
        <color indexed="8"/>
        <rFont val="Arial"/>
        <family val="2"/>
      </rPr>
      <t>oans from the Department of Health</t>
    </r>
  </si>
  <si>
    <t>Working capital loans from Department of Health</t>
  </si>
  <si>
    <t xml:space="preserve">g. other </t>
  </si>
  <si>
    <t xml:space="preserve">h. maladministration, no financial loss </t>
  </si>
  <si>
    <t>9. Extra statutory and regulatory</t>
  </si>
  <si>
    <t>b. stores losses</t>
  </si>
  <si>
    <t>161</t>
  </si>
  <si>
    <t>23. Borrowings</t>
  </si>
  <si>
    <t>29A4</t>
  </si>
  <si>
    <t>29A5</t>
  </si>
  <si>
    <t>29A6</t>
  </si>
  <si>
    <t>Other service concessions</t>
  </si>
  <si>
    <t>LIFT schemes</t>
  </si>
  <si>
    <t>PFI schemes</t>
  </si>
  <si>
    <t>30A1</t>
  </si>
  <si>
    <t>30A2</t>
  </si>
  <si>
    <t>30A3</t>
  </si>
  <si>
    <t>171A</t>
  </si>
  <si>
    <t>12A1</t>
  </si>
  <si>
    <t>12A2</t>
  </si>
  <si>
    <t>12B1</t>
  </si>
  <si>
    <t>12B2</t>
  </si>
  <si>
    <t>Total Impairments charged to operating surplus / deficit</t>
  </si>
  <si>
    <t>Impairments charged to operating surplus:</t>
  </si>
  <si>
    <t>of which DEL</t>
  </si>
  <si>
    <t>of which AME</t>
  </si>
  <si>
    <t>Net impairments</t>
  </si>
  <si>
    <t>Reversals</t>
  </si>
  <si>
    <t>Cash and cash equivalents (excluding charitable funds)</t>
  </si>
  <si>
    <t>NHS charitable funds: cash and cash equivalents</t>
  </si>
  <si>
    <t>21A1</t>
  </si>
  <si>
    <t>21B1</t>
  </si>
  <si>
    <t>Total cash and cash equivalents as in SoCF</t>
  </si>
  <si>
    <t>Total cash and cash equivalents as in SoFP</t>
  </si>
  <si>
    <t>Note 2.2 Operating lease income</t>
  </si>
  <si>
    <t>Obligations under PFI, LIFT or other service concession contracts</t>
  </si>
  <si>
    <t>Obligations under PFI, LIFT or other service concession contracts (excl. lifecycle)</t>
  </si>
  <si>
    <t>Will not be reclassified to income and expenditure:</t>
  </si>
  <si>
    <t>May be reclassified to income and expenditure when certain conditions are met:</t>
  </si>
  <si>
    <t>Total third party assets</t>
  </si>
  <si>
    <t>Bank balances</t>
  </si>
  <si>
    <t>Monies on deposit</t>
  </si>
  <si>
    <t>Change in provisions discount rate(s)</t>
  </si>
  <si>
    <t>227</t>
  </si>
  <si>
    <t>139</t>
  </si>
  <si>
    <t>Impairments charged to operating surplus / deficit:</t>
  </si>
  <si>
    <t>Gross PFI, LIFT or other service concession liabilities</t>
  </si>
  <si>
    <t>Interest element of PFI, LIFT and other service concession obligations</t>
  </si>
  <si>
    <t>Capital element of PFI, LIFT and other service concession payments</t>
  </si>
  <si>
    <t>PFI lifecycle prepayments (cash outflow)</t>
  </si>
  <si>
    <t>327A</t>
  </si>
  <si>
    <r>
      <t>Recoveries from</t>
    </r>
    <r>
      <rPr>
        <b/>
        <sz val="10"/>
        <rFont val="Arial"/>
        <family val="2"/>
      </rPr>
      <t xml:space="preserve"> DH Group bodies</t>
    </r>
    <r>
      <rPr>
        <sz val="10"/>
        <rFont val="Arial"/>
        <family val="2"/>
      </rPr>
      <t xml:space="preserve"> in respect of staff cost netted off expenditure</t>
    </r>
  </si>
  <si>
    <t>Monitor</t>
  </si>
  <si>
    <t>540</t>
  </si>
  <si>
    <t xml:space="preserve">   </t>
  </si>
  <si>
    <t>114</t>
  </si>
  <si>
    <t>640</t>
  </si>
  <si>
    <t>08Z</t>
  </si>
  <si>
    <t>Transfers to the I&amp;E reserve for impairments arising from consumption of economic benefits</t>
  </si>
  <si>
    <t>Revaluations and impairments- charitable funds</t>
  </si>
  <si>
    <t>490</t>
  </si>
  <si>
    <t xml:space="preserve">Other  </t>
  </si>
  <si>
    <t>560</t>
  </si>
  <si>
    <t xml:space="preserve">Monitor </t>
  </si>
  <si>
    <t>Transfers by absorption - NORMAL</t>
  </si>
  <si>
    <t>Transfers by NORMAL absorption: transfers between reserves</t>
  </si>
  <si>
    <t>3. SOCIE</t>
  </si>
  <si>
    <t>Fair value gains [taken to I&amp;E]</t>
  </si>
  <si>
    <t>Fair value losses (impairment) [taken to I&amp;E]</t>
  </si>
  <si>
    <t>Transport (other)</t>
  </si>
  <si>
    <t>Net PFI, LIFT or other service concession arrangement obligation</t>
  </si>
  <si>
    <t>PFI revenue:</t>
  </si>
  <si>
    <t>Fair value gains / (losses) on other financial assets held at fair value through the I&amp;E</t>
  </si>
  <si>
    <t>Recycling of gains / (losses) on available for sale financial instruments</t>
  </si>
  <si>
    <t>of which liabilities are due:</t>
  </si>
  <si>
    <t>20H1</t>
  </si>
  <si>
    <t>20GD</t>
  </si>
  <si>
    <t>Losses on curtailment and settlement</t>
  </si>
  <si>
    <t>Remeasurement of the net defined benefit (liability) / asset</t>
  </si>
  <si>
    <t>Payments agreed</t>
  </si>
  <si>
    <t>Total value of agreements</t>
  </si>
  <si>
    <t>Voluntary redundancies including early retirement contractual costs</t>
  </si>
  <si>
    <t>Mutually agreed resignations (MARS) contractual costs</t>
  </si>
  <si>
    <t>Early retirements in the efficiency of the service contractual costs</t>
  </si>
  <si>
    <t xml:space="preserve">Contractual payments in lieu of notice </t>
  </si>
  <si>
    <t>Number of compulsory redundancies</t>
  </si>
  <si>
    <t>&gt;£200,000</t>
  </si>
  <si>
    <t>Cost of compulsory redundancies</t>
  </si>
  <si>
    <t xml:space="preserve">Expected timing of cash flows: </t>
  </si>
  <si>
    <t>2. Fruitless payments and constructive losses</t>
  </si>
  <si>
    <t>590</t>
  </si>
  <si>
    <t>Cash from acquisitions of business units and subsidiaries (not absorption transfers)</t>
  </si>
  <si>
    <t>Cash from (disposals) of business units and subsidiaries (not absorption transfers)</t>
  </si>
  <si>
    <t>Capital loans from the Department of Health</t>
  </si>
  <si>
    <t>Additions - purchased / internally generated</t>
  </si>
  <si>
    <t>Additions - donations of physical assets (non-cash)</t>
  </si>
  <si>
    <t>Capital loans from Department of Health</t>
  </si>
  <si>
    <t>Interest expense / income</t>
  </si>
  <si>
    <t>of which:</t>
  </si>
  <si>
    <t>Total net (charge)/gain recognised in SOCI</t>
  </si>
  <si>
    <r>
      <t xml:space="preserve">Audit fees </t>
    </r>
    <r>
      <rPr>
        <b/>
        <u/>
        <sz val="10"/>
        <rFont val="Arial"/>
        <family val="2"/>
      </rPr>
      <t>payable to the external auditor</t>
    </r>
  </si>
  <si>
    <r>
      <t>other auditor remuneration (external auditor only)</t>
    </r>
    <r>
      <rPr>
        <sz val="10"/>
        <color theme="3"/>
        <rFont val="Arial"/>
        <family val="2"/>
      </rPr>
      <t xml:space="preserve"> - analysis in note 5.5</t>
    </r>
  </si>
  <si>
    <t>Audit fees payable to external auditor of charitable fund accounts</t>
  </si>
  <si>
    <t>Income recognised this year</t>
  </si>
  <si>
    <t>Cash payments received in-year (relating to invoices raised in current and previous years)</t>
  </si>
  <si>
    <t>Amounts written off in-year (relating to invoices raised in current and previous years)</t>
  </si>
  <si>
    <t>Amounts added to provision for impairment of receivables (relating to invoices raised in current and prior years)</t>
  </si>
  <si>
    <t xml:space="preserve">Non-NHS: Overseas patients (chargeable to patient) </t>
  </si>
  <si>
    <t>06CA</t>
  </si>
  <si>
    <t>2015/16</t>
  </si>
  <si>
    <t>29B1</t>
  </si>
  <si>
    <t>29B2</t>
  </si>
  <si>
    <t>29B3</t>
  </si>
  <si>
    <t>30E1</t>
  </si>
  <si>
    <t>30E2</t>
  </si>
  <si>
    <t>30E3</t>
  </si>
  <si>
    <r>
      <t xml:space="preserve">On </t>
    </r>
    <r>
      <rPr>
        <b/>
        <sz val="10"/>
        <color rgb="FF0000FF"/>
        <rFont val="Arial"/>
        <family val="2"/>
      </rPr>
      <t xml:space="preserve">land </t>
    </r>
    <r>
      <rPr>
        <b/>
        <sz val="10"/>
        <color indexed="8"/>
        <rFont val="Arial"/>
        <family val="2"/>
      </rPr>
      <t>leases expiring:</t>
    </r>
  </si>
  <si>
    <r>
      <t xml:space="preserve">On </t>
    </r>
    <r>
      <rPr>
        <b/>
        <sz val="10"/>
        <color rgb="FF0000FF"/>
        <rFont val="Arial"/>
        <family val="2"/>
      </rPr>
      <t>buildings</t>
    </r>
    <r>
      <rPr>
        <b/>
        <sz val="10"/>
        <color indexed="8"/>
        <rFont val="Arial"/>
        <family val="2"/>
      </rPr>
      <t xml:space="preserve"> leases expiring:</t>
    </r>
  </si>
  <si>
    <r>
      <t xml:space="preserve">On </t>
    </r>
    <r>
      <rPr>
        <b/>
        <sz val="10"/>
        <color rgb="FF0000FF"/>
        <rFont val="Arial"/>
        <family val="2"/>
      </rPr>
      <t>plant and machinery</t>
    </r>
    <r>
      <rPr>
        <b/>
        <sz val="10"/>
        <color indexed="8"/>
        <rFont val="Arial"/>
        <family val="2"/>
      </rPr>
      <t xml:space="preserve"> leases expiring:</t>
    </r>
  </si>
  <si>
    <r>
      <t xml:space="preserve">On </t>
    </r>
    <r>
      <rPr>
        <b/>
        <sz val="10"/>
        <color rgb="FF0000FF"/>
        <rFont val="Arial"/>
        <family val="2"/>
      </rPr>
      <t xml:space="preserve">other </t>
    </r>
    <r>
      <rPr>
        <b/>
        <sz val="10"/>
        <color indexed="8"/>
        <rFont val="Arial"/>
        <family val="2"/>
      </rPr>
      <t>leases expiring:</t>
    </r>
  </si>
  <si>
    <r>
      <t xml:space="preserve">Other auditor remuneration paid to the </t>
    </r>
    <r>
      <rPr>
        <b/>
        <sz val="10"/>
        <color rgb="FF0000FF"/>
        <rFont val="Arial"/>
        <family val="2"/>
      </rPr>
      <t>external auditor</t>
    </r>
    <r>
      <rPr>
        <sz val="10"/>
        <color indexed="8"/>
        <rFont val="Arial"/>
        <family val="2"/>
      </rPr>
      <t xml:space="preserve"> is analysed as follows:</t>
    </r>
  </si>
  <si>
    <r>
      <t>Gross</t>
    </r>
    <r>
      <rPr>
        <b/>
        <sz val="10"/>
        <color rgb="FF0000FF"/>
        <rFont val="Arial"/>
        <family val="2"/>
      </rPr>
      <t xml:space="preserve"> land</t>
    </r>
    <r>
      <rPr>
        <b/>
        <sz val="10"/>
        <color rgb="FFFF0000"/>
        <rFont val="Arial"/>
        <family val="2"/>
      </rPr>
      <t xml:space="preserve"> </t>
    </r>
    <r>
      <rPr>
        <b/>
        <sz val="10"/>
        <color indexed="8"/>
        <rFont val="Arial"/>
        <family val="2"/>
      </rPr>
      <t>lease receivables</t>
    </r>
  </si>
  <si>
    <r>
      <t xml:space="preserve">Net </t>
    </r>
    <r>
      <rPr>
        <b/>
        <sz val="10"/>
        <color rgb="FF0000FF"/>
        <rFont val="Arial"/>
        <family val="2"/>
      </rPr>
      <t>land</t>
    </r>
    <r>
      <rPr>
        <b/>
        <sz val="10"/>
        <color rgb="FFFF0000"/>
        <rFont val="Arial"/>
        <family val="2"/>
      </rPr>
      <t xml:space="preserve"> </t>
    </r>
    <r>
      <rPr>
        <b/>
        <sz val="10"/>
        <rFont val="Arial"/>
        <family val="2"/>
      </rPr>
      <t>lease receivables</t>
    </r>
  </si>
  <si>
    <r>
      <t>Gross</t>
    </r>
    <r>
      <rPr>
        <b/>
        <sz val="10"/>
        <color rgb="FFFF0000"/>
        <rFont val="Arial"/>
        <family val="2"/>
      </rPr>
      <t xml:space="preserve"> </t>
    </r>
    <r>
      <rPr>
        <b/>
        <sz val="10"/>
        <color rgb="FF0000FF"/>
        <rFont val="Arial"/>
        <family val="2"/>
      </rPr>
      <t>buildings</t>
    </r>
    <r>
      <rPr>
        <b/>
        <sz val="10"/>
        <color rgb="FFFF0000"/>
        <rFont val="Arial"/>
        <family val="2"/>
      </rPr>
      <t xml:space="preserve"> </t>
    </r>
    <r>
      <rPr>
        <b/>
        <sz val="10"/>
        <color indexed="8"/>
        <rFont val="Arial"/>
        <family val="2"/>
      </rPr>
      <t>lease receivables</t>
    </r>
  </si>
  <si>
    <r>
      <t>Net</t>
    </r>
    <r>
      <rPr>
        <b/>
        <sz val="10"/>
        <color rgb="FFFF0000"/>
        <rFont val="Arial"/>
        <family val="2"/>
      </rPr>
      <t xml:space="preserve"> </t>
    </r>
    <r>
      <rPr>
        <b/>
        <sz val="10"/>
        <color rgb="FF0000FF"/>
        <rFont val="Arial"/>
        <family val="2"/>
      </rPr>
      <t>buildings</t>
    </r>
    <r>
      <rPr>
        <b/>
        <sz val="10"/>
        <color rgb="FFFF0000"/>
        <rFont val="Arial"/>
        <family val="2"/>
      </rPr>
      <t xml:space="preserve"> </t>
    </r>
    <r>
      <rPr>
        <b/>
        <sz val="10"/>
        <rFont val="Arial"/>
        <family val="2"/>
      </rPr>
      <t>lease receivables</t>
    </r>
  </si>
  <si>
    <r>
      <t>Gross</t>
    </r>
    <r>
      <rPr>
        <b/>
        <sz val="10"/>
        <color rgb="FFFF0000"/>
        <rFont val="Arial"/>
        <family val="2"/>
      </rPr>
      <t xml:space="preserve"> </t>
    </r>
    <r>
      <rPr>
        <b/>
        <sz val="10"/>
        <color rgb="FF0000FF"/>
        <rFont val="Arial"/>
        <family val="2"/>
      </rPr>
      <t>other</t>
    </r>
    <r>
      <rPr>
        <b/>
        <sz val="10"/>
        <color rgb="FFFF0000"/>
        <rFont val="Arial"/>
        <family val="2"/>
      </rPr>
      <t xml:space="preserve"> </t>
    </r>
    <r>
      <rPr>
        <b/>
        <sz val="10"/>
        <color indexed="8"/>
        <rFont val="Arial"/>
        <family val="2"/>
      </rPr>
      <t>lease receivables</t>
    </r>
  </si>
  <si>
    <r>
      <t xml:space="preserve">Net </t>
    </r>
    <r>
      <rPr>
        <b/>
        <sz val="10"/>
        <color rgb="FF0000FF"/>
        <rFont val="Arial"/>
        <family val="2"/>
      </rPr>
      <t>other</t>
    </r>
    <r>
      <rPr>
        <b/>
        <sz val="10"/>
        <color rgb="FFFF0000"/>
        <rFont val="Arial"/>
        <family val="2"/>
      </rPr>
      <t xml:space="preserve"> </t>
    </r>
    <r>
      <rPr>
        <b/>
        <sz val="10"/>
        <rFont val="Arial"/>
        <family val="2"/>
      </rPr>
      <t>lease receivables</t>
    </r>
  </si>
  <si>
    <r>
      <t xml:space="preserve">Gross </t>
    </r>
    <r>
      <rPr>
        <b/>
        <sz val="10"/>
        <color rgb="FF0000FF"/>
        <rFont val="Arial"/>
        <family val="2"/>
      </rPr>
      <t xml:space="preserve">land </t>
    </r>
    <r>
      <rPr>
        <b/>
        <sz val="10"/>
        <rFont val="Arial"/>
        <family val="2"/>
      </rPr>
      <t>lease liabilities</t>
    </r>
  </si>
  <si>
    <r>
      <t>Net</t>
    </r>
    <r>
      <rPr>
        <b/>
        <sz val="10"/>
        <color rgb="FF0000FF"/>
        <rFont val="Arial"/>
        <family val="2"/>
      </rPr>
      <t xml:space="preserve"> land</t>
    </r>
    <r>
      <rPr>
        <b/>
        <sz val="10"/>
        <color rgb="FFFF0000"/>
        <rFont val="Arial"/>
        <family val="2"/>
      </rPr>
      <t xml:space="preserve"> </t>
    </r>
    <r>
      <rPr>
        <b/>
        <sz val="10"/>
        <rFont val="Arial"/>
        <family val="2"/>
      </rPr>
      <t>lease liabilities</t>
    </r>
  </si>
  <si>
    <r>
      <t xml:space="preserve">Gross </t>
    </r>
    <r>
      <rPr>
        <b/>
        <sz val="10"/>
        <color rgb="FF0000FF"/>
        <rFont val="Arial"/>
        <family val="2"/>
      </rPr>
      <t>buildings</t>
    </r>
    <r>
      <rPr>
        <b/>
        <sz val="10"/>
        <color rgb="FFFF0000"/>
        <rFont val="Arial"/>
        <family val="2"/>
      </rPr>
      <t xml:space="preserve"> </t>
    </r>
    <r>
      <rPr>
        <b/>
        <sz val="10"/>
        <rFont val="Arial"/>
        <family val="2"/>
      </rPr>
      <t>lease liabilities</t>
    </r>
  </si>
  <si>
    <r>
      <t xml:space="preserve">Net </t>
    </r>
    <r>
      <rPr>
        <b/>
        <sz val="10"/>
        <color rgb="FF0000FF"/>
        <rFont val="Arial"/>
        <family val="2"/>
      </rPr>
      <t>buildings</t>
    </r>
    <r>
      <rPr>
        <b/>
        <sz val="10"/>
        <color rgb="FFFF0000"/>
        <rFont val="Arial"/>
        <family val="2"/>
      </rPr>
      <t xml:space="preserve"> </t>
    </r>
    <r>
      <rPr>
        <b/>
        <sz val="10"/>
        <rFont val="Arial"/>
        <family val="2"/>
      </rPr>
      <t>lease liabilities</t>
    </r>
  </si>
  <si>
    <r>
      <t xml:space="preserve">Gross </t>
    </r>
    <r>
      <rPr>
        <b/>
        <sz val="10"/>
        <color rgb="FF0000FF"/>
        <rFont val="Arial"/>
        <family val="2"/>
      </rPr>
      <t>plant and machinery</t>
    </r>
    <r>
      <rPr>
        <b/>
        <sz val="10"/>
        <color rgb="FFFF0000"/>
        <rFont val="Arial"/>
        <family val="2"/>
      </rPr>
      <t xml:space="preserve"> </t>
    </r>
    <r>
      <rPr>
        <b/>
        <sz val="10"/>
        <rFont val="Arial"/>
        <family val="2"/>
      </rPr>
      <t>lease liabilities</t>
    </r>
  </si>
  <si>
    <r>
      <t>Net</t>
    </r>
    <r>
      <rPr>
        <b/>
        <sz val="10"/>
        <color rgb="FF0000FF"/>
        <rFont val="Arial"/>
        <family val="2"/>
      </rPr>
      <t xml:space="preserve"> plant and machinery</t>
    </r>
    <r>
      <rPr>
        <b/>
        <sz val="10"/>
        <color rgb="FFFF0000"/>
        <rFont val="Arial"/>
        <family val="2"/>
      </rPr>
      <t xml:space="preserve"> </t>
    </r>
    <r>
      <rPr>
        <b/>
        <sz val="10"/>
        <rFont val="Arial"/>
        <family val="2"/>
      </rPr>
      <t>lease liabilities</t>
    </r>
  </si>
  <si>
    <r>
      <t xml:space="preserve">Gross </t>
    </r>
    <r>
      <rPr>
        <b/>
        <sz val="10"/>
        <color rgb="FF0000FF"/>
        <rFont val="Arial"/>
        <family val="2"/>
      </rPr>
      <t>other</t>
    </r>
    <r>
      <rPr>
        <b/>
        <sz val="10"/>
        <color rgb="FFFF0000"/>
        <rFont val="Arial"/>
        <family val="2"/>
      </rPr>
      <t xml:space="preserve"> </t>
    </r>
    <r>
      <rPr>
        <b/>
        <sz val="10"/>
        <rFont val="Arial"/>
        <family val="2"/>
      </rPr>
      <t>lease liabilities</t>
    </r>
  </si>
  <si>
    <r>
      <t xml:space="preserve">Net </t>
    </r>
    <r>
      <rPr>
        <b/>
        <sz val="10"/>
        <color rgb="FF0000FF"/>
        <rFont val="Arial"/>
        <family val="2"/>
      </rPr>
      <t>other</t>
    </r>
    <r>
      <rPr>
        <b/>
        <sz val="10"/>
        <color rgb="FFFF0000"/>
        <rFont val="Arial"/>
        <family val="2"/>
      </rPr>
      <t xml:space="preserve"> </t>
    </r>
    <r>
      <rPr>
        <b/>
        <sz val="10"/>
        <rFont val="Arial"/>
        <family val="2"/>
      </rPr>
      <t>lease liabilities</t>
    </r>
  </si>
  <si>
    <t>317A</t>
  </si>
  <si>
    <t>Reversal of impairments credited to revaluation reserve</t>
  </si>
  <si>
    <t>Impairments charged to revaluation reserve</t>
  </si>
  <si>
    <t>330A</t>
  </si>
  <si>
    <t>332A</t>
  </si>
  <si>
    <t>385A</t>
  </si>
  <si>
    <t>387A</t>
  </si>
  <si>
    <t>08Y1</t>
  </si>
  <si>
    <t>08Z1</t>
  </si>
  <si>
    <t>570</t>
  </si>
  <si>
    <t>151</t>
  </si>
  <si>
    <r>
      <t xml:space="preserve">Loans and receivables - NLF deposits </t>
    </r>
    <r>
      <rPr>
        <sz val="10"/>
        <color rgb="FF0000FF"/>
        <rFont val="Arial"/>
        <family val="2"/>
      </rPr>
      <t>(where not considered a cash equivalent)</t>
    </r>
  </si>
  <si>
    <t>Deposits with the National Loan Fund</t>
  </si>
  <si>
    <t>Other investments</t>
  </si>
  <si>
    <t>Public dividend capital</t>
  </si>
  <si>
    <t>Non-controlling interest</t>
  </si>
  <si>
    <t>Operating income from patient care activities</t>
  </si>
  <si>
    <t>Of Which:</t>
  </si>
  <si>
    <t>30K</t>
  </si>
  <si>
    <r>
      <t xml:space="preserve">On </t>
    </r>
    <r>
      <rPr>
        <b/>
        <sz val="10"/>
        <color rgb="FF0000FF"/>
        <rFont val="Arial"/>
        <family val="2"/>
      </rPr>
      <t xml:space="preserve">all </t>
    </r>
    <r>
      <rPr>
        <b/>
        <sz val="10"/>
        <color indexed="8"/>
        <rFont val="Arial"/>
        <family val="2"/>
      </rPr>
      <t>leases expiring:</t>
    </r>
  </si>
  <si>
    <t>710</t>
  </si>
  <si>
    <t>720</t>
  </si>
  <si>
    <r>
      <rPr>
        <b/>
        <sz val="10"/>
        <color rgb="FF0000FF"/>
        <rFont val="Arial"/>
        <family val="2"/>
      </rPr>
      <t>Total net</t>
    </r>
    <r>
      <rPr>
        <b/>
        <sz val="10"/>
        <rFont val="Arial"/>
        <family val="2"/>
      </rPr>
      <t xml:space="preserve"> lease receivables</t>
    </r>
  </si>
  <si>
    <t>Total operating income from continuing operations</t>
  </si>
  <si>
    <r>
      <rPr>
        <b/>
        <sz val="10"/>
        <color rgb="FF0000FF"/>
        <rFont val="Arial"/>
        <family val="2"/>
      </rPr>
      <t>Total net</t>
    </r>
    <r>
      <rPr>
        <b/>
        <sz val="10"/>
        <color rgb="FFFF0000"/>
        <rFont val="Arial"/>
        <family val="2"/>
      </rPr>
      <t xml:space="preserve"> </t>
    </r>
    <r>
      <rPr>
        <b/>
        <sz val="10"/>
        <rFont val="Arial"/>
        <family val="2"/>
      </rPr>
      <t>lease liabilities</t>
    </r>
  </si>
  <si>
    <t>Premises - other</t>
  </si>
  <si>
    <t>Employment tribunal and other employee related litigation</t>
  </si>
  <si>
    <t>231</t>
  </si>
  <si>
    <t>Note 17 Other assets</t>
  </si>
  <si>
    <t>Note 21.1 Provision for impairment of receivables</t>
  </si>
  <si>
    <t>Note 21.2 Analysis of impaired receivables</t>
  </si>
  <si>
    <t>Note 22.1 Finance lease receivables</t>
  </si>
  <si>
    <t>Note 22.2 Finance lease details</t>
  </si>
  <si>
    <t>Note 23.1 Cash and cash equivalents movements</t>
  </si>
  <si>
    <t>Note 23.2 Breakdown of cash and cash equivalents</t>
  </si>
  <si>
    <t>Note 23.3 Third party assets held by the NHS Foundation Trust</t>
  </si>
  <si>
    <t>Note 24.1 Trade and other payables</t>
  </si>
  <si>
    <t>Note 24.2 - early retirements in NHS payables above</t>
  </si>
  <si>
    <t>Note 25 Borrowings</t>
  </si>
  <si>
    <t>Note 26 Other liabilities</t>
  </si>
  <si>
    <t>Note 28.1 Provisions for liabilities and charges</t>
  </si>
  <si>
    <t>Table 28A Provisions for liabilities and charges analysis - prior year</t>
  </si>
  <si>
    <t>Note 33 Finance lease obligations</t>
  </si>
  <si>
    <t>Note 34.1 On-SoFP PFI, LIFT or other service concession arrangement obligations (finance lease element)</t>
  </si>
  <si>
    <t>Note 37.1 Financial assets by category</t>
  </si>
  <si>
    <t>Note 37.2 Financial liabilities by category</t>
  </si>
  <si>
    <t>Note 38.1 Changes in the benefit obligation and fair value of plan assets during the year for the amounts recognised in the SoFP</t>
  </si>
  <si>
    <t>Note 38.2 Reconciliation of the present value of the defined benefit obligation and the present value of the plan assets to the assets and liabilities recognised in the balance sheet</t>
  </si>
  <si>
    <t xml:space="preserve">Note 38.3 Amounts recognised in the SoCI </t>
  </si>
  <si>
    <t>i</t>
  </si>
  <si>
    <t>Clinical negligence - excesses payable and premiums due to alternative insurers</t>
  </si>
  <si>
    <r>
      <t>5. internal audit services</t>
    </r>
    <r>
      <rPr>
        <sz val="10"/>
        <color rgb="FF0000FF"/>
        <rFont val="Arial"/>
        <family val="2"/>
      </rPr>
      <t xml:space="preserve"> (only those payable to the external auditor)</t>
    </r>
  </si>
  <si>
    <t>Expenditure</t>
  </si>
  <si>
    <t>Note 35.1 Off-SoFP PFI, LIFT and other service concession commitments</t>
  </si>
  <si>
    <t xml:space="preserve">4. Damage to buildings, property etc. (including stores losses) due to: </t>
  </si>
  <si>
    <t xml:space="preserve">
£'000</t>
  </si>
  <si>
    <t>Transfers by absorption: transfers between reserves for charitable funds</t>
  </si>
  <si>
    <t>29S</t>
  </si>
  <si>
    <t>29S1</t>
  </si>
  <si>
    <t>29S2</t>
  </si>
  <si>
    <t>29S3</t>
  </si>
  <si>
    <t>29S4</t>
  </si>
  <si>
    <t>Consisting of:</t>
  </si>
  <si>
    <t>- Interest charge</t>
  </si>
  <si>
    <t>- Repayment of finance lease liability</t>
  </si>
  <si>
    <t>- Service element</t>
  </si>
  <si>
    <t>- Revenue lifecycle maintenance</t>
  </si>
  <si>
    <t>- Contingent rent</t>
  </si>
  <si>
    <t>- Services purchased</t>
  </si>
  <si>
    <t>29S5</t>
  </si>
  <si>
    <t>29S6</t>
  </si>
  <si>
    <t>29S7</t>
  </si>
  <si>
    <t>Total amount paid to service concession operator</t>
  </si>
  <si>
    <t xml:space="preserve"> - Return on plan assets (excludes any amounts already included in interest income above)</t>
  </si>
  <si>
    <t xml:space="preserve">Total charge to operating expenditure for off-SoFP schemes </t>
  </si>
  <si>
    <t>30L</t>
  </si>
  <si>
    <t>Other
(internally generated)</t>
  </si>
  <si>
    <t>Direct operating expense arising from investment property which generated rental income in the period</t>
  </si>
  <si>
    <t>Direct operating expense arising from investment property which did not generate rental income in the period</t>
  </si>
  <si>
    <t>NHS Litigation Authority legal claims</t>
  </si>
  <si>
    <t>Income from other sources (e.g. local authorities)</t>
  </si>
  <si>
    <t>Note 2.3 OPERATING INCOME (by source)</t>
  </si>
  <si>
    <t>Note 2.1 OPERATING INCOME (by nature)</t>
  </si>
  <si>
    <t>Note 13.1 Economic life of intangible assets</t>
  </si>
  <si>
    <t>Note 13.2 Economic life of property, plant and equipment</t>
  </si>
  <si>
    <t>Note 15.1 Investment property expenses</t>
  </si>
  <si>
    <t>Total other operating income [from 6. Op Inc (source)]</t>
  </si>
  <si>
    <t>5. Op Inc (nature)</t>
  </si>
  <si>
    <t>On-SoFP PFI contracts and other service concession arrangements</t>
  </si>
  <si>
    <t>30K1</t>
  </si>
  <si>
    <t>30K3</t>
  </si>
  <si>
    <t>30K2</t>
  </si>
  <si>
    <t>30L1</t>
  </si>
  <si>
    <t>30L2</t>
  </si>
  <si>
    <t>30L3</t>
  </si>
  <si>
    <r>
      <t xml:space="preserve">Any other amounts paid to operator due to a commitment </t>
    </r>
    <r>
      <rPr>
        <b/>
        <u/>
        <sz val="10"/>
        <color indexed="8"/>
        <rFont val="Arial"/>
        <family val="2"/>
      </rPr>
      <t>under the service concession contract</t>
    </r>
    <r>
      <rPr>
        <b/>
        <sz val="10"/>
        <color indexed="8"/>
        <rFont val="Arial"/>
        <family val="2"/>
      </rPr>
      <t xml:space="preserve"> but </t>
    </r>
    <r>
      <rPr>
        <b/>
        <u/>
        <sz val="10"/>
        <color indexed="8"/>
        <rFont val="Arial"/>
        <family val="2"/>
      </rPr>
      <t>not part</t>
    </r>
    <r>
      <rPr>
        <b/>
        <sz val="10"/>
        <color indexed="8"/>
        <rFont val="Arial"/>
        <family val="2"/>
      </rPr>
      <t xml:space="preserve"> of the unitary payment (expected to be apply only to a small number of schemes)</t>
    </r>
  </si>
  <si>
    <t>(i) non-controlling interest, and</t>
  </si>
  <si>
    <t>Non-controlling Interest</t>
  </si>
  <si>
    <t>Note 2.4 - Overseas visitors (relating to patients charged directly by the foundation trust)</t>
  </si>
  <si>
    <t>Clinical negligence - amounts payable to the NHSLA (premiums)</t>
  </si>
  <si>
    <t>Disposals / derecognition</t>
  </si>
  <si>
    <r>
      <t xml:space="preserve">This note discloses the </t>
    </r>
    <r>
      <rPr>
        <b/>
        <u/>
        <sz val="10"/>
        <color rgb="FF0000FF"/>
        <rFont val="MS Sans Serif"/>
        <family val="2"/>
      </rPr>
      <t>carrying amounts (book values)</t>
    </r>
    <r>
      <rPr>
        <b/>
        <sz val="10"/>
        <color rgb="FF0000FF"/>
        <rFont val="MS Sans Serif"/>
        <family val="2"/>
      </rPr>
      <t xml:space="preserve"> of assets and liabilities in the balance sheet in accordance with IFRS 7 paragraph 8 therefore receivables should therefore be net of any provisions for doubtful debts and finance lease liabilities should be recorded at net value.</t>
    </r>
  </si>
  <si>
    <t>Off-SoFP PFI residual interests</t>
  </si>
  <si>
    <t>6. Op Inc (source)</t>
  </si>
  <si>
    <t>16. Investments &amp; Groups</t>
  </si>
  <si>
    <t>24. Other Liabilities</t>
  </si>
  <si>
    <t>Purchase of social care (under s.75 or other integrated care arrangements)</t>
  </si>
  <si>
    <t>06CB</t>
  </si>
  <si>
    <r>
      <t>Additions -</t>
    </r>
    <r>
      <rPr>
        <sz val="10"/>
        <color rgb="FF0000FF"/>
        <rFont val="Arial"/>
        <family val="2"/>
      </rPr>
      <t xml:space="preserve"> assets purchased from cash donations / grants</t>
    </r>
  </si>
  <si>
    <r>
      <t xml:space="preserve">Additions - </t>
    </r>
    <r>
      <rPr>
        <sz val="10"/>
        <color rgb="FF0000FF"/>
        <rFont val="Arial"/>
        <family val="2"/>
      </rPr>
      <t>assets purchased from cash donations / grants</t>
    </r>
  </si>
  <si>
    <r>
      <t>Received from NHS charities:</t>
    </r>
    <r>
      <rPr>
        <sz val="10"/>
        <color rgb="FF0000FF"/>
        <rFont val="Arial"/>
        <family val="2"/>
      </rPr>
      <t xml:space="preserve"> Donation of physical assets (non-cash)</t>
    </r>
  </si>
  <si>
    <r>
      <t xml:space="preserve">Received from other bodies:  </t>
    </r>
    <r>
      <rPr>
        <sz val="10"/>
        <color rgb="FF0000FF"/>
        <rFont val="Arial"/>
        <family val="2"/>
      </rPr>
      <t>Donation of physical assets (non-cash)</t>
    </r>
  </si>
  <si>
    <r>
      <t xml:space="preserve">Received from NHS charities: </t>
    </r>
    <r>
      <rPr>
        <sz val="10"/>
        <color rgb="FF0000FF"/>
        <rFont val="Arial"/>
        <family val="2"/>
      </rPr>
      <t>Cash donations / grants for the purchase of capital assets</t>
    </r>
  </si>
  <si>
    <r>
      <t xml:space="preserve">Received from other bodies: </t>
    </r>
    <r>
      <rPr>
        <sz val="10"/>
        <color rgb="FF0000FF"/>
        <rFont val="Arial"/>
        <family val="2"/>
      </rPr>
      <t>Cash donations / grants for the purchase of capital assets</t>
    </r>
  </si>
  <si>
    <t>Operating expenses of continuing operations</t>
  </si>
  <si>
    <t>PDC dividends payable</t>
  </si>
  <si>
    <t>Gain/ (loss) from transfer by absorption</t>
  </si>
  <si>
    <t>Surplus/(deficit) from continuing operations</t>
  </si>
  <si>
    <t>Fair value gains/(losses) on available-for-sale financial investments</t>
  </si>
  <si>
    <t>Recycling gains/(losses) on available-for-sale financial investments</t>
  </si>
  <si>
    <t>(a) Surplus/ (deficit) for the period attributable to:</t>
  </si>
  <si>
    <t>Note: Allocation of profits/ (losses) for the period:</t>
  </si>
  <si>
    <t>NHS charitable funds reserves</t>
  </si>
  <si>
    <t>Available for sale investment reserve</t>
  </si>
  <si>
    <r>
      <t xml:space="preserve">Of which, cases of </t>
    </r>
    <r>
      <rPr>
        <sz val="10"/>
        <color rgb="FF0000FF"/>
        <rFont val="Arial"/>
        <family val="2"/>
      </rPr>
      <t>£300,000</t>
    </r>
    <r>
      <rPr>
        <sz val="10"/>
        <color indexed="8"/>
        <rFont val="Arial"/>
        <family val="2"/>
      </rPr>
      <t xml:space="preserve"> or more: </t>
    </r>
  </si>
  <si>
    <t>Present value of plan assets at 1 April (restated)</t>
  </si>
  <si>
    <t>Public dividend capital written off</t>
  </si>
  <si>
    <t>(Gain)/loss on disposal</t>
  </si>
  <si>
    <t>On SoFP pension liability - employer contributions paid less net charge to the SOCI</t>
  </si>
  <si>
    <t>NHS charitable funds - net adjustments for working capital movements, non-cash transactions and non-operating cash flows</t>
  </si>
  <si>
    <t>Purchase of property, plant and equipment and investment property</t>
  </si>
  <si>
    <t>Sales of property, plant and equipment and investment property</t>
  </si>
  <si>
    <t>NHS charitable funds - net cash flows from investing activities</t>
  </si>
  <si>
    <t>Cash flows from financing activities</t>
  </si>
  <si>
    <t>PDC dividend paid</t>
  </si>
  <si>
    <t>NHS charitable funds - net cash flows from financing activities</t>
  </si>
  <si>
    <t xml:space="preserve">Cash and cash equivalents at 1 April </t>
  </si>
  <si>
    <t>Cash and cash equivalents at start of period for new FTs</t>
  </si>
  <si>
    <t>NHS charitable funds cash and cash equivalents for new FTs</t>
  </si>
  <si>
    <t>NHS charitable funds: change in cash and cash equivalents due to transfers by absorption</t>
  </si>
  <si>
    <t>Cash and cash equivalents transferred by normal absorption</t>
  </si>
  <si>
    <t>Cost and volume contract income</t>
  </si>
  <si>
    <t>Block contract income</t>
  </si>
  <si>
    <t>Clinical partnerships providing mandatory services (including S75 agreements)</t>
  </si>
  <si>
    <t>Clinical income for the secondary commissioning of mandatory services</t>
  </si>
  <si>
    <t>Operating lease revenue</t>
  </si>
  <si>
    <t xml:space="preserve">Local authorities </t>
  </si>
  <si>
    <t xml:space="preserve">NHS other </t>
  </si>
  <si>
    <t>Related to continuing operations</t>
  </si>
  <si>
    <t>Related to discontinued operations</t>
  </si>
  <si>
    <t>NHS charitable funds: Reversal of impairments of charitable fund assets</t>
  </si>
  <si>
    <t>NHS charitable funds: Incoming resources excluding investment income</t>
  </si>
  <si>
    <t xml:space="preserve">Services from other NHS bodies </t>
  </si>
  <si>
    <t>NHS charitable funds - employee expenses</t>
  </si>
  <si>
    <t>Employee expenses - executive directors</t>
  </si>
  <si>
    <t>Employee expenses - staff</t>
  </si>
  <si>
    <t>Research and development - (not included in employee expenses)</t>
  </si>
  <si>
    <t>Research and development - (included in employee expenses)</t>
  </si>
  <si>
    <t>Transport (business travel only)</t>
  </si>
  <si>
    <t>NHS charitable funds: Depreciation and amortisation on charitable fund assets</t>
  </si>
  <si>
    <t>NHS charitable funds: impairments of charitable fund assets</t>
  </si>
  <si>
    <t>Car parking &amp; security</t>
  </si>
  <si>
    <t>Redundancy - (not included in employee expenses)</t>
  </si>
  <si>
    <t>Redundancy - (included in employee expenses)</t>
  </si>
  <si>
    <t>Early retirements - (not included in employee expenses)</t>
  </si>
  <si>
    <t>Early retirements - (included in employee expenses)</t>
  </si>
  <si>
    <t>Losses, ex gratia &amp; special payments- (not included in employee expenses)</t>
  </si>
  <si>
    <t>Losses, ex gratia &amp; special payments- (included in employee expenses)</t>
  </si>
  <si>
    <t>NHS charitable funds: Other resources expended</t>
  </si>
  <si>
    <t>Of which</t>
  </si>
  <si>
    <t>Permanently
employed total</t>
  </si>
  <si>
    <t>Other total</t>
  </si>
  <si>
    <t>Permanently
employed</t>
  </si>
  <si>
    <t>NHS charitable funds staff</t>
  </si>
  <si>
    <r>
      <t>Recoveries from</t>
    </r>
    <r>
      <rPr>
        <b/>
        <sz val="10"/>
        <rFont val="Arial"/>
        <family val="2"/>
      </rPr>
      <t xml:space="preserve"> other bodies</t>
    </r>
    <r>
      <rPr>
        <sz val="10"/>
        <rFont val="Arial"/>
        <family val="2"/>
      </rPr>
      <t xml:space="preserve"> in respect of staff cost netted off expenditure</t>
    </r>
  </si>
  <si>
    <t>Total employee benefits excl. capitalised costs</t>
  </si>
  <si>
    <t>Number of employees (WTE) engaged on capital projects</t>
  </si>
  <si>
    <t>Exit payments following employment tribunals or court orders</t>
  </si>
  <si>
    <t>Note 8 Finance revenue</t>
  </si>
  <si>
    <t>NHS charitable funds: investment income</t>
  </si>
  <si>
    <t>Finance costs on PFI and other service concession arrangements (excluding LIFT)</t>
  </si>
  <si>
    <t>Main finance costs</t>
  </si>
  <si>
    <t>Contingent finance costs</t>
  </si>
  <si>
    <t>Finance costs on LIFT scheme obligations</t>
  </si>
  <si>
    <t>Total impairments</t>
  </si>
  <si>
    <t>For alignment purposes only</t>
  </si>
  <si>
    <t>Intangible assets under construction</t>
  </si>
  <si>
    <t xml:space="preserve">Valuation/ gross cost at start of period for new FTs </t>
  </si>
  <si>
    <t>Additions - leased</t>
  </si>
  <si>
    <t>Assets under construction and payments on account</t>
  </si>
  <si>
    <t>Note 12.3  Property, plant and equipment financing</t>
  </si>
  <si>
    <t>Finance leased</t>
  </si>
  <si>
    <t>Licences &amp; trademarks</t>
  </si>
  <si>
    <t>Min life</t>
  </si>
  <si>
    <t>Max life</t>
  </si>
  <si>
    <t>NHS charitable funds: Investment property</t>
  </si>
  <si>
    <t>NHS charitable funds: Other investments</t>
  </si>
  <si>
    <t>Movement in fair value of available-for-sale financial assets recognised in Other Comprehensive Income</t>
  </si>
  <si>
    <t>Note 15.2 Investment property income</t>
  </si>
  <si>
    <t>Investment property income</t>
  </si>
  <si>
    <r>
      <rPr>
        <i/>
        <sz val="10"/>
        <color indexed="8"/>
        <rFont val="Arial"/>
        <family val="2"/>
      </rPr>
      <t>Plus</t>
    </r>
    <r>
      <rPr>
        <sz val="10"/>
        <color indexed="8"/>
        <rFont val="Arial"/>
        <family val="2"/>
      </rPr>
      <t xml:space="preserve"> reversal of impairment of assets held for sale</t>
    </r>
  </si>
  <si>
    <r>
      <rPr>
        <i/>
        <sz val="10"/>
        <color indexed="8"/>
        <rFont val="Arial"/>
        <family val="2"/>
      </rPr>
      <t>Less</t>
    </r>
    <r>
      <rPr>
        <sz val="10"/>
        <color indexed="8"/>
        <rFont val="Arial"/>
        <family val="2"/>
      </rPr>
      <t xml:space="preserve"> impairment of assets held for sale</t>
    </r>
  </si>
  <si>
    <t>Note 18 Other financial assets</t>
  </si>
  <si>
    <t>Embedded derivatives held at 'fair value through I&amp;E'</t>
  </si>
  <si>
    <t>NHS charitable funds: Other financial assets</t>
  </si>
  <si>
    <t>Work in progress</t>
  </si>
  <si>
    <t>NHS charitable funds: inventories</t>
  </si>
  <si>
    <t>NHS receivables - revenue</t>
  </si>
  <si>
    <t>NHS receivables - capital</t>
  </si>
  <si>
    <t>Receivables due from NHS charities – revenue</t>
  </si>
  <si>
    <t>Receivables due from NHS charities – capital</t>
  </si>
  <si>
    <t>Other receivables with related parties - revenue</t>
  </si>
  <si>
    <t>Other receivables with related parties - capital</t>
  </si>
  <si>
    <t>Deposits and advances</t>
  </si>
  <si>
    <t>Prepayments (non-PFI)</t>
  </si>
  <si>
    <t>PFI prepayments</t>
  </si>
  <si>
    <t>Prepayments - capital contributions</t>
  </si>
  <si>
    <t>Prepayments - lifecycle replacements</t>
  </si>
  <si>
    <t>Interest receivable</t>
  </si>
  <si>
    <t>Finance lease receivables</t>
  </si>
  <si>
    <t>Other receivables - revenue</t>
  </si>
  <si>
    <t>Other receivables - capital</t>
  </si>
  <si>
    <t>NHS charitable funds: Trade and other receivables</t>
  </si>
  <si>
    <t>Trade receivables*</t>
  </si>
  <si>
    <t>Other receivables</t>
  </si>
  <si>
    <t>Bank overdrafts (GBS and commercial banks)</t>
  </si>
  <si>
    <t>Total cash and cash equivalents balance at period end is broken down into:</t>
  </si>
  <si>
    <t>NHS payables  - early retirement costs payable within one year</t>
  </si>
  <si>
    <t>Social security costs</t>
  </si>
  <si>
    <t>NHS charitable funds: Trade and other payables</t>
  </si>
  <si>
    <t>Bank overdrafts - commercial banks</t>
  </si>
  <si>
    <t>Other loans</t>
  </si>
  <si>
    <t>NHS charitable funds: other current borrowings</t>
  </si>
  <si>
    <t>NHS charitable funds: bank overdraft</t>
  </si>
  <si>
    <t>NHS charitable funds: non-current borrowings</t>
  </si>
  <si>
    <t>NHS charitable funds: other liabilities</t>
  </si>
  <si>
    <r>
      <t>Net pension scheme liability</t>
    </r>
    <r>
      <rPr>
        <sz val="10"/>
        <color rgb="FFFF0000"/>
        <rFont val="Arial"/>
        <family val="2"/>
      </rPr>
      <t xml:space="preserve"> </t>
    </r>
    <r>
      <rPr>
        <sz val="10"/>
        <color rgb="FF0000FF"/>
        <rFont val="Arial"/>
        <family val="2"/>
      </rPr>
      <t>(On SoFP pension schemes only)</t>
    </r>
  </si>
  <si>
    <t>Note 27 Other financial liabilities</t>
  </si>
  <si>
    <t>NHS charitable funds: other financial liabilities</t>
  </si>
  <si>
    <t>NHS charitable funds: other charitable funds</t>
  </si>
  <si>
    <t>Agenda for change</t>
  </si>
  <si>
    <t>Note 29 Contingent (liabilities) / assets</t>
  </si>
  <si>
    <t>Revaluation reserve -intangibles</t>
  </si>
  <si>
    <t>Total revaluation reserve</t>
  </si>
  <si>
    <t>Revaluation reserve -property, plant and equipment</t>
  </si>
  <si>
    <t>Revaluation reserve - assets held for sale</t>
  </si>
  <si>
    <t>Note 31.1 Related party transactions</t>
  </si>
  <si>
    <t>Other NHS bodies</t>
  </si>
  <si>
    <t>Charitable funds</t>
  </si>
  <si>
    <t>Subsidiaries / associates / joint ventures</t>
  </si>
  <si>
    <t>NHS shared business services</t>
  </si>
  <si>
    <t>Note 31.2 Related party balances</t>
  </si>
  <si>
    <t>Note 32.1 Contractual capital commitments</t>
  </si>
  <si>
    <r>
      <t xml:space="preserve">Unitary payment payable to service concession operator (total of all schemes) - </t>
    </r>
    <r>
      <rPr>
        <sz val="10"/>
        <color rgb="FF0000FF"/>
        <rFont val="Arial"/>
        <family val="2"/>
      </rPr>
      <t>This should be the amount payable to the operator - any PFI support income recognised should NOT be netted off</t>
    </r>
  </si>
  <si>
    <t>Note 37.3 Maturity of financial liabilities</t>
  </si>
  <si>
    <t>NHS charitable funds: non-current financial assets</t>
  </si>
  <si>
    <t>NHS charitable funds: non-current financial liabilities</t>
  </si>
  <si>
    <t>Book value</t>
  </si>
  <si>
    <t>Present value of the defined benefit obligation at 1 April (restated)</t>
  </si>
  <si>
    <t>Present value of the defined benefit obligation at start of period for new FTs</t>
  </si>
  <si>
    <t>Past service cost</t>
  </si>
  <si>
    <r>
      <t>e. other employment payments</t>
    </r>
    <r>
      <rPr>
        <sz val="10"/>
        <color rgb="FFFF0000"/>
        <rFont val="Arial"/>
        <family val="2"/>
      </rPr>
      <t xml:space="preserve"> </t>
    </r>
    <r>
      <rPr>
        <sz val="10"/>
        <color rgb="FF0000FF"/>
        <rFont val="Arial"/>
        <family val="2"/>
      </rPr>
      <t>(should not include special severance payments which are disclosed below)</t>
    </r>
  </si>
  <si>
    <t>f. patient referrals outside the UK and EEA Guidelines</t>
  </si>
  <si>
    <t>8. Special severance payments</t>
  </si>
  <si>
    <t>Note 39.2 Recovered losses</t>
  </si>
  <si>
    <t>UK corporation tax expense</t>
  </si>
  <si>
    <t>on leases of land</t>
  </si>
  <si>
    <t>on leases of buildings</t>
  </si>
  <si>
    <t>on other leases</t>
  </si>
  <si>
    <t>(Increase)/decrease in trade and other receivables</t>
  </si>
  <si>
    <t>(Increase)/decrease in other assets</t>
  </si>
  <si>
    <t>(Increase)/decrease in inventories</t>
  </si>
  <si>
    <t>Increase/(decrease) in trade and other payables</t>
  </si>
  <si>
    <t>Increase/(decrease) in other liabilities</t>
  </si>
  <si>
    <t>Increase/(decrease) in provisions</t>
  </si>
  <si>
    <t>Premises - business rates payable to local authorities</t>
  </si>
  <si>
    <t xml:space="preserve">Pension cost - defined contribution plans
  employer's contributions to NHS pensions </t>
  </si>
  <si>
    <r>
      <t xml:space="preserve">Contingent rents recognised as income in the period </t>
    </r>
    <r>
      <rPr>
        <sz val="10"/>
        <color rgb="FF0000FF"/>
        <rFont val="Arial"/>
        <family val="2"/>
      </rPr>
      <t>(where the FT is a lessor)</t>
    </r>
  </si>
  <si>
    <r>
      <t xml:space="preserve">Contingent rents recognised as expenditure in the period </t>
    </r>
    <r>
      <rPr>
        <sz val="10"/>
        <color rgb="FF0000FF"/>
        <rFont val="Arial"/>
        <family val="2"/>
      </rPr>
      <t>(where the FT is a lessee)</t>
    </r>
  </si>
  <si>
    <r>
      <t xml:space="preserve">The unguaranteed residual value accruing to the FT </t>
    </r>
    <r>
      <rPr>
        <sz val="10"/>
        <color rgb="FF0000FF"/>
        <rFont val="Arial"/>
        <family val="2"/>
      </rPr>
      <t>(where the FT is a lessor)</t>
    </r>
  </si>
  <si>
    <r>
      <t>The accumulated allowance for uncollectable minimum lease payments receivable</t>
    </r>
    <r>
      <rPr>
        <sz val="10"/>
        <color rgb="FF0000FF"/>
        <rFont val="Arial"/>
        <family val="2"/>
      </rPr>
      <t xml:space="preserve"> (where the FT is a lessor)</t>
    </r>
  </si>
  <si>
    <r>
      <t>non-contractual payments</t>
    </r>
    <r>
      <rPr>
        <sz val="10"/>
        <color rgb="FFFF0000"/>
        <rFont val="Arial"/>
        <family val="2"/>
      </rPr>
      <t xml:space="preserve"> </t>
    </r>
    <r>
      <rPr>
        <sz val="10"/>
        <color rgb="FF0000FF"/>
        <rFont val="Arial"/>
        <family val="2"/>
      </rPr>
      <t xml:space="preserve">requiring HMT approval </t>
    </r>
    <r>
      <rPr>
        <sz val="10"/>
        <color indexed="8"/>
        <rFont val="Arial"/>
        <family val="2"/>
      </rPr>
      <t>made to individuals where the payment value was more than 12 months’ of their annual salary</t>
    </r>
  </si>
  <si>
    <t>Note that columns E, G and K are entered in £000</t>
  </si>
  <si>
    <t>29H</t>
  </si>
  <si>
    <t>29H1</t>
  </si>
  <si>
    <t>29H2</t>
  </si>
  <si>
    <t>29H3</t>
  </si>
  <si>
    <t>29I</t>
  </si>
  <si>
    <t>29I1</t>
  </si>
  <si>
    <t>29I2</t>
  </si>
  <si>
    <t>29I3</t>
  </si>
  <si>
    <t>Note 34.2 Total On-SoFP PFI, LIFT and other service concession arrangement commitments</t>
  </si>
  <si>
    <r>
      <t xml:space="preserve">Note 34.3 </t>
    </r>
    <r>
      <rPr>
        <b/>
        <sz val="10"/>
        <rFont val="Arial"/>
        <family val="2"/>
      </rPr>
      <t>Analysis of amounts payable to service concession operator</t>
    </r>
  </si>
  <si>
    <t>of which due:</t>
  </si>
  <si>
    <r>
      <rPr>
        <b/>
        <sz val="10"/>
        <color rgb="FF0000FF"/>
        <rFont val="Arial"/>
        <family val="2"/>
      </rPr>
      <t>Total future payments committed</t>
    </r>
    <r>
      <rPr>
        <b/>
        <sz val="10"/>
        <color rgb="FFFF0000"/>
        <rFont val="Arial"/>
        <family val="2"/>
      </rPr>
      <t xml:space="preserve"> </t>
    </r>
    <r>
      <rPr>
        <b/>
        <sz val="10"/>
        <color indexed="8"/>
        <rFont val="Arial"/>
        <family val="2"/>
      </rPr>
      <t>in respect of PFI, LIFT or other service concession arrangements</t>
    </r>
  </si>
  <si>
    <r>
      <t xml:space="preserve">NHS payables - capital </t>
    </r>
    <r>
      <rPr>
        <sz val="10"/>
        <color rgb="FF0000FF"/>
        <rFont val="Arial"/>
        <family val="2"/>
      </rPr>
      <t>(including capital accruals)</t>
    </r>
  </si>
  <si>
    <r>
      <t xml:space="preserve">Amounts due to other related parties - capital </t>
    </r>
    <r>
      <rPr>
        <sz val="10"/>
        <color rgb="FF0000FF"/>
        <rFont val="Arial"/>
        <family val="2"/>
      </rPr>
      <t>(including capital accruals)</t>
    </r>
  </si>
  <si>
    <r>
      <t xml:space="preserve">Other trade payables - capital </t>
    </r>
    <r>
      <rPr>
        <sz val="10"/>
        <color rgb="FF0000FF"/>
        <rFont val="Arial"/>
        <family val="2"/>
      </rPr>
      <t>(including capital accruals)</t>
    </r>
  </si>
  <si>
    <t>Remuneration of non-executive directors</t>
  </si>
  <si>
    <t>- Capital lifecycle maintenance</t>
  </si>
  <si>
    <t>19M</t>
  </si>
  <si>
    <t>Fair value of any reimbursement right</t>
  </si>
  <si>
    <t>The effect of the asset ceiling</t>
  </si>
  <si>
    <t xml:space="preserve">Profit on disposal of intangible assets </t>
  </si>
  <si>
    <t xml:space="preserve">Loss on disposal of intangible assets </t>
  </si>
  <si>
    <t>281</t>
  </si>
  <si>
    <t xml:space="preserve">Investments in associates and joint ventures </t>
  </si>
  <si>
    <t>Investments in associates and joint ventures</t>
  </si>
  <si>
    <t>Share of profit/ (loss) of associates/ joint ventures</t>
  </si>
  <si>
    <t>Internal audit costs  - (not included in employee expenses)</t>
  </si>
  <si>
    <t>282</t>
  </si>
  <si>
    <t>Internal audit costs - (included in employee expenses)</t>
  </si>
  <si>
    <t>Business combinations (transfers in/out)</t>
  </si>
  <si>
    <t>Mental Health services</t>
  </si>
  <si>
    <t>Acute services</t>
  </si>
  <si>
    <t>Ambulance services</t>
  </si>
  <si>
    <t>Community services</t>
  </si>
  <si>
    <t>Healthcare science staff</t>
  </si>
  <si>
    <t>221</t>
  </si>
  <si>
    <t>Receipt of cash donations to purchase capital assets</t>
  </si>
  <si>
    <t>Income recognised in respect of capital donations (cash and non-cash)</t>
  </si>
  <si>
    <t>Additional income for delivery of healthcare services</t>
  </si>
  <si>
    <t>Support from DH for mergers</t>
  </si>
  <si>
    <t>Rental revenue from finance leases - contingent rent</t>
  </si>
  <si>
    <t>FTC form for accounts for periods ending 31 March 2016</t>
  </si>
  <si>
    <t>31 Mar 2016</t>
  </si>
  <si>
    <t>At 31 March</t>
  </si>
  <si>
    <t>31 Mar 2015</t>
  </si>
  <si>
    <t>Taxpayers' and others' equity at 01 April 2015 - restated</t>
  </si>
  <si>
    <t>Taxpayers' and others' equity at 31 March 2016</t>
  </si>
  <si>
    <t>Taxpayers' and others' equity at at 01 April 2014 - as previously stated</t>
  </si>
  <si>
    <t>Taxpayers' and others' equity at at 01 April 2014 - restated</t>
  </si>
  <si>
    <t>Taxpayers' and others' equity at 31 Mar 2015</t>
  </si>
  <si>
    <t>Cash and cash equivalents at 31 March</t>
  </si>
  <si>
    <t>Note 4.4 Reporting of other compensation schemes - exit packages 2015/16</t>
  </si>
  <si>
    <t>Note 4.5 Reporting of other compensation schemes - exit packages 2014/15</t>
  </si>
  <si>
    <t>Note 4.6 Exit packages: other (non-compulsory) departure payments - 2015/16</t>
  </si>
  <si>
    <t>Note 11.1  Intangible assets - 2015/16</t>
  </si>
  <si>
    <t>Valuation/ goss cost at 1 April 2015 - restated</t>
  </si>
  <si>
    <t>Gross cost at 31 March 2016</t>
  </si>
  <si>
    <t>Amortisation at 1 April 2015 - restated</t>
  </si>
  <si>
    <t>Amortisation at 31 March 2016</t>
  </si>
  <si>
    <t>Note 11.2  Intangible assets - 2014/15</t>
  </si>
  <si>
    <t>Valuation/ gross cost at 1 April 2014 - as previously stated</t>
  </si>
  <si>
    <t>Gross cost at 1 April 2014 - restated</t>
  </si>
  <si>
    <t>Valuation/ gross cost at 31 March 2015</t>
  </si>
  <si>
    <t>Amortisation at 1 April 2014 - as previously stated</t>
  </si>
  <si>
    <t>Amortisation at 1 April 2014 - restated</t>
  </si>
  <si>
    <t>Amortisation at 31 March 2015</t>
  </si>
  <si>
    <t>NBV total  at 31 March 2016</t>
  </si>
  <si>
    <t>NBV total  at 31 March 2015 (restated)</t>
  </si>
  <si>
    <t>Note 12.1  Property, plant and equipment - 2015/16</t>
  </si>
  <si>
    <t>Valuation/ gross cost at 1 April 2015 - restated</t>
  </si>
  <si>
    <t>Valuation/ gross cost at 31 March 2016</t>
  </si>
  <si>
    <t>Accumulated depreciation at 1 April 2015 - restated</t>
  </si>
  <si>
    <t>Accumulated depreciation at 31 March 2016</t>
  </si>
  <si>
    <t>Note 12.2  Property, plant and equipment - 2014/15</t>
  </si>
  <si>
    <t>Valuation/ gross cost at 1 April 2014 - restated</t>
  </si>
  <si>
    <t>Accumulated depreciation at 1 April 2014 - as previously stated</t>
  </si>
  <si>
    <t>Accumulated depreciation at 1 April 2014 - restated</t>
  </si>
  <si>
    <t>Accumulated depreciation at 31 March 2015</t>
  </si>
  <si>
    <t>Net book value at 31 March 2016</t>
  </si>
  <si>
    <t>NBV total at 31 March 2016</t>
  </si>
  <si>
    <t>Net book value at 31 March 2015 (restated)</t>
  </si>
  <si>
    <t>NBV total at 31 March 2015 (restated)</t>
  </si>
  <si>
    <t>Note 14.1 Investments - 2015/16</t>
  </si>
  <si>
    <t>Carrying value at 01 April 2015 (restated)</t>
  </si>
  <si>
    <t>Carrying value at 31 March 2016</t>
  </si>
  <si>
    <t>Note 14.2 Investments - 2014/15</t>
  </si>
  <si>
    <t>Carrying value at 01 April 2014</t>
  </si>
  <si>
    <t>Carrying value at 01 April 2014 (restated)</t>
  </si>
  <si>
    <t>Carrying value at 31 March 2015</t>
  </si>
  <si>
    <t>Note 16.1 Non-current assets for sale and assets in disposal groups - 2015/16</t>
  </si>
  <si>
    <t>NBV of non-current assets for sale and assets in disposal groups at 1 April 2015 - restated</t>
  </si>
  <si>
    <t>NBV of non-current assets for sale and assets in disposal groups at 31 March 2016</t>
  </si>
  <si>
    <t>Note 16.2 Non-current assets for sale and assets in disposal groups - 2014/15</t>
  </si>
  <si>
    <t>NBV of non-current assets for sale and assets in disposal groups at 1 April 2014</t>
  </si>
  <si>
    <t>NBV of non-current assets for sale and assets in disposal groups at 31 March 2015</t>
  </si>
  <si>
    <t>Note 16.3 Liabilities in disposal groups: 
 31 March 2016</t>
  </si>
  <si>
    <t>Note 16.4 Liabilities in disposal groups: 
 31 March 2015</t>
  </si>
  <si>
    <t>Note 19.1 Inventory movements - 2015/16</t>
  </si>
  <si>
    <t>Carrying value at 1 April</t>
  </si>
  <si>
    <t>Carrying value at 1 April (Restated)</t>
  </si>
  <si>
    <t xml:space="preserve"> Note 19.2 Inventory movements - 2014/15</t>
  </si>
  <si>
    <t>Carrying value at  31 March 2015</t>
  </si>
  <si>
    <t>At 1 April 2015 as restated</t>
  </si>
  <si>
    <t>At 31 March 2016</t>
  </si>
  <si>
    <t>At 1 April 2014</t>
  </si>
  <si>
    <t>At 1 April 2014 as restated</t>
  </si>
  <si>
    <t>At 31 March 2015</t>
  </si>
  <si>
    <t>Note 30.1 Revaluation reserve movements - 2015/16</t>
  </si>
  <si>
    <t>Revaluation reserve at 1 April 2015 - restated</t>
  </si>
  <si>
    <t>Revaluation reserve at 31 March 2016</t>
  </si>
  <si>
    <t>Note 30.2 Revaluation reserve movements - 2014/15</t>
  </si>
  <si>
    <t>Revaluation reserve at 1 April 2014</t>
  </si>
  <si>
    <t>Revaluation reserve at 1 April 2014 - restated</t>
  </si>
  <si>
    <t>Revaluation reserve at 31 March 2015</t>
  </si>
  <si>
    <t>Value of transactions with board members in 2015/16</t>
  </si>
  <si>
    <t>Value of transactions with key staff members in 2015/16</t>
  </si>
  <si>
    <t>Value of transactions with other related parties in 2015/16</t>
  </si>
  <si>
    <t>Total value of transactions with related parties in 2015/16</t>
  </si>
  <si>
    <t>Value of transactions with board members in 2014/15</t>
  </si>
  <si>
    <t>Value of transactions with key staff members in 2014/15</t>
  </si>
  <si>
    <t>Value of transactions with other related parties in 2014/15</t>
  </si>
  <si>
    <t>Total value of transactions with related parties in 2014/15</t>
  </si>
  <si>
    <t>Value of balances (other than salary) with board members at 31 March 2016</t>
  </si>
  <si>
    <t>Value of balances (other than salary) with key staff members at 31 March 2016</t>
  </si>
  <si>
    <t>Value of balances (other than salary) with related parties in relation to doubtful debts at 31 March 2016</t>
  </si>
  <si>
    <t>Value of balances (other than salary) with related parties in respect of doubtful debts written off in year at 31 March 2016</t>
  </si>
  <si>
    <t>Value of balances with other related parties at 31 March 2016</t>
  </si>
  <si>
    <t>Total balances with related parties at 31 March 2016</t>
  </si>
  <si>
    <t>Value of balances (other than salary) with board members at 31 March 2015</t>
  </si>
  <si>
    <t>Value of balances (other than salary) with key staff members at 31 March 2015</t>
  </si>
  <si>
    <t>Value of balances (other than salary) with related parties in relation to doubtful debts at 31 March 2015</t>
  </si>
  <si>
    <t>Value of balances (other than salary) with related parties in respect of doubtful debts written off in year at 31 March 2015</t>
  </si>
  <si>
    <t>Value of balances with other related parties at 31 March 2015</t>
  </si>
  <si>
    <t>Total balances with related parties at 31 March 2015</t>
  </si>
  <si>
    <t>Embedded derivatives (at 31 March 2016)</t>
  </si>
  <si>
    <t>Trade and other receivables excluding non financial assets (at 31 March 2016)</t>
  </si>
  <si>
    <t>Other investments (at 31 March 2016)</t>
  </si>
  <si>
    <t>Other financial Assets (at 31 March 2016)</t>
  </si>
  <si>
    <t>Cash and cash equivalents at bank and in hand (at 31 March 2016)</t>
  </si>
  <si>
    <t>NHS charitable funds: financial assets (at 31 March 2016)</t>
  </si>
  <si>
    <t>Total at 31 March 2016</t>
  </si>
  <si>
    <t>Embedded derivatives (at 31 March 2015)</t>
  </si>
  <si>
    <t>Trade and other receivables excluding non financial assets (at 31 March 2015)</t>
  </si>
  <si>
    <t>Other investments (at 31 March 2015)</t>
  </si>
  <si>
    <t>Other financial Assets (at 31 March 2015)</t>
  </si>
  <si>
    <t>Cash and cash equivalents (at bank and in hand (at 31 March 2015)</t>
  </si>
  <si>
    <t>NHS charitable funds: financial assets (at 31 March 2015)</t>
  </si>
  <si>
    <t>Total at 31 March 2015</t>
  </si>
  <si>
    <t>Borrowings excluding finance lease and PFI liabilities (at 31 March 2016)</t>
  </si>
  <si>
    <t>Obligations under finance leases (at 31 March 2016)</t>
  </si>
  <si>
    <t>Obligations under PFI, LIFT and other service concession contracts (at 31 March 2016)</t>
  </si>
  <si>
    <t>Trade and other payables excluding non financial liabilities (at 31 March 2016)</t>
  </si>
  <si>
    <t>Other financial liabilities (at 31 March 2016)</t>
  </si>
  <si>
    <t>Provisions under contract (at 31 March 2016)</t>
  </si>
  <si>
    <t>NHS charitable funds: financial liabilities (at 31 March 2016)</t>
  </si>
  <si>
    <t>Borrowings excluding finance lease and PFI liabilities (at 31 March 2015)</t>
  </si>
  <si>
    <t>Obligations under finance leases (31 March 2015)</t>
  </si>
  <si>
    <t>Obligations under PFI, LIFT and other service concession contracts (31 March 2015)</t>
  </si>
  <si>
    <t>Trade and other payables excluding non financial liabilities (31 March 2015)</t>
  </si>
  <si>
    <t>Other financial liabilities (31 March  2015)</t>
  </si>
  <si>
    <t>Provisions under contract (at 31 March 2015)</t>
  </si>
  <si>
    <t>NHS charitable funds: financial liabilities (at 31 March  2015)</t>
  </si>
  <si>
    <t>Note 37.4 Fair values of financial assets at 31 March 2016</t>
  </si>
  <si>
    <t>Note 37.5 Fair values of financial liabilities at 31 March 2016</t>
  </si>
  <si>
    <t xml:space="preserve">Present value of the defined benefit obligation at 1 April </t>
  </si>
  <si>
    <t>Present value of the defined benefit obligation at 31 March</t>
  </si>
  <si>
    <t xml:space="preserve">Plan assets at fair value at 1 April </t>
  </si>
  <si>
    <t>Plan assets at fair value at 31 March</t>
  </si>
  <si>
    <t>Plan surplus/(deficit) at 31 March</t>
  </si>
  <si>
    <t>Net (liability)/asset recognised in the SoFP at 31 March</t>
  </si>
  <si>
    <t xml:space="preserve">Other clinical income </t>
  </si>
  <si>
    <r>
      <t>Other</t>
    </r>
    <r>
      <rPr>
        <sz val="10"/>
        <color rgb="FF0000FF"/>
        <rFont val="Arial"/>
        <family val="2"/>
      </rPr>
      <t xml:space="preserve"> </t>
    </r>
  </si>
  <si>
    <t xml:space="preserve">Note 10 Impairment of assets </t>
  </si>
  <si>
    <t xml:space="preserve">Non NHS: Other  </t>
  </si>
  <si>
    <t>Non-contractual payments requiring HMT approval</t>
  </si>
  <si>
    <t>Limitation on auditor's liability</t>
  </si>
  <si>
    <t>Note 5.3 Limitation on auditor's liability</t>
  </si>
  <si>
    <t>Other equity movements</t>
  </si>
  <si>
    <t>Write-down of inventories recognised as an expense</t>
  </si>
  <si>
    <t>Increase in provision</t>
  </si>
  <si>
    <t>Ageing of impaired receivables</t>
  </si>
  <si>
    <t>Note 20 Trade receivables and other receivables</t>
  </si>
  <si>
    <t xml:space="preserve">Value of contingent liabilities </t>
  </si>
  <si>
    <t xml:space="preserve">Gross value of contingent liabilities </t>
  </si>
  <si>
    <t xml:space="preserve">Net value of contingent liabilities </t>
  </si>
  <si>
    <t xml:space="preserve">Net value of contingent assets </t>
  </si>
  <si>
    <t>Prior period adjustments (current)</t>
  </si>
  <si>
    <t>Prior period adjustments (non-current)</t>
  </si>
  <si>
    <t xml:space="preserve">Other legal claims </t>
  </si>
  <si>
    <t xml:space="preserve">Assets at fair value through the I&amp;E </t>
  </si>
  <si>
    <t xml:space="preserve">Loans </t>
  </si>
  <si>
    <t>TOTAL LOSSES AND SPECIAL PAYMENTS</t>
  </si>
  <si>
    <t xml:space="preserve">TOTAL SPECIAL PAYMENTS </t>
  </si>
  <si>
    <t xml:space="preserve">TOTAL LOSSES </t>
  </si>
  <si>
    <t>Note 39.1 Losses and special payments (approved cases only)</t>
  </si>
  <si>
    <t>Table ID</t>
  </si>
  <si>
    <t xml:space="preserve">Other NHS clinical income </t>
  </si>
  <si>
    <t xml:space="preserve">Profit on disposal of non-current investments </t>
  </si>
  <si>
    <t>Profit on disposal of other property, plant and equipment</t>
  </si>
  <si>
    <t>Drawdown in committed facility (non Department of Health)</t>
  </si>
  <si>
    <t>Note 28.2 Provisions for liabilities and charges analysis</t>
  </si>
  <si>
    <t>- Other</t>
  </si>
  <si>
    <t xml:space="preserve">- Other </t>
  </si>
  <si>
    <t>NHS Improvement</t>
  </si>
  <si>
    <t>Illustrative FTC - Foundation trust consolidation from 2015/16</t>
  </si>
  <si>
    <t xml:space="preserve">The following FTC file has been adapted to demonstrate the format in which the publically available year end accounts data is collected from NHS foundation trusts.  </t>
  </si>
  <si>
    <t>Further instructions are provided in the full instructions document published alongside these files.</t>
  </si>
  <si>
    <r>
      <t xml:space="preserve">It is therefore intended to be used in conjunction with the data contained in the </t>
    </r>
    <r>
      <rPr>
        <b/>
        <i/>
        <sz val="14"/>
        <rFont val="Arial"/>
        <family val="2"/>
      </rPr>
      <t>"All Trust FTC 201516"</t>
    </r>
    <r>
      <rPr>
        <sz val="14"/>
        <rFont val="Arial"/>
        <family val="2"/>
      </rPr>
      <t xml:space="preserve"> data file only.</t>
    </r>
  </si>
  <si>
    <r>
      <t xml:space="preserve">The data in each cell is identifiable by a unique combination of </t>
    </r>
    <r>
      <rPr>
        <b/>
        <i/>
        <sz val="14"/>
        <rFont val="Arial"/>
        <family val="2"/>
      </rPr>
      <t>maincode</t>
    </r>
    <r>
      <rPr>
        <sz val="14"/>
        <rFont val="Arial"/>
        <family val="2"/>
      </rPr>
      <t xml:space="preserve"> and </t>
    </r>
    <r>
      <rPr>
        <b/>
        <i/>
        <sz val="14"/>
        <rFont val="Arial"/>
        <family val="2"/>
      </rPr>
      <t>subcode</t>
    </r>
    <r>
      <rPr>
        <sz val="14"/>
        <rFont val="Arial"/>
        <family val="2"/>
      </rPr>
      <t xml:space="preserve"> as referenced in the following sheets.</t>
    </r>
  </si>
  <si>
    <r>
      <t xml:space="preserve">Tables are identifiable using the </t>
    </r>
    <r>
      <rPr>
        <b/>
        <i/>
        <sz val="14"/>
        <rFont val="Arial"/>
        <family val="2"/>
      </rPr>
      <t>worksheet name</t>
    </r>
    <r>
      <rPr>
        <sz val="14"/>
        <rFont val="Arial"/>
        <family val="2"/>
      </rPr>
      <t xml:space="preserve"> and </t>
    </r>
    <r>
      <rPr>
        <b/>
        <i/>
        <sz val="14"/>
        <rFont val="Arial"/>
        <family val="2"/>
      </rPr>
      <t>Table ID</t>
    </r>
    <r>
      <rPr>
        <sz val="14"/>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</si>
</sst>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64" formatCode="#,##0;\(#,##0\)"/>
    <numFmt numFmtId="165" formatCode="#,##0;[Red]\(#,##0\)\ \ \ "/>
    <numFmt numFmtId="166" formatCode="#,##0;[Red]\(#,##0\)"/>
    <numFmt numFmtId="167" formatCode="[$-F800]dddd\,\ mmmm\ dd\,\ yyyy"/>
    <numFmt numFmtId="168" formatCode="0.0%"/>
    <numFmt numFmtId="169" formatCode="&quot;£&quot;000"/>
    <numFmt numFmtId="170" formatCode="#,##0;\-#,##0;\-"/>
    <numFmt numFmtId="171" formatCode="&quot;Val &quot;0"/>
    <numFmt numFmtId="172" formatCode="#,##0\ ;\(#,##0\)\ ;\ &quot;-&quot;"/>
  </numFmts>
  <fonts count="77">
    <font>
      <sz val="10"/>
      <name val="MS Sans Serif"/>
      <family val="2"/>
    </font>
    <font>
      <sz val="11"/>
      <color theme="1"/>
      <name val="Calibri"/>
      <family val="2"/>
      <scheme val="minor"/>
    </font>
    <font>
      <b/>
      <sz val="10"/>
      <name val="Arial"/>
      <family val="2"/>
    </font>
    <font>
      <sz val="10"/>
      <name val="Arial"/>
      <family val="2"/>
    </font>
    <font>
      <b/>
      <sz val="10"/>
      <color indexed="10"/>
      <name val="Arial"/>
      <family val="2"/>
    </font>
    <font>
      <sz val="10"/>
      <color indexed="8"/>
      <name val="Arial"/>
      <family val="2"/>
    </font>
    <font>
      <b/>
      <sz val="10"/>
      <color indexed="8"/>
      <name val="Arial"/>
      <family val="2"/>
    </font>
    <font>
      <b/>
      <u/>
      <sz val="10"/>
      <color indexed="8"/>
      <name val="Arial"/>
      <family val="2"/>
    </font>
    <font>
      <b/>
      <sz val="8"/>
      <color indexed="8"/>
      <name val="Arial"/>
      <family val="2"/>
    </font>
    <font>
      <b/>
      <sz val="10"/>
      <color indexed="8"/>
      <name val="MS Sans Serif"/>
      <family val="2"/>
    </font>
    <font>
      <b/>
      <sz val="10"/>
      <name val="MS Sans Serif"/>
      <family val="2"/>
    </font>
    <font>
      <sz val="10"/>
      <name val="MS Sans Serif"/>
      <family val="2"/>
    </font>
    <font>
      <u/>
      <sz val="10"/>
      <color indexed="12"/>
      <name val="MS Sans Serif"/>
      <family val="2"/>
    </font>
    <font>
      <b/>
      <sz val="12"/>
      <color indexed="8"/>
      <name val="Arial"/>
      <family val="2"/>
    </font>
    <font>
      <b/>
      <sz val="10"/>
      <color indexed="12"/>
      <name val="Arial"/>
      <family val="2"/>
    </font>
    <font>
      <b/>
      <sz val="10"/>
      <color indexed="12"/>
      <name val="MS Sans Serif"/>
      <family val="2"/>
    </font>
    <font>
      <sz val="10"/>
      <color indexed="10"/>
      <name val="Arial"/>
      <family val="2"/>
    </font>
    <font>
      <sz val="8"/>
      <color indexed="10"/>
      <name val="Arial"/>
      <family val="2"/>
    </font>
    <font>
      <sz val="10"/>
      <color rgb="FFFF0000"/>
      <name val="Arial"/>
      <family val="2"/>
    </font>
    <font>
      <sz val="11"/>
      <name val="Times New Roman"/>
      <family val="1"/>
    </font>
    <font>
      <sz val="10"/>
      <color indexed="23"/>
      <name val="Arial"/>
      <family val="2"/>
    </font>
    <font>
      <sz val="10"/>
      <color indexed="24"/>
      <name val="Arial"/>
      <family val="2"/>
    </font>
    <font>
      <sz val="11"/>
      <name val="Univers 45 Light"/>
      <family val="2"/>
    </font>
    <font>
      <b/>
      <sz val="11"/>
      <name val="Arial"/>
      <family val="2"/>
    </font>
    <font>
      <b/>
      <sz val="10"/>
      <color rgb="FFFF0000"/>
      <name val="Arial"/>
      <family val="2"/>
    </font>
    <font>
      <i/>
      <sz val="10"/>
      <color indexed="8"/>
      <name val="Arial"/>
      <family val="2"/>
    </font>
    <font>
      <b/>
      <sz val="8"/>
      <color rgb="FFFF0000"/>
      <name val="Arial"/>
      <family val="2"/>
    </font>
    <font>
      <sz val="8"/>
      <name val="Arial"/>
      <family val="2"/>
    </font>
    <font>
      <b/>
      <sz val="8"/>
      <name val="Arial"/>
      <family val="2"/>
    </font>
    <font>
      <b/>
      <u/>
      <sz val="10"/>
      <name val="Arial"/>
      <family val="2"/>
    </font>
    <font>
      <b/>
      <sz val="9"/>
      <color indexed="8"/>
      <name val="Arial"/>
      <family val="2"/>
    </font>
    <font>
      <b/>
      <sz val="10"/>
      <color theme="0"/>
      <name val="Arial"/>
      <family val="2"/>
    </font>
    <font>
      <sz val="10"/>
      <color theme="0"/>
      <name val="Arial"/>
      <family val="2"/>
    </font>
    <font>
      <sz val="11"/>
      <name val="Arial"/>
      <family val="2"/>
    </font>
    <font>
      <sz val="10"/>
      <color rgb="FFFF0000"/>
      <name val="MS Sans Serif"/>
      <family val="2"/>
    </font>
    <font>
      <sz val="9"/>
      <name val="Arial"/>
      <family val="2"/>
    </font>
    <font>
      <sz val="10"/>
      <color rgb="FF000000"/>
      <name val="Arial"/>
      <family val="2"/>
    </font>
    <font>
      <b/>
      <sz val="11"/>
      <color indexed="8"/>
      <name val="Arial"/>
      <family val="2"/>
    </font>
    <font>
      <sz val="10"/>
      <color indexed="60"/>
      <name val="Arial"/>
      <family val="2"/>
    </font>
    <font>
      <b/>
      <sz val="12"/>
      <name val="Arial"/>
      <family val="2"/>
    </font>
    <font>
      <b/>
      <u/>
      <sz val="11"/>
      <name val="Arial"/>
      <family val="2"/>
    </font>
    <font>
      <b/>
      <sz val="10"/>
      <color rgb="FFFF0000"/>
      <name val="MS Sans Serif"/>
      <family val="2"/>
    </font>
    <font>
      <sz val="10"/>
      <color theme="1"/>
      <name val="Arial"/>
      <family val="2"/>
    </font>
    <font>
      <sz val="11"/>
      <name val="Calibri"/>
      <family val="2"/>
    </font>
    <font>
      <sz val="18"/>
      <color rgb="FFFF0000"/>
      <name val="MS Sans Serif"/>
      <family val="2"/>
    </font>
    <font>
      <b/>
      <sz val="18"/>
      <color rgb="FFFF0000"/>
      <name val="MS Sans Serif"/>
      <family val="2"/>
    </font>
    <font>
      <sz val="14"/>
      <color rgb="FFFF0000"/>
      <name val="Arial"/>
      <family val="2"/>
    </font>
    <font>
      <b/>
      <sz val="14"/>
      <color rgb="FFFF0000"/>
      <name val="Arial"/>
      <family val="2"/>
    </font>
    <font>
      <sz val="10"/>
      <color theme="3"/>
      <name val="Arial"/>
      <family val="2"/>
    </font>
    <font>
      <sz val="11"/>
      <color rgb="FF3F3F76"/>
      <name val="Calibri"/>
      <family val="2"/>
      <scheme val="minor"/>
    </font>
    <font>
      <sz val="11"/>
      <color rgb="FFFA7D00"/>
      <name val="Calibri"/>
      <family val="2"/>
      <scheme val="minor"/>
    </font>
    <font>
      <b/>
      <sz val="11"/>
      <color theme="0"/>
      <name val="Calibri"/>
      <family val="2"/>
      <scheme val="minor"/>
    </font>
    <font>
      <b/>
      <sz val="14"/>
      <name val="Arial"/>
      <family val="2"/>
    </font>
    <font>
      <b/>
      <sz val="10"/>
      <color indexed="18"/>
      <name val="MS Sans Serif"/>
      <family val="2"/>
    </font>
    <font>
      <b/>
      <sz val="16"/>
      <color indexed="9"/>
      <name val="Arial"/>
      <family val="2"/>
    </font>
    <font>
      <b/>
      <sz val="16"/>
      <color indexed="24"/>
      <name val="Univers 45 Light"/>
      <family val="2"/>
    </font>
    <font>
      <b/>
      <i/>
      <sz val="11"/>
      <name val="Arial"/>
      <family val="2"/>
    </font>
    <font>
      <b/>
      <sz val="14"/>
      <color indexed="60"/>
      <name val="Arial"/>
      <family val="2"/>
    </font>
    <font>
      <b/>
      <sz val="12"/>
      <color indexed="60"/>
      <name val="Arial"/>
      <family val="2"/>
    </font>
    <font>
      <b/>
      <sz val="10"/>
      <color indexed="60"/>
      <name val="Arial"/>
      <family val="2"/>
    </font>
    <font>
      <b/>
      <sz val="14"/>
      <color rgb="FFFF0000"/>
      <name val="Calibri"/>
      <family val="2"/>
      <scheme val="minor"/>
    </font>
    <font>
      <b/>
      <u/>
      <sz val="14"/>
      <color rgb="FFFF0000"/>
      <name val="Calibri"/>
      <family val="2"/>
      <scheme val="minor"/>
    </font>
    <font>
      <b/>
      <sz val="10"/>
      <color rgb="FF0000FF"/>
      <name val="Arial"/>
      <family val="2"/>
    </font>
    <font>
      <sz val="10"/>
      <color rgb="FF0000FF"/>
      <name val="Arial"/>
      <family val="2"/>
    </font>
    <font>
      <sz val="10"/>
      <color rgb="FF0000FF"/>
      <name val="MS Sans Serif"/>
      <family val="2"/>
    </font>
    <font>
      <b/>
      <sz val="10"/>
      <color rgb="FF0000FF"/>
      <name val="MS Sans Serif"/>
      <family val="2"/>
    </font>
    <font>
      <sz val="10"/>
      <color theme="0"/>
      <name val="MS Sans Serif"/>
      <family val="2"/>
    </font>
    <font>
      <b/>
      <sz val="12"/>
      <color rgb="FF0070C0"/>
      <name val="Arial"/>
      <family val="2"/>
    </font>
    <font>
      <b/>
      <sz val="10"/>
      <color rgb="FF0070C0"/>
      <name val="Arial"/>
      <family val="2"/>
    </font>
    <font>
      <b/>
      <sz val="11"/>
      <color indexed="10"/>
      <name val="Arial"/>
      <family val="2"/>
    </font>
    <font>
      <b/>
      <i/>
      <sz val="17"/>
      <color theme="1" tint="0.499984740745262"/>
      <name val="Times New Roman"/>
      <family val="1"/>
    </font>
    <font>
      <b/>
      <i/>
      <sz val="17"/>
      <color theme="1" tint="0.34998626667073579"/>
      <name val="Times New Roman"/>
      <family val="1"/>
    </font>
    <font>
      <b/>
      <u/>
      <sz val="10"/>
      <color rgb="FF0000FF"/>
      <name val="MS Sans Serif"/>
      <family val="2"/>
    </font>
    <font>
      <sz val="14"/>
      <name val="MS Sans Serif"/>
      <family val="2"/>
    </font>
    <font>
      <sz val="14"/>
      <name val="Arial"/>
      <family val="2"/>
    </font>
    <font>
      <b/>
      <i/>
      <sz val="14"/>
      <name val="Arial"/>
      <family val="2"/>
    </font>
    <font>
      <b/>
      <sz val="16"/>
      <color rgb="FF0000FF"/>
      <name val="Arial"/>
      <family val="2"/>
    </font>
  </fonts>
  <fills count="2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indexed="65"/>
        <bgColor indexed="64"/>
      </patternFill>
    </fill>
    <fill>
      <patternFill patternType="solid">
        <fgColor rgb="FFFFFF99"/>
        <bgColor indexed="64"/>
      </patternFill>
    </fill>
    <fill>
      <patternFill patternType="solid">
        <fgColor indexed="65"/>
        <bgColor theme="0"/>
      </patternFill>
    </fill>
    <fill>
      <patternFill patternType="solid">
        <fgColor indexed="41"/>
        <bgColor indexed="64"/>
      </patternFill>
    </fill>
    <fill>
      <patternFill patternType="solid">
        <fgColor rgb="FFCCFFCC"/>
        <bgColor indexed="64"/>
      </patternFill>
    </fill>
    <fill>
      <patternFill patternType="mediumGray">
        <bgColor theme="0" tint="-0.14999847407452621"/>
      </patternFill>
    </fill>
    <fill>
      <patternFill patternType="solid">
        <fgColor theme="0"/>
        <bgColor indexed="64"/>
      </patternFill>
    </fill>
    <fill>
      <patternFill patternType="solid">
        <fgColor rgb="FFFFCC99"/>
        <bgColor indexed="64"/>
      </patternFill>
    </fill>
    <fill>
      <patternFill patternType="solid">
        <fgColor rgb="FFFFFFFF"/>
        <bgColor indexed="64"/>
      </patternFill>
    </fill>
    <fill>
      <patternFill patternType="solid">
        <fgColor indexed="65"/>
        <bgColor rgb="FF000000"/>
      </patternFill>
    </fill>
    <fill>
      <patternFill patternType="solid">
        <fgColor rgb="FFFFCC99"/>
      </patternFill>
    </fill>
    <fill>
      <patternFill patternType="solid">
        <fgColor rgb="FFA5A5A5"/>
      </patternFill>
    </fill>
    <fill>
      <patternFill patternType="solid">
        <fgColor theme="0" tint="-0.14999847407452621"/>
        <bgColor indexed="64"/>
      </patternFill>
    </fill>
    <fill>
      <patternFill patternType="solid">
        <fgColor indexed="26"/>
        <bgColor indexed="64"/>
      </patternFill>
    </fill>
    <fill>
      <patternFill patternType="solid">
        <fgColor indexed="30"/>
        <bgColor indexed="64"/>
      </patternFill>
    </fill>
    <fill>
      <patternFill patternType="solid">
        <fgColor indexed="24"/>
        <bgColor indexed="64"/>
      </patternFill>
    </fill>
    <fill>
      <patternFill patternType="solid">
        <fgColor theme="8" tint="0.59999389629810485"/>
        <bgColor indexed="64"/>
      </patternFill>
    </fill>
    <fill>
      <patternFill patternType="solid">
        <fgColor rgb="FFFFFF99"/>
        <bgColor rgb="FF000000"/>
      </patternFill>
    </fill>
    <fill>
      <patternFill patternType="solid">
        <fgColor rgb="FFCCFFCC"/>
        <bgColor rgb="FF000000"/>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14996795556505021"/>
        <bgColor indexed="64"/>
      </patternFill>
    </fill>
    <fill>
      <patternFill patternType="solid">
        <fgColor rgb="FF99FF99"/>
        <bgColor indexed="64"/>
      </patternFill>
    </fill>
  </fills>
  <borders count="563">
    <border>
      <left/>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dotted">
        <color indexed="28"/>
      </left>
      <right style="dotted">
        <color indexed="28"/>
      </right>
      <top style="dotted">
        <color indexed="28"/>
      </top>
      <bottom style="dotted">
        <color indexed="28"/>
      </bottom>
      <diagonal/>
    </border>
    <border>
      <left style="dashed">
        <color indexed="55"/>
      </left>
      <right style="dashed">
        <color indexed="55"/>
      </right>
      <top style="dashed">
        <color indexed="55"/>
      </top>
      <bottom style="dashed">
        <color indexed="55"/>
      </bottom>
      <diagonal/>
    </border>
    <border>
      <left style="dotted">
        <color indexed="10"/>
      </left>
      <right style="dotted">
        <color indexed="10"/>
      </right>
      <top style="dotted">
        <color indexed="10"/>
      </top>
      <bottom style="dotted">
        <color indexed="10"/>
      </bottom>
      <diagonal/>
    </border>
    <border>
      <left/>
      <right/>
      <top style="medium">
        <color indexed="8"/>
      </top>
      <bottom style="thin">
        <color indexed="64"/>
      </bottom>
      <diagonal/>
    </border>
    <border>
      <left style="thin">
        <color theme="0"/>
      </left>
      <right style="thin">
        <color theme="0"/>
      </right>
      <top style="thin">
        <color theme="0"/>
      </top>
      <bottom style="thin">
        <color theme="0"/>
      </bottom>
      <diagonal/>
    </border>
    <border>
      <left style="thin">
        <color indexed="8"/>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8"/>
      </right>
      <top/>
      <bottom/>
      <diagonal/>
    </border>
    <border>
      <left/>
      <right style="thin">
        <color indexed="8"/>
      </right>
      <top/>
      <bottom style="thin">
        <color indexed="8"/>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8"/>
      </left>
      <right style="thin">
        <color indexed="64"/>
      </right>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8"/>
      </left>
      <right style="thin">
        <color indexed="64"/>
      </right>
      <top/>
      <bottom/>
      <diagonal/>
    </border>
    <border>
      <left style="medium">
        <color indexed="8"/>
      </left>
      <right/>
      <top/>
      <bottom/>
      <diagonal/>
    </border>
    <border>
      <left style="thin">
        <color indexed="64"/>
      </left>
      <right/>
      <top/>
      <bottom style="medium">
        <color indexed="64"/>
      </bottom>
      <diagonal/>
    </border>
    <border>
      <left/>
      <right style="thin">
        <color indexed="8"/>
      </right>
      <top/>
      <bottom style="medium">
        <color indexed="8"/>
      </bottom>
      <diagonal/>
    </border>
    <border>
      <left/>
      <right/>
      <top/>
      <bottom style="medium">
        <color indexed="8"/>
      </bottom>
      <diagonal/>
    </border>
    <border>
      <left style="thin">
        <color indexed="8"/>
      </left>
      <right style="thin">
        <color indexed="64"/>
      </right>
      <top style="thin">
        <color indexed="64"/>
      </top>
      <bottom style="thin">
        <color indexed="8"/>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top/>
      <bottom/>
      <diagonal/>
    </border>
    <border>
      <left style="thin">
        <color indexed="8"/>
      </left>
      <right style="thin">
        <color indexed="8"/>
      </right>
      <top style="thin">
        <color indexed="64"/>
      </top>
      <bottom style="thin">
        <color indexed="64"/>
      </bottom>
      <diagonal/>
    </border>
    <border>
      <left/>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theme="0"/>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style="thin">
        <color indexed="64"/>
      </left>
      <right/>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bottom style="thin">
        <color indexed="8"/>
      </bottom>
      <diagonal/>
    </border>
    <border>
      <left/>
      <right style="thin">
        <color indexed="64"/>
      </right>
      <top style="thin">
        <color indexed="64"/>
      </top>
      <bottom/>
      <diagonal/>
    </border>
    <border>
      <left/>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right style="thin">
        <color indexed="8"/>
      </right>
      <top/>
      <bottom/>
      <diagonal/>
    </border>
    <border>
      <left/>
      <right style="thin">
        <color indexed="64"/>
      </right>
      <top/>
      <bottom/>
      <diagonal/>
    </border>
    <border>
      <left style="thin">
        <color indexed="64"/>
      </left>
      <right style="thin">
        <color indexed="8"/>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bottom style="thin">
        <color indexed="64"/>
      </bottom>
      <diagonal/>
    </border>
    <border>
      <left style="thin">
        <color indexed="8"/>
      </left>
      <right style="thin">
        <color indexed="64"/>
      </right>
      <top/>
      <bottom style="medium">
        <color indexed="8"/>
      </bottom>
      <diagonal/>
    </border>
    <border>
      <left/>
      <right/>
      <top style="thin">
        <color indexed="8"/>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style="thin">
        <color indexed="64"/>
      </left>
      <right/>
      <top/>
      <bottom style="medium">
        <color indexed="8"/>
      </bottom>
      <diagonal/>
    </border>
    <border>
      <left/>
      <right style="thin">
        <color indexed="64"/>
      </right>
      <top/>
      <bottom style="thin">
        <color indexed="8"/>
      </bottom>
      <diagonal/>
    </border>
    <border>
      <left style="thin">
        <color indexed="64"/>
      </left>
      <right/>
      <top style="thin">
        <color indexed="64"/>
      </top>
      <bottom style="thin">
        <color indexed="8"/>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8"/>
      </bottom>
      <diagonal/>
    </border>
    <border>
      <left/>
      <right style="thin">
        <color indexed="64"/>
      </right>
      <top style="thin">
        <color indexed="64"/>
      </top>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right/>
      <top style="thin">
        <color indexed="8"/>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thin">
        <color indexed="8"/>
      </right>
      <top/>
      <bottom style="thin">
        <color indexed="64"/>
      </bottom>
      <diagonal/>
    </border>
    <border>
      <left/>
      <right/>
      <top style="thin">
        <color indexed="8"/>
      </top>
      <bottom/>
      <diagonal/>
    </border>
    <border>
      <left style="thin">
        <color indexed="8"/>
      </left>
      <right style="thin">
        <color indexed="64"/>
      </right>
      <top style="thin">
        <color indexed="8"/>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auto="1"/>
      </bottom>
      <diagonal/>
    </border>
    <border>
      <left style="thin">
        <color indexed="8"/>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style="thin">
        <color indexed="64"/>
      </bottom>
      <diagonal/>
    </border>
    <border>
      <left/>
      <right/>
      <top style="thin">
        <color auto="1"/>
      </top>
      <bottom style="thin">
        <color indexed="64"/>
      </bottom>
      <diagonal/>
    </border>
    <border>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8"/>
      </bottom>
      <diagonal/>
    </border>
    <border>
      <left/>
      <right/>
      <top style="thin">
        <color indexed="64"/>
      </top>
      <bottom/>
      <diagonal/>
    </border>
    <border>
      <left style="thin">
        <color indexed="64"/>
      </left>
      <right style="thin">
        <color indexed="8"/>
      </right>
      <top style="thin">
        <color indexed="64"/>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64"/>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8"/>
      </bottom>
      <diagonal/>
    </border>
    <border>
      <left/>
      <right/>
      <top style="thin">
        <color indexed="64"/>
      </top>
      <bottom style="thin">
        <color indexed="64"/>
      </bottom>
      <diagonal/>
    </border>
    <border>
      <left style="thin">
        <color indexed="8"/>
      </left>
      <right style="thin">
        <color indexed="64"/>
      </right>
      <top style="medium">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right style="thin">
        <color indexed="8"/>
      </right>
      <top style="thin">
        <color indexed="64"/>
      </top>
      <bottom/>
      <diagonal/>
    </border>
    <border>
      <left style="thin">
        <color indexed="64"/>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right style="thin">
        <color auto="1"/>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0"/>
      </left>
      <right style="thin">
        <color theme="0"/>
      </right>
      <top/>
      <bottom style="thin">
        <color theme="0"/>
      </bottom>
      <diagonal/>
    </border>
    <border>
      <left style="thin">
        <color indexed="64"/>
      </left>
      <right/>
      <top/>
      <bottom style="double">
        <color indexed="64"/>
      </bottom>
      <diagonal/>
    </border>
    <border>
      <left style="thin">
        <color indexed="8"/>
      </left>
      <right/>
      <top style="thin">
        <color indexed="64"/>
      </top>
      <bottom style="thin">
        <color indexed="64"/>
      </bottom>
      <diagonal/>
    </border>
    <border>
      <left style="thin">
        <color indexed="64"/>
      </left>
      <right style="thin">
        <color theme="0"/>
      </right>
      <top/>
      <bottom/>
      <diagonal/>
    </border>
    <border>
      <left/>
      <right style="thin">
        <color theme="0"/>
      </right>
      <top style="thin">
        <color theme="0"/>
      </top>
      <bottom style="thin">
        <color theme="0"/>
      </bottom>
      <diagonal/>
    </border>
    <border>
      <left style="dashed">
        <color indexed="63"/>
      </left>
      <right style="dashed">
        <color indexed="63"/>
      </right>
      <top style="dashed">
        <color indexed="63"/>
      </top>
      <bottom style="dashed">
        <color indexed="63"/>
      </bottom>
      <diagonal/>
    </border>
    <border>
      <left style="dashed">
        <color indexed="28"/>
      </left>
      <right style="dashed">
        <color indexed="28"/>
      </right>
      <top style="dashed">
        <color indexed="28"/>
      </top>
      <bottom style="dashed">
        <color indexed="28"/>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8"/>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auto="1"/>
      </right>
      <top/>
      <bottom style="thin">
        <color auto="1"/>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8"/>
      </top>
      <bottom style="thin">
        <color indexed="8"/>
      </bottom>
      <diagonal/>
    </border>
    <border>
      <left/>
      <right style="thin">
        <color auto="1"/>
      </right>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64"/>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right style="thin">
        <color auto="1"/>
      </right>
      <top style="thin">
        <color auto="1"/>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64"/>
      </right>
      <top style="thin">
        <color indexed="8"/>
      </top>
      <bottom/>
      <diagonal/>
    </border>
    <border>
      <left style="thin">
        <color indexed="64"/>
      </left>
      <right/>
      <top/>
      <bottom style="thin">
        <color indexed="64"/>
      </bottom>
      <diagonal/>
    </border>
    <border>
      <left style="thin">
        <color indexed="8"/>
      </left>
      <right style="thin">
        <color indexed="64"/>
      </right>
      <top/>
      <bottom style="thin">
        <color indexed="64"/>
      </bottom>
      <diagonal/>
    </border>
    <border>
      <left style="thin">
        <color indexed="64"/>
      </left>
      <right/>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8"/>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64"/>
      </bottom>
      <diagonal/>
    </border>
    <border>
      <left style="thin">
        <color indexed="64"/>
      </left>
      <right style="thin">
        <color indexed="9"/>
      </right>
      <top/>
      <bottom/>
      <diagonal/>
    </border>
    <border>
      <left style="thin">
        <color indexed="64"/>
      </left>
      <right style="thin">
        <color indexed="8"/>
      </right>
      <top/>
      <bottom style="thin">
        <color indexed="8"/>
      </bottom>
      <diagonal/>
    </border>
    <border>
      <left style="thin">
        <color indexed="64"/>
      </left>
      <right style="thin">
        <color indexed="64"/>
      </right>
      <top/>
      <bottom style="thin">
        <color indexed="8"/>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indexed="64"/>
      </bottom>
      <diagonal/>
    </border>
    <border>
      <left style="thin">
        <color auto="1"/>
      </left>
      <right style="thin">
        <color auto="1"/>
      </right>
      <top style="thin">
        <color auto="1"/>
      </top>
      <bottom style="thin">
        <color auto="1"/>
      </bottom>
      <diagonal/>
    </border>
    <border>
      <left/>
      <right style="thin">
        <color auto="1"/>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64"/>
      </left>
      <right style="thin">
        <color indexed="8"/>
      </right>
      <top/>
      <bottom/>
      <diagonal/>
    </border>
    <border>
      <left style="thin">
        <color indexed="64"/>
      </left>
      <right/>
      <top/>
      <bottom/>
      <diagonal/>
    </border>
    <border>
      <left style="thin">
        <color indexed="8"/>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auto="1"/>
      </right>
      <top/>
      <bottom style="thin">
        <color auto="1"/>
      </bottom>
      <diagonal/>
    </border>
    <border>
      <left style="thin">
        <color indexed="64"/>
      </left>
      <right style="thin">
        <color indexed="64"/>
      </right>
      <top/>
      <bottom style="thin">
        <color indexed="8"/>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right/>
      <top/>
      <bottom style="thin">
        <color indexed="64"/>
      </bottom>
      <diagonal/>
    </border>
    <border>
      <left style="thin">
        <color auto="1"/>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medium">
        <color indexed="8"/>
      </top>
      <bottom/>
      <diagonal/>
    </border>
    <border>
      <left/>
      <right style="thin">
        <color indexed="8"/>
      </right>
      <top style="medium">
        <color indexed="8"/>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8"/>
      </top>
      <bottom style="thin">
        <color indexed="64"/>
      </bottom>
      <diagonal/>
    </border>
    <border>
      <left/>
      <right/>
      <top style="thin">
        <color indexed="64"/>
      </top>
      <bottom style="thin">
        <color indexed="64"/>
      </bottom>
      <diagonal/>
    </border>
    <border>
      <left style="thin">
        <color auto="1"/>
      </left>
      <right style="thin">
        <color auto="1"/>
      </right>
      <top style="thin">
        <color indexed="64"/>
      </top>
      <bottom style="medium">
        <color indexed="64"/>
      </bottom>
      <diagonal/>
    </border>
    <border>
      <left style="thin">
        <color indexed="8"/>
      </left>
      <right style="thin">
        <color indexed="64"/>
      </right>
      <top/>
      <bottom style="thin">
        <color indexed="8"/>
      </bottom>
      <diagonal/>
    </border>
    <border>
      <left style="thin">
        <color auto="1"/>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right style="thin">
        <color indexed="64"/>
      </right>
      <top style="thin">
        <color auto="1"/>
      </top>
      <bottom/>
      <diagonal/>
    </border>
    <border>
      <left style="thin">
        <color indexed="64"/>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medium">
        <color indexed="64"/>
      </left>
      <right/>
      <top style="medium">
        <color indexed="64"/>
      </top>
      <bottom style="thin">
        <color indexed="64"/>
      </bottom>
      <diagonal/>
    </border>
    <border>
      <left style="thin">
        <color indexed="64"/>
      </left>
      <right style="medium">
        <color indexed="8"/>
      </right>
      <top style="medium">
        <color indexed="64"/>
      </top>
      <bottom style="thin">
        <color indexed="64"/>
      </bottom>
      <diagonal/>
    </border>
    <border>
      <left/>
      <right style="medium">
        <color indexed="8"/>
      </right>
      <top style="medium">
        <color indexed="64"/>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auto="1"/>
      </right>
      <top/>
      <bottom style="thin">
        <color auto="1"/>
      </bottom>
      <diagonal/>
    </border>
    <border>
      <left style="thin">
        <color indexed="64"/>
      </left>
      <right style="thin">
        <color auto="1"/>
      </right>
      <top style="thin">
        <color auto="1"/>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8"/>
      </bottom>
      <diagonal/>
    </border>
    <border>
      <left style="thin">
        <color indexed="64"/>
      </left>
      <right style="medium">
        <color indexed="64"/>
      </right>
      <top/>
      <bottom style="thin">
        <color auto="1"/>
      </bottom>
      <diagonal/>
    </border>
    <border>
      <left style="thin">
        <color indexed="64"/>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indexed="64"/>
      </top>
      <bottom style="medium">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64"/>
      </bottom>
      <diagonal/>
    </border>
    <border>
      <left style="thin">
        <color auto="1"/>
      </left>
      <right style="medium">
        <color auto="1"/>
      </right>
      <top style="thin">
        <color indexed="64"/>
      </top>
      <bottom style="medium">
        <color indexed="64"/>
      </bottom>
      <diagonal/>
    </border>
    <border>
      <left style="thin">
        <color rgb="FF0000FF"/>
      </left>
      <right style="thin">
        <color rgb="FF0000FF"/>
      </right>
      <top style="thin">
        <color rgb="FF0000FF"/>
      </top>
      <bottom style="thin">
        <color rgb="FF0000FF"/>
      </bottom>
      <diagonal/>
    </border>
    <border>
      <left style="thin">
        <color indexed="8"/>
      </left>
      <right style="thin">
        <color indexed="8"/>
      </right>
      <top style="thin">
        <color indexed="8"/>
      </top>
      <bottom style="thin">
        <color indexed="64"/>
      </bottom>
      <diagonal/>
    </border>
    <border>
      <left/>
      <right style="thin">
        <color auto="1"/>
      </right>
      <top/>
      <bottom/>
      <diagonal/>
    </border>
    <border>
      <left style="thin">
        <color indexed="64"/>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auto="1"/>
      </right>
      <top style="thin">
        <color auto="1"/>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style="medium">
        <color indexed="64"/>
      </bottom>
      <diagonal/>
    </border>
    <border>
      <left style="thin">
        <color auto="1"/>
      </left>
      <right style="thin">
        <color auto="1"/>
      </right>
      <top style="thin">
        <color auto="1"/>
      </top>
      <bottom style="thin">
        <color auto="1"/>
      </bottom>
      <diagonal/>
    </border>
    <border>
      <left/>
      <right style="thin">
        <color indexed="8"/>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right style="thin">
        <color auto="1"/>
      </right>
      <top/>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auto="1"/>
      </left>
      <right style="thin">
        <color indexed="8"/>
      </right>
      <top style="thin">
        <color auto="1"/>
      </top>
      <bottom/>
      <diagonal/>
    </border>
    <border>
      <left style="thin">
        <color indexed="8"/>
      </left>
      <right style="thin">
        <color indexed="8"/>
      </right>
      <top style="thin">
        <color auto="1"/>
      </top>
      <bottom style="thin">
        <color indexed="64"/>
      </bottom>
      <diagonal/>
    </border>
    <border>
      <left/>
      <right style="thin">
        <color indexed="8"/>
      </right>
      <top style="thin">
        <color indexed="64"/>
      </top>
      <bottom/>
      <diagonal/>
    </border>
    <border>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64"/>
      </left>
      <right/>
      <top style="thin">
        <color indexed="64"/>
      </top>
      <bottom/>
      <diagonal/>
    </border>
    <border>
      <left style="thin">
        <color indexed="64"/>
      </left>
      <right style="thin">
        <color indexed="8"/>
      </right>
      <top style="thin">
        <color indexed="64"/>
      </top>
      <bottom/>
      <diagonal/>
    </border>
    <border>
      <left/>
      <right style="thin">
        <color indexed="8"/>
      </right>
      <top style="thin">
        <color indexed="64"/>
      </top>
      <bottom/>
      <diagonal/>
    </border>
    <border>
      <left style="thin">
        <color indexed="64"/>
      </left>
      <right/>
      <top style="thin">
        <color indexed="8"/>
      </top>
      <bottom style="thin">
        <color indexed="8"/>
      </bottom>
      <diagonal/>
    </border>
    <border>
      <left style="thin">
        <color indexed="64"/>
      </left>
      <right/>
      <top style="thin">
        <color indexed="64"/>
      </top>
      <bottom style="thin">
        <color indexed="8"/>
      </bottom>
      <diagonal/>
    </border>
    <border>
      <left/>
      <right style="thin">
        <color indexed="64"/>
      </right>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style="thin">
        <color indexed="64"/>
      </top>
      <bottom style="thin">
        <color indexed="8"/>
      </bottom>
      <diagonal/>
    </border>
    <border>
      <left/>
      <right style="thin">
        <color indexed="8"/>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style="thin">
        <color auto="1"/>
      </right>
      <top style="thin">
        <color indexed="8"/>
      </top>
      <bottom style="thin">
        <color indexed="64"/>
      </bottom>
      <diagonal/>
    </border>
    <border>
      <left/>
      <right style="thin">
        <color indexed="8"/>
      </right>
      <top style="thin">
        <color indexed="8"/>
      </top>
      <bottom/>
      <diagonal/>
    </border>
    <border>
      <left style="thin">
        <color indexed="8"/>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8"/>
      </bottom>
      <diagonal/>
    </border>
    <border>
      <left/>
      <right style="thin">
        <color indexed="64"/>
      </right>
      <top/>
      <bottom style="thin">
        <color indexed="64"/>
      </bottom>
      <diagonal/>
    </border>
    <border>
      <left style="thin">
        <color indexed="64"/>
      </left>
      <right style="thin">
        <color auto="1"/>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8"/>
      </top>
      <bottom style="thin">
        <color indexed="64"/>
      </bottom>
      <diagonal/>
    </border>
    <border>
      <left style="medium">
        <color rgb="FF00B050"/>
      </left>
      <right style="medium">
        <color rgb="FF00B050"/>
      </right>
      <top style="medium">
        <color rgb="FF00B050"/>
      </top>
      <bottom style="medium">
        <color rgb="FF00B050"/>
      </bottom>
      <diagonal/>
    </border>
    <border>
      <left/>
      <right style="thin">
        <color indexed="64"/>
      </right>
      <top/>
      <bottom/>
      <diagonal/>
    </border>
    <border>
      <left style="thin">
        <color indexed="64"/>
      </left>
      <right/>
      <top style="thin">
        <color auto="1"/>
      </top>
      <bottom style="thin">
        <color indexed="64"/>
      </bottom>
      <diagonal/>
    </border>
    <border>
      <left style="thin">
        <color indexed="64"/>
      </left>
      <right/>
      <top style="thin">
        <color auto="1"/>
      </top>
      <bottom style="thin">
        <color indexed="64"/>
      </bottom>
      <diagonal/>
    </border>
    <border>
      <left style="thin">
        <color indexed="64"/>
      </left>
      <right/>
      <top style="thin">
        <color indexed="64"/>
      </top>
      <bottom/>
      <diagonal/>
    </border>
    <border>
      <left style="thin">
        <color indexed="64"/>
      </left>
      <right/>
      <top/>
      <bottom style="thin">
        <color auto="1"/>
      </bottom>
      <diagonal/>
    </border>
    <border>
      <left style="thin">
        <color indexed="8"/>
      </left>
      <right style="thin">
        <color indexed="64"/>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8"/>
      </right>
      <top/>
      <bottom style="thin">
        <color indexed="8"/>
      </bottom>
      <diagonal/>
    </border>
    <border>
      <left/>
      <right/>
      <top/>
      <bottom style="thin">
        <color indexed="8"/>
      </bottom>
      <diagonal/>
    </border>
    <border>
      <left style="thin">
        <color indexed="64"/>
      </left>
      <right/>
      <top style="thin">
        <color indexed="8"/>
      </top>
      <bottom style="thin">
        <color indexed="8"/>
      </bottom>
      <diagonal/>
    </border>
    <border>
      <left style="thin">
        <color auto="1"/>
      </left>
      <right style="thin">
        <color auto="1"/>
      </right>
      <top style="thin">
        <color auto="1"/>
      </top>
      <bottom style="thin">
        <color auto="1"/>
      </bottom>
      <diagonal/>
    </border>
    <border>
      <left/>
      <right style="medium">
        <color indexed="8"/>
      </right>
      <top/>
      <bottom style="thin">
        <color indexed="64"/>
      </bottom>
      <diagonal/>
    </border>
    <border>
      <left/>
      <right/>
      <top style="thin">
        <color indexed="64"/>
      </top>
      <bottom style="thin">
        <color indexed="64"/>
      </bottom>
      <diagonal/>
    </border>
    <border>
      <left style="thin">
        <color indexed="64"/>
      </left>
      <right style="medium">
        <color indexed="8"/>
      </right>
      <top style="thin">
        <color indexed="8"/>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medium">
        <color indexed="8"/>
      </right>
      <top style="thin">
        <color indexed="8"/>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medium">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thin">
        <color indexed="64"/>
      </top>
      <bottom style="thin">
        <color indexed="64"/>
      </bottom>
      <diagonal/>
    </border>
    <border>
      <left style="thin">
        <color indexed="64"/>
      </left>
      <right style="medium">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thin">
        <color indexed="64"/>
      </top>
      <bottom/>
      <diagonal/>
    </border>
    <border>
      <left style="thin">
        <color indexed="64"/>
      </left>
      <right style="medium">
        <color indexed="8"/>
      </right>
      <top style="thin">
        <color indexed="8"/>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auto="1"/>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8"/>
      </top>
      <bottom style="thin">
        <color indexed="64"/>
      </bottom>
      <diagonal/>
    </border>
    <border>
      <left style="medium">
        <color indexed="64"/>
      </left>
      <right style="medium">
        <color indexed="8"/>
      </right>
      <top style="thin">
        <color indexed="64"/>
      </top>
      <bottom style="thin">
        <color indexed="64"/>
      </bottom>
      <diagonal/>
    </border>
    <border>
      <left style="medium">
        <color indexed="64"/>
      </left>
      <right style="medium">
        <color indexed="8"/>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8"/>
      </bottom>
      <diagonal/>
    </border>
    <border>
      <left style="thin">
        <color indexed="8"/>
      </left>
      <right style="thin">
        <color indexed="64"/>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bottom style="thin">
        <color indexed="64"/>
      </bottom>
      <diagonal/>
    </border>
  </borders>
  <cellStyleXfs count="94">
    <xf numFmtId="0" fontId="0" fillId="0" borderId="0"/>
    <xf numFmtId="167" fontId="12" fillId="0" borderId="0" applyNumberFormat="0" applyFill="0" applyBorder="0" applyAlignment="0" applyProtection="0">
      <alignment vertical="top"/>
      <protection locked="0"/>
    </xf>
    <xf numFmtId="166" fontId="5" fillId="0" borderId="48">
      <alignment vertical="center"/>
    </xf>
    <xf numFmtId="0" fontId="19" fillId="5" borderId="5" applyNumberFormat="0"/>
    <xf numFmtId="0" fontId="20" fillId="3" borderId="6" applyNumberFormat="0">
      <alignment vertical="center"/>
    </xf>
    <xf numFmtId="0" fontId="21" fillId="4" borderId="7" applyNumberFormat="0">
      <alignment vertical="center"/>
      <protection locked="0"/>
    </xf>
    <xf numFmtId="0" fontId="22" fillId="4" borderId="7" applyFont="0">
      <protection locked="0"/>
    </xf>
    <xf numFmtId="0" fontId="17" fillId="0" borderId="0" applyBorder="0">
      <alignment horizontal="left" vertical="top"/>
    </xf>
    <xf numFmtId="164" fontId="23" fillId="0" borderId="0"/>
    <xf numFmtId="0" fontId="3" fillId="0" borderId="0"/>
    <xf numFmtId="0" fontId="33" fillId="0" borderId="0">
      <alignment horizontal="left" wrapText="1"/>
    </xf>
    <xf numFmtId="0" fontId="38" fillId="0" borderId="0">
      <alignment horizontal="left" indent="2"/>
    </xf>
    <xf numFmtId="0" fontId="3" fillId="0" borderId="0">
      <alignment horizontal="left" vertical="top" wrapText="1" indent="2"/>
    </xf>
    <xf numFmtId="49" fontId="39" fillId="0" borderId="0">
      <alignment horizontal="right" vertical="top" indent="1"/>
    </xf>
    <xf numFmtId="0" fontId="3" fillId="0" borderId="0" applyNumberFormat="0" applyFont="0" applyFill="0" applyBorder="0" applyAlignment="0">
      <alignment horizontal="left" vertical="top" wrapText="1"/>
    </xf>
    <xf numFmtId="0" fontId="40" fillId="0" borderId="0">
      <alignment horizontal="left" vertical="center"/>
    </xf>
    <xf numFmtId="0" fontId="2" fillId="0" borderId="0" applyBorder="0">
      <alignment horizontal="left" vertical="center" wrapText="1"/>
    </xf>
    <xf numFmtId="0" fontId="3" fillId="2" borderId="20">
      <alignment horizontal="left" vertical="center" wrapText="1"/>
      <protection locked="0"/>
    </xf>
    <xf numFmtId="166" fontId="3" fillId="11" borderId="1">
      <alignment vertical="center"/>
    </xf>
    <xf numFmtId="166" fontId="6" fillId="0" borderId="54">
      <alignment horizontal="right" vertical="center"/>
    </xf>
    <xf numFmtId="49" fontId="8" fillId="9" borderId="42">
      <alignment horizontal="center"/>
    </xf>
    <xf numFmtId="49" fontId="8" fillId="9" borderId="2">
      <alignment horizontal="center" vertical="center"/>
    </xf>
    <xf numFmtId="166" fontId="5" fillId="7" borderId="2">
      <alignment vertical="center"/>
      <protection locked="0"/>
    </xf>
    <xf numFmtId="166" fontId="5" fillId="10" borderId="48">
      <alignment vertical="center"/>
      <protection locked="0"/>
    </xf>
    <xf numFmtId="0" fontId="18" fillId="0" borderId="0">
      <alignment horizontal="left" vertical="center"/>
    </xf>
    <xf numFmtId="166" fontId="5" fillId="13" borderId="47">
      <alignment horizontal="right" vertical="center"/>
      <protection locked="0"/>
    </xf>
    <xf numFmtId="166" fontId="6" fillId="0" borderId="48">
      <alignment horizontal="right" vertical="center"/>
    </xf>
    <xf numFmtId="0" fontId="49" fillId="16" borderId="128" applyNumberFormat="0" applyAlignment="0" applyProtection="0"/>
    <xf numFmtId="0" fontId="50" fillId="0" borderId="129" applyNumberFormat="0" applyFill="0" applyAlignment="0" applyProtection="0"/>
    <xf numFmtId="0" fontId="51" fillId="17" borderId="130" applyNumberFormat="0" applyAlignment="0" applyProtection="0"/>
    <xf numFmtId="164" fontId="3" fillId="4" borderId="194" applyNumberFormat="0">
      <alignment vertical="center"/>
    </xf>
    <xf numFmtId="170" fontId="3" fillId="19" borderId="194" applyNumberFormat="0">
      <alignment vertical="center"/>
    </xf>
    <xf numFmtId="164" fontId="3" fillId="3" borderId="194" applyNumberFormat="0">
      <alignment vertical="center"/>
    </xf>
    <xf numFmtId="3" fontId="3" fillId="0" borderId="194" applyNumberFormat="0">
      <alignment vertical="center"/>
    </xf>
    <xf numFmtId="0" fontId="3" fillId="4" borderId="194" applyNumberFormat="0">
      <alignment vertical="center"/>
    </xf>
    <xf numFmtId="0" fontId="53" fillId="0" borderId="0"/>
    <xf numFmtId="164" fontId="21" fillId="2" borderId="195" applyNumberFormat="0">
      <alignment vertical="center"/>
    </xf>
    <xf numFmtId="0" fontId="21" fillId="20" borderId="195" applyNumberFormat="0">
      <alignment vertical="center"/>
      <protection locked="0"/>
    </xf>
    <xf numFmtId="0" fontId="21" fillId="2" borderId="195" applyNumberFormat="0">
      <alignment vertical="center"/>
    </xf>
    <xf numFmtId="164" fontId="54" fillId="21" borderId="0" applyNumberFormat="0">
      <alignment vertical="center"/>
    </xf>
    <xf numFmtId="164" fontId="55" fillId="4" borderId="0">
      <alignment vertical="center"/>
    </xf>
    <xf numFmtId="164" fontId="52" fillId="0" borderId="0"/>
    <xf numFmtId="0" fontId="3" fillId="0" borderId="0"/>
    <xf numFmtId="0" fontId="56" fillId="0" borderId="0">
      <alignment horizontal="left" indent="1"/>
    </xf>
    <xf numFmtId="0" fontId="33" fillId="0" borderId="197">
      <alignment horizontal="left" vertical="center" wrapText="1" indent="2"/>
    </xf>
    <xf numFmtId="0" fontId="23" fillId="0" borderId="197">
      <alignment horizontal="left" wrapText="1" indent="1"/>
    </xf>
    <xf numFmtId="0" fontId="33" fillId="0" borderId="197">
      <alignment horizontal="left" vertical="center" wrapText="1" indent="1"/>
    </xf>
    <xf numFmtId="0" fontId="3" fillId="2" borderId="0">
      <alignment vertical="top" wrapText="1"/>
      <protection locked="0"/>
    </xf>
    <xf numFmtId="0" fontId="57" fillId="0" borderId="0">
      <alignment horizontal="left" vertical="top"/>
    </xf>
    <xf numFmtId="0" fontId="58" fillId="0" borderId="0">
      <alignment horizontal="left" indent="1"/>
    </xf>
    <xf numFmtId="0" fontId="59" fillId="0" borderId="0">
      <alignment horizontal="left" indent="2"/>
    </xf>
    <xf numFmtId="0" fontId="39" fillId="0" borderId="0">
      <alignment vertical="top"/>
    </xf>
    <xf numFmtId="0" fontId="23" fillId="0" borderId="197">
      <alignment horizontal="left" wrapText="1" indent="1"/>
    </xf>
    <xf numFmtId="0" fontId="3" fillId="0" borderId="198" applyBorder="0">
      <alignment horizontal="right" vertical="center" wrapText="1"/>
    </xf>
    <xf numFmtId="0" fontId="40" fillId="0" borderId="0">
      <alignment horizontal="left" vertical="center"/>
    </xf>
    <xf numFmtId="0" fontId="23" fillId="0" borderId="0">
      <alignment horizontal="left" vertical="center" wrapText="1"/>
    </xf>
    <xf numFmtId="0" fontId="23" fillId="0" borderId="197">
      <alignment horizontal="left" wrapText="1" indent="1"/>
    </xf>
    <xf numFmtId="0" fontId="23" fillId="0" borderId="197">
      <alignment horizontal="left" wrapText="1" indent="1"/>
    </xf>
    <xf numFmtId="49" fontId="23" fillId="0" borderId="0">
      <alignment horizontal="right" vertical="top"/>
    </xf>
    <xf numFmtId="0" fontId="23" fillId="0" borderId="0">
      <alignment horizontal="left" vertical="top" wrapText="1"/>
    </xf>
    <xf numFmtId="0" fontId="2" fillId="0" borderId="197">
      <alignment horizontal="left" vertical="center" wrapText="1" indent="1"/>
    </xf>
    <xf numFmtId="0" fontId="33" fillId="2" borderId="20">
      <alignment horizontal="left" vertical="center" wrapText="1"/>
      <protection locked="0"/>
    </xf>
    <xf numFmtId="171" fontId="2" fillId="0" borderId="21" applyFill="0" applyBorder="0">
      <alignment vertical="top"/>
    </xf>
    <xf numFmtId="0" fontId="49" fillId="16" borderId="128" applyNumberFormat="0" applyAlignment="0" applyProtection="0"/>
    <xf numFmtId="0" fontId="50" fillId="0" borderId="129" applyNumberFormat="0" applyFill="0" applyAlignment="0" applyProtection="0"/>
    <xf numFmtId="0" fontId="51" fillId="17" borderId="130" applyNumberFormat="0" applyAlignment="0" applyProtection="0"/>
    <xf numFmtId="0" fontId="49" fillId="16" borderId="128" applyNumberFormat="0" applyAlignment="0" applyProtection="0"/>
    <xf numFmtId="0" fontId="49" fillId="16" borderId="128" applyNumberFormat="0" applyAlignment="0" applyProtection="0"/>
    <xf numFmtId="0" fontId="50" fillId="0" borderId="129" applyNumberFormat="0" applyFill="0" applyAlignment="0" applyProtection="0"/>
    <xf numFmtId="0" fontId="51" fillId="17" borderId="130" applyNumberFormat="0" applyAlignment="0" applyProtection="0"/>
    <xf numFmtId="0" fontId="51" fillId="17" borderId="130" applyNumberFormat="0" applyAlignment="0" applyProtection="0"/>
    <xf numFmtId="0" fontId="50" fillId="0" borderId="129" applyNumberFormat="0" applyFill="0" applyAlignment="0" applyProtection="0"/>
    <xf numFmtId="0" fontId="11" fillId="7" borderId="2">
      <alignment horizontal="center" vertical="center" wrapText="1"/>
      <protection locked="0"/>
    </xf>
    <xf numFmtId="0" fontId="33" fillId="10" borderId="20">
      <alignment horizontal="left" vertical="center" wrapText="1"/>
      <protection locked="0"/>
    </xf>
    <xf numFmtId="166" fontId="5" fillId="25" borderId="258">
      <alignment vertical="center"/>
      <protection locked="0"/>
    </xf>
    <xf numFmtId="0" fontId="5" fillId="22" borderId="258">
      <alignment horizontal="left" vertical="center" indent="1"/>
    </xf>
    <xf numFmtId="166" fontId="6" fillId="22" borderId="258">
      <alignment horizontal="right" vertical="center"/>
    </xf>
    <xf numFmtId="49" fontId="8" fillId="9" borderId="367">
      <alignment horizontal="center"/>
    </xf>
    <xf numFmtId="49" fontId="8" fillId="9" borderId="260">
      <alignment horizontal="center"/>
    </xf>
    <xf numFmtId="166" fontId="63" fillId="26" borderId="393" applyBorder="0">
      <alignment vertical="center"/>
      <protection locked="0"/>
    </xf>
    <xf numFmtId="166" fontId="5" fillId="27" borderId="302">
      <alignment vertical="center"/>
    </xf>
    <xf numFmtId="172" fontId="33" fillId="2" borderId="302">
      <alignment vertical="center"/>
      <protection locked="0"/>
    </xf>
    <xf numFmtId="0" fontId="69" fillId="0" borderId="0" applyFont="0" applyBorder="0"/>
    <xf numFmtId="0" fontId="4" fillId="0" borderId="404" applyFont="0" applyBorder="0">
      <alignment horizontal="left" wrapText="1" indent="2"/>
    </xf>
    <xf numFmtId="166" fontId="5" fillId="28" borderId="477">
      <alignment vertical="center"/>
      <protection locked="0"/>
    </xf>
    <xf numFmtId="0" fontId="1" fillId="0" borderId="0"/>
    <xf numFmtId="49" fontId="8" fillId="9" borderId="496">
      <alignment horizontal="center"/>
    </xf>
    <xf numFmtId="49" fontId="8" fillId="9" borderId="281">
      <alignment horizontal="center" vertical="center"/>
    </xf>
    <xf numFmtId="166" fontId="5" fillId="0" borderId="281">
      <alignment vertical="center"/>
    </xf>
    <xf numFmtId="166" fontId="6" fillId="0" borderId="99">
      <alignment horizontal="right" vertical="center"/>
    </xf>
    <xf numFmtId="166" fontId="5" fillId="7" borderId="281">
      <alignment vertical="center"/>
      <protection locked="0"/>
    </xf>
    <xf numFmtId="49" fontId="8" fillId="9" borderId="496">
      <alignment horizontal="center"/>
    </xf>
    <xf numFmtId="166" fontId="5" fillId="10" borderId="281">
      <alignment vertical="center"/>
      <protection locked="0"/>
    </xf>
    <xf numFmtId="166" fontId="3" fillId="11" borderId="472">
      <alignment vertical="center"/>
    </xf>
  </cellStyleXfs>
  <cellXfs count="1853">
    <xf numFmtId="0" fontId="0" fillId="0" borderId="0" xfId="0"/>
    <xf numFmtId="49" fontId="8" fillId="9" borderId="457" xfId="77" applyBorder="1">
      <alignment horizontal="center"/>
    </xf>
    <xf numFmtId="0" fontId="6" fillId="0" borderId="123" xfId="0" applyNumberFormat="1" applyFont="1" applyFill="1" applyBorder="1" applyAlignment="1" applyProtection="1">
      <alignment vertical="top" wrapText="1"/>
    </xf>
    <xf numFmtId="49" fontId="8" fillId="9" borderId="103" xfId="20" applyBorder="1">
      <alignment horizontal="center"/>
    </xf>
    <xf numFmtId="49" fontId="8" fillId="9" borderId="110" xfId="21" applyBorder="1">
      <alignment horizontal="center" vertical="center"/>
    </xf>
    <xf numFmtId="166" fontId="5" fillId="13" borderId="109" xfId="25" applyBorder="1">
      <alignment horizontal="right" vertical="center"/>
      <protection locked="0"/>
    </xf>
    <xf numFmtId="49" fontId="8" fillId="9" borderId="40" xfId="20" applyBorder="1">
      <alignment horizontal="center"/>
    </xf>
    <xf numFmtId="0" fontId="24" fillId="0" borderId="57" xfId="0" applyNumberFormat="1" applyFont="1" applyFill="1" applyBorder="1" applyAlignment="1" applyProtection="1"/>
    <xf numFmtId="0" fontId="2" fillId="0" borderId="27" xfId="0" applyNumberFormat="1" applyFont="1" applyFill="1" applyBorder="1" applyAlignment="1" applyProtection="1"/>
    <xf numFmtId="0" fontId="6" fillId="0" borderId="29" xfId="0" applyNumberFormat="1" applyFont="1" applyFill="1" applyBorder="1" applyAlignment="1" applyProtection="1">
      <alignment horizontal="center"/>
    </xf>
    <xf numFmtId="0" fontId="6" fillId="0" borderId="38" xfId="0" applyNumberFormat="1" applyFont="1" applyFill="1" applyBorder="1" applyAlignment="1" applyProtection="1">
      <alignment horizontal="center"/>
    </xf>
    <xf numFmtId="0" fontId="6" fillId="0" borderId="58" xfId="0" applyNumberFormat="1" applyFont="1" applyFill="1" applyBorder="1" applyAlignment="1" applyProtection="1">
      <alignment horizontal="center"/>
    </xf>
    <xf numFmtId="0" fontId="0" fillId="0" borderId="0" xfId="0" applyFill="1" applyAlignment="1" applyProtection="1">
      <alignment wrapText="1"/>
    </xf>
    <xf numFmtId="0" fontId="0" fillId="0" borderId="0" xfId="0" applyAlignment="1" applyProtection="1">
      <alignment wrapText="1"/>
    </xf>
    <xf numFmtId="0" fontId="3" fillId="0" borderId="0" xfId="0" applyFont="1" applyFill="1" applyProtection="1"/>
    <xf numFmtId="0" fontId="3" fillId="0" borderId="0" xfId="0" applyFont="1" applyAlignment="1" applyProtection="1"/>
    <xf numFmtId="0" fontId="0" fillId="0" borderId="0" xfId="0" applyAlignment="1" applyProtection="1">
      <alignment vertical="center" wrapText="1"/>
    </xf>
    <xf numFmtId="0" fontId="0" fillId="0" borderId="0" xfId="0" applyProtection="1"/>
    <xf numFmtId="0" fontId="0" fillId="0" borderId="0" xfId="0" applyAlignment="1" applyProtection="1">
      <alignment vertical="center"/>
    </xf>
    <xf numFmtId="0" fontId="0" fillId="0" borderId="0" xfId="0" applyAlignment="1" applyProtection="1"/>
    <xf numFmtId="0" fontId="3" fillId="0" borderId="0" xfId="0" applyFont="1" applyProtection="1"/>
    <xf numFmtId="0" fontId="3" fillId="0" borderId="0" xfId="0" applyFont="1"/>
    <xf numFmtId="0" fontId="0" fillId="6" borderId="0" xfId="0" applyFill="1" applyProtection="1"/>
    <xf numFmtId="0" fontId="0" fillId="6" borderId="0" xfId="0" applyFill="1" applyAlignment="1" applyProtection="1">
      <alignment vertical="center"/>
    </xf>
    <xf numFmtId="0" fontId="0" fillId="6" borderId="0" xfId="0" applyFill="1" applyAlignment="1" applyProtection="1"/>
    <xf numFmtId="0" fontId="0" fillId="8" borderId="0" xfId="0" applyFill="1" applyProtection="1"/>
    <xf numFmtId="0" fontId="0" fillId="8" borderId="0" xfId="0" applyFill="1" applyAlignment="1" applyProtection="1"/>
    <xf numFmtId="0" fontId="0" fillId="8" borderId="0" xfId="0" applyFill="1" applyAlignment="1" applyProtection="1">
      <alignment wrapText="1"/>
    </xf>
    <xf numFmtId="0" fontId="0" fillId="8" borderId="0" xfId="0" applyFill="1" applyAlignment="1" applyProtection="1">
      <alignment vertical="center"/>
    </xf>
    <xf numFmtId="0" fontId="3" fillId="0" borderId="0" xfId="0" applyFont="1" applyFill="1" applyBorder="1" applyProtection="1"/>
    <xf numFmtId="0" fontId="3" fillId="0" borderId="0" xfId="0" applyFont="1" applyAlignment="1" applyProtection="1">
      <alignment vertical="center"/>
    </xf>
    <xf numFmtId="0" fontId="3" fillId="0" borderId="0" xfId="0" applyFont="1"/>
    <xf numFmtId="0" fontId="3" fillId="0" borderId="0" xfId="0" applyNumberFormat="1" applyFont="1" applyFill="1" applyProtection="1"/>
    <xf numFmtId="0" fontId="0" fillId="0" borderId="0" xfId="0" applyNumberFormat="1" applyFill="1" applyProtection="1"/>
    <xf numFmtId="0" fontId="5" fillId="0" borderId="0" xfId="0" applyNumberFormat="1" applyFont="1" applyFill="1" applyProtection="1"/>
    <xf numFmtId="0" fontId="0" fillId="0" borderId="0" xfId="0" applyNumberFormat="1" applyFill="1" applyAlignment="1" applyProtection="1">
      <alignment vertical="top"/>
    </xf>
    <xf numFmtId="0" fontId="0" fillId="0" borderId="0" xfId="0" applyNumberFormat="1" applyFill="1" applyBorder="1" applyAlignment="1" applyProtection="1"/>
    <xf numFmtId="0" fontId="0" fillId="0" borderId="0" xfId="0" applyNumberFormat="1" applyFill="1" applyAlignment="1" applyProtection="1"/>
    <xf numFmtId="0" fontId="6" fillId="0" borderId="0" xfId="0" applyNumberFormat="1" applyFont="1" applyFill="1" applyAlignment="1" applyProtection="1"/>
    <xf numFmtId="0" fontId="15" fillId="0" borderId="0" xfId="0" applyNumberFormat="1" applyFont="1" applyFill="1" applyAlignment="1" applyProtection="1"/>
    <xf numFmtId="0" fontId="5" fillId="0" borderId="0" xfId="0" applyNumberFormat="1" applyFont="1" applyFill="1" applyAlignment="1" applyProtection="1">
      <alignment vertical="center"/>
    </xf>
    <xf numFmtId="0" fontId="13" fillId="0" borderId="0" xfId="0" applyNumberFormat="1" applyFont="1" applyFill="1" applyAlignment="1" applyProtection="1"/>
    <xf numFmtId="0" fontId="10" fillId="0" borderId="0" xfId="0" applyNumberFormat="1" applyFont="1" applyFill="1" applyAlignment="1" applyProtection="1"/>
    <xf numFmtId="0" fontId="6" fillId="0" borderId="0" xfId="0" applyNumberFormat="1" applyFont="1" applyFill="1" applyAlignment="1" applyProtection="1"/>
    <xf numFmtId="0" fontId="6"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left" vertical="center" wrapText="1" indent="1"/>
    </xf>
    <xf numFmtId="0" fontId="12" fillId="0" borderId="0" xfId="1" applyNumberFormat="1" applyFill="1" applyAlignment="1" applyProtection="1"/>
    <xf numFmtId="0" fontId="5" fillId="0" borderId="0" xfId="0" applyNumberFormat="1" applyFont="1" applyFill="1" applyBorder="1" applyAlignment="1" applyProtection="1">
      <alignment horizontal="right" vertical="center"/>
    </xf>
    <xf numFmtId="0" fontId="6" fillId="0" borderId="0" xfId="0" applyNumberFormat="1" applyFont="1" applyFill="1" applyBorder="1" applyAlignment="1" applyProtection="1">
      <alignment horizontal="right" vertical="center"/>
    </xf>
    <xf numFmtId="0" fontId="6" fillId="0" borderId="0" xfId="0" applyNumberFormat="1" applyFont="1" applyFill="1" applyAlignment="1" applyProtection="1">
      <alignment horizontal="right"/>
    </xf>
    <xf numFmtId="0" fontId="0" fillId="0" borderId="0" xfId="0" applyNumberFormat="1" applyFill="1" applyAlignment="1" applyProtection="1">
      <alignment horizontal="left"/>
    </xf>
    <xf numFmtId="0" fontId="0" fillId="0" borderId="0" xfId="0" applyNumberFormat="1" applyFill="1" applyAlignment="1" applyProtection="1">
      <alignment vertical="center"/>
    </xf>
    <xf numFmtId="0" fontId="5" fillId="0" borderId="0" xfId="0" applyNumberFormat="1" applyFont="1" applyFill="1" applyAlignment="1" applyProtection="1"/>
    <xf numFmtId="0" fontId="6"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0" fillId="0" borderId="0" xfId="0" applyNumberFormat="1" applyFill="1" applyAlignment="1" applyProtection="1">
      <alignment wrapText="1"/>
    </xf>
    <xf numFmtId="0" fontId="12" fillId="0" borderId="0" xfId="1" applyNumberFormat="1" applyFont="1" applyFill="1" applyAlignment="1" applyProtection="1"/>
    <xf numFmtId="0" fontId="0" fillId="0" borderId="0" xfId="0" applyNumberFormat="1" applyFill="1" applyAlignment="1" applyProtection="1">
      <alignment horizontal="left" vertical="center" indent="1"/>
    </xf>
    <xf numFmtId="0" fontId="5" fillId="0" borderId="0" xfId="0" applyNumberFormat="1" applyFont="1" applyFill="1" applyAlignment="1" applyProtection="1">
      <alignment wrapText="1"/>
    </xf>
    <xf numFmtId="0" fontId="8" fillId="0" borderId="0" xfId="0" applyNumberFormat="1" applyFont="1" applyFill="1" applyBorder="1" applyAlignment="1" applyProtection="1">
      <alignment horizontal="center"/>
    </xf>
    <xf numFmtId="0" fontId="7" fillId="0" borderId="0" xfId="0" applyNumberFormat="1" applyFont="1" applyFill="1" applyAlignment="1" applyProtection="1"/>
    <xf numFmtId="0" fontId="0" fillId="0" borderId="0" xfId="0" applyNumberForma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0" xfId="0" applyNumberFormat="1" applyFont="1" applyFill="1" applyAlignment="1" applyProtection="1"/>
    <xf numFmtId="0" fontId="3" fillId="0" borderId="0" xfId="0" applyNumberFormat="1" applyFont="1" applyFill="1" applyAlignment="1" applyProtection="1">
      <alignment vertical="center"/>
    </xf>
    <xf numFmtId="0" fontId="3" fillId="0" borderId="0" xfId="0" applyNumberFormat="1" applyFont="1" applyFill="1" applyAlignment="1" applyProtection="1"/>
    <xf numFmtId="0" fontId="5" fillId="0" borderId="0" xfId="0" applyNumberFormat="1" applyFont="1" applyFill="1" applyAlignment="1" applyProtection="1">
      <alignment horizontal="center"/>
    </xf>
    <xf numFmtId="0" fontId="0" fillId="0" borderId="0" xfId="0" applyNumberFormat="1" applyFill="1" applyBorder="1" applyProtection="1"/>
    <xf numFmtId="0" fontId="16" fillId="0" borderId="0" xfId="0" applyNumberFormat="1" applyFont="1" applyFill="1" applyAlignment="1" applyProtection="1"/>
    <xf numFmtId="0" fontId="3" fillId="0" borderId="0" xfId="0" applyNumberFormat="1" applyFont="1" applyFill="1" applyBorder="1" applyAlignment="1" applyProtection="1">
      <alignment horizontal="right" vertical="top" wrapText="1"/>
    </xf>
    <xf numFmtId="0" fontId="8"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right"/>
    </xf>
    <xf numFmtId="0" fontId="5" fillId="0" borderId="0" xfId="0" applyNumberFormat="1" applyFont="1" applyFill="1" applyBorder="1" applyProtection="1"/>
    <xf numFmtId="0" fontId="5" fillId="0" borderId="0" xfId="0" applyNumberFormat="1" applyFont="1" applyFill="1" applyBorder="1" applyAlignment="1" applyProtection="1">
      <alignment horizontal="left" vertical="center" indent="1"/>
    </xf>
    <xf numFmtId="0" fontId="5" fillId="0" borderId="0" xfId="0" applyNumberFormat="1" applyFont="1" applyFill="1" applyBorder="1" applyAlignment="1" applyProtection="1"/>
    <xf numFmtId="0" fontId="6" fillId="0" borderId="0" xfId="0" applyNumberFormat="1" applyFont="1" applyFill="1" applyBorder="1" applyProtection="1"/>
    <xf numFmtId="0" fontId="5" fillId="0" borderId="8" xfId="0" applyNumberFormat="1" applyFont="1" applyFill="1" applyBorder="1" applyAlignment="1" applyProtection="1">
      <alignment vertical="center"/>
    </xf>
    <xf numFmtId="0" fontId="3" fillId="0" borderId="0" xfId="0" applyNumberFormat="1" applyFont="1" applyFill="1" applyBorder="1" applyProtection="1"/>
    <xf numFmtId="0" fontId="24" fillId="0" borderId="0" xfId="0" applyNumberFormat="1" applyFont="1" applyFill="1" applyBorder="1" applyAlignment="1" applyProtection="1">
      <alignment vertical="center"/>
    </xf>
    <xf numFmtId="0" fontId="27" fillId="0" borderId="0" xfId="0" applyNumberFormat="1" applyFont="1" applyFill="1" applyProtection="1"/>
    <xf numFmtId="0" fontId="2" fillId="0" borderId="0" xfId="0" applyNumberFormat="1" applyFont="1" applyFill="1" applyBorder="1" applyAlignment="1" applyProtection="1">
      <alignment vertical="center"/>
    </xf>
    <xf numFmtId="0" fontId="9" fillId="0" borderId="0" xfId="0" applyNumberFormat="1" applyFont="1" applyFill="1" applyAlignment="1" applyProtection="1">
      <alignment horizontal="right"/>
    </xf>
    <xf numFmtId="0" fontId="0" fillId="0" borderId="0" xfId="0" applyNumberFormat="1" applyFill="1" applyAlignment="1" applyProtection="1">
      <alignment vertical="center" wrapText="1"/>
    </xf>
    <xf numFmtId="0" fontId="5" fillId="0" borderId="0" xfId="0" applyNumberFormat="1" applyFont="1" applyFill="1" applyBorder="1" applyAlignment="1" applyProtection="1">
      <alignment horizontal="center" vertical="center" wrapText="1"/>
    </xf>
    <xf numFmtId="0" fontId="0" fillId="0" borderId="0" xfId="0" applyNumberFormat="1" applyFont="1" applyFill="1" applyAlignment="1" applyProtection="1"/>
    <xf numFmtId="0" fontId="2" fillId="0" borderId="0" xfId="0" applyNumberFormat="1" applyFont="1" applyFill="1" applyProtection="1"/>
    <xf numFmtId="0" fontId="3" fillId="0" borderId="0" xfId="0" applyNumberFormat="1" applyFont="1" applyFill="1" applyProtection="1"/>
    <xf numFmtId="0" fontId="2" fillId="0" borderId="0" xfId="0" quotePrefix="1" applyNumberFormat="1" applyFont="1" applyFill="1" applyBorder="1" applyAlignment="1" applyProtection="1">
      <alignment horizontal="center"/>
    </xf>
    <xf numFmtId="0" fontId="3" fillId="0" borderId="0" xfId="0" applyFont="1" applyFill="1"/>
    <xf numFmtId="166" fontId="15" fillId="0" borderId="0" xfId="0" applyNumberFormat="1" applyFont="1" applyFill="1" applyAlignment="1" applyProtection="1"/>
    <xf numFmtId="166" fontId="5" fillId="0" borderId="0" xfId="0" applyNumberFormat="1" applyFont="1" applyFill="1" applyBorder="1" applyAlignment="1" applyProtection="1">
      <alignment horizontal="right" vertical="center"/>
    </xf>
    <xf numFmtId="166" fontId="6" fillId="0" borderId="0" xfId="0" applyNumberFormat="1" applyFont="1" applyFill="1" applyBorder="1" applyAlignment="1" applyProtection="1">
      <alignment horizontal="right" vertical="center"/>
    </xf>
    <xf numFmtId="166" fontId="14" fillId="0" borderId="0" xfId="0" applyNumberFormat="1" applyFont="1" applyFill="1" applyAlignment="1" applyProtection="1"/>
    <xf numFmtId="0" fontId="0" fillId="0" borderId="0" xfId="0" applyProtection="1">
      <protection locked="0"/>
    </xf>
    <xf numFmtId="0" fontId="2" fillId="0" borderId="0" xfId="0" applyNumberFormat="1" applyFont="1" applyFill="1" applyBorder="1" applyAlignment="1" applyProtection="1"/>
    <xf numFmtId="166" fontId="2" fillId="0" borderId="0" xfId="0" applyNumberFormat="1" applyFont="1" applyFill="1" applyBorder="1" applyAlignment="1" applyProtection="1">
      <alignment vertical="center"/>
    </xf>
    <xf numFmtId="49" fontId="8" fillId="0" borderId="0" xfId="0" applyNumberFormat="1" applyFont="1" applyFill="1" applyBorder="1" applyAlignment="1" applyProtection="1">
      <alignment horizontal="center" vertical="center"/>
    </xf>
    <xf numFmtId="0" fontId="0" fillId="0" borderId="0" xfId="0" applyBorder="1" applyProtection="1"/>
    <xf numFmtId="0" fontId="8" fillId="0" borderId="0" xfId="0" applyNumberFormat="1" applyFont="1" applyFill="1" applyBorder="1" applyAlignment="1" applyProtection="1">
      <alignment horizontal="center" vertical="top"/>
    </xf>
    <xf numFmtId="0" fontId="2" fillId="0" borderId="0" xfId="0" applyFont="1" applyProtection="1"/>
    <xf numFmtId="0" fontId="3" fillId="0" borderId="0" xfId="0" applyFont="1" applyBorder="1" applyProtection="1"/>
    <xf numFmtId="0" fontId="2" fillId="0" borderId="0" xfId="0" applyNumberFormat="1" applyFont="1" applyFill="1" applyBorder="1" applyAlignment="1" applyProtection="1">
      <alignment horizontal="right"/>
    </xf>
    <xf numFmtId="0" fontId="0" fillId="0" borderId="0" xfId="0" applyFill="1" applyAlignment="1" applyProtection="1">
      <alignment vertical="center"/>
    </xf>
    <xf numFmtId="0" fontId="6" fillId="0" borderId="0" xfId="0" applyNumberFormat="1" applyFont="1" applyFill="1" applyBorder="1" applyAlignment="1" applyProtection="1">
      <alignment wrapText="1"/>
    </xf>
    <xf numFmtId="0" fontId="34" fillId="0" borderId="0" xfId="0" applyFont="1" applyProtection="1"/>
    <xf numFmtId="0" fontId="34" fillId="0" borderId="0" xfId="0" applyNumberFormat="1" applyFont="1" applyFill="1" applyProtection="1"/>
    <xf numFmtId="0" fontId="18" fillId="0" borderId="0" xfId="0" applyFont="1" applyProtection="1"/>
    <xf numFmtId="0" fontId="3" fillId="0" borderId="0" xfId="0" applyFont="1" applyBorder="1"/>
    <xf numFmtId="166" fontId="8" fillId="0" borderId="0" xfId="0" applyNumberFormat="1" applyFont="1" applyFill="1" applyBorder="1" applyAlignment="1" applyProtection="1">
      <alignment horizontal="center"/>
    </xf>
    <xf numFmtId="0" fontId="10" fillId="0" borderId="9" xfId="0" applyNumberFormat="1" applyFont="1" applyFill="1" applyBorder="1" applyAlignment="1" applyProtection="1"/>
    <xf numFmtId="0" fontId="6" fillId="0" borderId="9" xfId="0" applyNumberFormat="1" applyFont="1" applyFill="1" applyBorder="1" applyAlignment="1" applyProtection="1"/>
    <xf numFmtId="166" fontId="15" fillId="0" borderId="9" xfId="0" applyNumberFormat="1" applyFont="1" applyFill="1" applyBorder="1" applyAlignment="1" applyProtection="1"/>
    <xf numFmtId="0" fontId="5" fillId="0" borderId="9" xfId="0" applyNumberFormat="1" applyFont="1" applyFill="1" applyBorder="1" applyProtection="1"/>
    <xf numFmtId="0" fontId="8" fillId="0" borderId="4" xfId="0" applyNumberFormat="1" applyFont="1" applyFill="1" applyBorder="1" applyAlignment="1" applyProtection="1">
      <alignment horizontal="center"/>
    </xf>
    <xf numFmtId="0" fontId="35" fillId="0" borderId="0" xfId="0" applyNumberFormat="1" applyFont="1" applyFill="1" applyBorder="1" applyProtection="1"/>
    <xf numFmtId="0" fontId="18" fillId="0" borderId="0" xfId="0" applyNumberFormat="1" applyFont="1" applyFill="1" applyBorder="1" applyAlignment="1" applyProtection="1">
      <alignment horizontal="center" vertical="center"/>
    </xf>
    <xf numFmtId="0" fontId="0" fillId="0" borderId="0" xfId="0" applyNumberFormat="1" applyFill="1" applyAlignment="1" applyProtection="1"/>
    <xf numFmtId="0" fontId="0" fillId="0" borderId="0" xfId="0" applyNumberFormat="1" applyFill="1" applyBorder="1" applyProtection="1"/>
    <xf numFmtId="0" fontId="0" fillId="0" borderId="0" xfId="0" applyFill="1" applyProtection="1"/>
    <xf numFmtId="0" fontId="0" fillId="0" borderId="0" xfId="0" applyProtection="1"/>
    <xf numFmtId="0" fontId="0" fillId="0" borderId="0" xfId="0" applyAlignment="1" applyProtection="1"/>
    <xf numFmtId="0" fontId="3" fillId="0" borderId="0" xfId="0" applyFont="1" applyProtection="1"/>
    <xf numFmtId="0" fontId="3" fillId="0" borderId="0" xfId="0" applyNumberFormat="1" applyFont="1" applyFill="1" applyProtection="1"/>
    <xf numFmtId="0" fontId="0" fillId="0" borderId="0" xfId="0" applyNumberFormat="1" applyFill="1" applyProtection="1"/>
    <xf numFmtId="0" fontId="5" fillId="0" borderId="0" xfId="0" applyNumberFormat="1" applyFont="1" applyFill="1" applyProtection="1"/>
    <xf numFmtId="0" fontId="6" fillId="0" borderId="0" xfId="0" applyNumberFormat="1" applyFont="1" applyFill="1" applyAlignment="1" applyProtection="1"/>
    <xf numFmtId="0" fontId="6" fillId="0" borderId="0" xfId="0" applyNumberFormat="1" applyFont="1" applyFill="1" applyAlignment="1" applyProtection="1">
      <alignment horizontal="right"/>
    </xf>
    <xf numFmtId="0" fontId="5" fillId="0" borderId="0" xfId="0" applyNumberFormat="1" applyFont="1" applyFill="1" applyBorder="1" applyAlignment="1" applyProtection="1">
      <alignment horizontal="center"/>
    </xf>
    <xf numFmtId="0" fontId="3" fillId="0" borderId="0" xfId="0" applyNumberFormat="1" applyFont="1" applyFill="1" applyAlignment="1" applyProtection="1"/>
    <xf numFmtId="0" fontId="5" fillId="0" borderId="0" xfId="0" applyNumberFormat="1" applyFont="1" applyFill="1" applyBorder="1" applyProtection="1"/>
    <xf numFmtId="0" fontId="5" fillId="0" borderId="0" xfId="0" applyNumberFormat="1" applyFont="1" applyFill="1" applyBorder="1" applyAlignment="1" applyProtection="1">
      <alignment horizontal="center" vertical="center"/>
    </xf>
    <xf numFmtId="0" fontId="0" fillId="0" borderId="0" xfId="0" applyProtection="1"/>
    <xf numFmtId="0" fontId="8" fillId="0" borderId="15" xfId="0" applyNumberFormat="1" applyFont="1" applyFill="1" applyBorder="1" applyAlignment="1" applyProtection="1">
      <alignment horizontal="center"/>
    </xf>
    <xf numFmtId="0" fontId="8" fillId="0" borderId="14" xfId="0" applyNumberFormat="1" applyFont="1" applyFill="1" applyBorder="1" applyAlignment="1" applyProtection="1">
      <alignment horizontal="center" vertical="center"/>
    </xf>
    <xf numFmtId="0" fontId="3" fillId="0" borderId="0" xfId="0" applyFont="1" applyFill="1" applyProtection="1"/>
    <xf numFmtId="0" fontId="0" fillId="0" borderId="0" xfId="0" applyProtection="1"/>
    <xf numFmtId="0" fontId="5" fillId="0" borderId="0" xfId="0" applyNumberFormat="1" applyFont="1" applyFill="1" applyProtection="1"/>
    <xf numFmtId="0" fontId="8" fillId="0" borderId="12"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wrapText="1"/>
    </xf>
    <xf numFmtId="0" fontId="34" fillId="0" borderId="0" xfId="0" applyFont="1" applyProtection="1"/>
    <xf numFmtId="166" fontId="6" fillId="0" borderId="0" xfId="0" applyNumberFormat="1" applyFont="1" applyFill="1" applyBorder="1" applyAlignment="1" applyProtection="1">
      <alignment vertical="center"/>
    </xf>
    <xf numFmtId="0" fontId="5" fillId="0" borderId="18" xfId="0" applyNumberFormat="1" applyFont="1" applyFill="1" applyBorder="1" applyAlignment="1" applyProtection="1">
      <alignment vertical="center"/>
    </xf>
    <xf numFmtId="0" fontId="0" fillId="0" borderId="30" xfId="0" applyBorder="1" applyProtection="1"/>
    <xf numFmtId="0" fontId="28" fillId="0" borderId="0" xfId="0" applyNumberFormat="1" applyFont="1" applyFill="1" applyBorder="1" applyAlignment="1" applyProtection="1">
      <alignment horizontal="center" vertical="center" wrapText="1"/>
    </xf>
    <xf numFmtId="0" fontId="8" fillId="0" borderId="33" xfId="0" applyNumberFormat="1" applyFont="1" applyFill="1" applyBorder="1" applyAlignment="1" applyProtection="1">
      <alignment horizontal="center"/>
    </xf>
    <xf numFmtId="0" fontId="8" fillId="0" borderId="32"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center"/>
    </xf>
    <xf numFmtId="166" fontId="35" fillId="0" borderId="0" xfId="0" applyNumberFormat="1" applyFont="1" applyBorder="1" applyProtection="1"/>
    <xf numFmtId="0" fontId="8" fillId="0" borderId="38" xfId="0" applyNumberFormat="1" applyFont="1" applyFill="1" applyBorder="1" applyAlignment="1" applyProtection="1">
      <alignment horizontal="center"/>
    </xf>
    <xf numFmtId="0" fontId="8" fillId="0" borderId="39" xfId="0" applyNumberFormat="1" applyFont="1" applyFill="1" applyBorder="1" applyAlignment="1" applyProtection="1">
      <alignment horizontal="center" wrapText="1"/>
    </xf>
    <xf numFmtId="166" fontId="5" fillId="0" borderId="41" xfId="0" applyNumberFormat="1" applyFont="1" applyFill="1" applyBorder="1" applyAlignment="1" applyProtection="1">
      <alignment vertical="center"/>
    </xf>
    <xf numFmtId="166" fontId="5" fillId="0" borderId="38" xfId="0" applyNumberFormat="1" applyFont="1" applyFill="1" applyBorder="1" applyAlignment="1" applyProtection="1">
      <alignment vertical="center"/>
    </xf>
    <xf numFmtId="0" fontId="0" fillId="0" borderId="9" xfId="0" applyBorder="1"/>
    <xf numFmtId="0" fontId="5" fillId="0" borderId="44" xfId="0" applyNumberFormat="1" applyFont="1" applyFill="1" applyBorder="1" applyAlignment="1" applyProtection="1">
      <alignment horizontal="right" vertical="center"/>
    </xf>
    <xf numFmtId="0" fontId="5" fillId="0" borderId="45" xfId="0" applyNumberFormat="1" applyFont="1" applyFill="1" applyBorder="1" applyAlignment="1" applyProtection="1">
      <alignment horizontal="right" vertical="center"/>
    </xf>
    <xf numFmtId="0" fontId="18" fillId="0" borderId="0" xfId="0" applyNumberFormat="1" applyFont="1" applyFill="1" applyProtection="1"/>
    <xf numFmtId="0" fontId="0" fillId="0" borderId="9" xfId="0" applyBorder="1" applyAlignment="1">
      <alignment horizontal="center" vertical="center"/>
    </xf>
    <xf numFmtId="0" fontId="34" fillId="6" borderId="0" xfId="0" applyFont="1" applyFill="1" applyProtection="1"/>
    <xf numFmtId="0" fontId="44" fillId="0" borderId="0" xfId="0" applyFont="1" applyProtection="1"/>
    <xf numFmtId="0" fontId="45" fillId="0" borderId="0" xfId="0" applyFont="1" applyProtection="1"/>
    <xf numFmtId="0" fontId="45" fillId="0" borderId="0" xfId="0" applyNumberFormat="1" applyFont="1" applyFill="1" applyProtection="1"/>
    <xf numFmtId="166" fontId="3" fillId="11" borderId="16" xfId="18" applyBorder="1">
      <alignment vertical="center"/>
    </xf>
    <xf numFmtId="49" fontId="8" fillId="9" borderId="48" xfId="21" applyBorder="1">
      <alignment horizontal="center" vertical="center"/>
    </xf>
    <xf numFmtId="166" fontId="5" fillId="7" borderId="48" xfId="22" applyBorder="1">
      <alignment vertical="center"/>
      <protection locked="0"/>
    </xf>
    <xf numFmtId="166" fontId="5" fillId="10" borderId="48" xfId="23">
      <alignment vertical="center"/>
      <protection locked="0"/>
    </xf>
    <xf numFmtId="0" fontId="47" fillId="0" borderId="0" xfId="0" applyNumberFormat="1" applyFont="1" applyFill="1" applyBorder="1" applyAlignment="1" applyProtection="1">
      <alignment horizontal="left"/>
    </xf>
    <xf numFmtId="0" fontId="18" fillId="0" borderId="0" xfId="0" applyNumberFormat="1" applyFont="1" applyFill="1" applyBorder="1" applyAlignment="1" applyProtection="1">
      <alignment horizontal="left" vertical="center"/>
    </xf>
    <xf numFmtId="0" fontId="18" fillId="0" borderId="0" xfId="24">
      <alignment horizontal="left" vertical="center"/>
    </xf>
    <xf numFmtId="166" fontId="5" fillId="0" borderId="48" xfId="2">
      <alignment vertical="center"/>
    </xf>
    <xf numFmtId="166" fontId="6" fillId="0" borderId="54" xfId="19">
      <alignment horizontal="right" vertical="center"/>
    </xf>
    <xf numFmtId="166" fontId="6" fillId="0" borderId="48" xfId="26">
      <alignment horizontal="right" vertical="center"/>
    </xf>
    <xf numFmtId="0" fontId="2" fillId="0" borderId="59" xfId="0" applyNumberFormat="1" applyFont="1" applyFill="1" applyBorder="1" applyAlignment="1" applyProtection="1"/>
    <xf numFmtId="0" fontId="2" fillId="0" borderId="52" xfId="0" applyNumberFormat="1" applyFont="1" applyFill="1" applyBorder="1" applyAlignment="1" applyProtection="1">
      <alignment vertical="center"/>
    </xf>
    <xf numFmtId="0" fontId="6" fillId="0" borderId="50" xfId="0" applyNumberFormat="1" applyFont="1" applyFill="1" applyBorder="1" applyAlignment="1" applyProtection="1">
      <alignment horizontal="center"/>
    </xf>
    <xf numFmtId="0" fontId="6" fillId="0" borderId="51" xfId="0" applyNumberFormat="1" applyFont="1" applyFill="1" applyBorder="1" applyAlignment="1" applyProtection="1">
      <alignment horizontal="center"/>
    </xf>
    <xf numFmtId="0" fontId="6" fillId="0" borderId="48" xfId="0" applyNumberFormat="1" applyFont="1" applyFill="1" applyBorder="1" applyAlignment="1" applyProtection="1">
      <alignment horizontal="center"/>
    </xf>
    <xf numFmtId="0" fontId="3" fillId="0" borderId="35" xfId="0" applyNumberFormat="1" applyFont="1" applyFill="1" applyBorder="1" applyProtection="1"/>
    <xf numFmtId="0" fontId="3" fillId="14" borderId="48" xfId="0" applyNumberFormat="1" applyFont="1" applyFill="1" applyBorder="1" applyAlignment="1" applyProtection="1">
      <alignment horizontal="left" vertical="center" wrapText="1" indent="1"/>
    </xf>
    <xf numFmtId="166" fontId="5" fillId="10" borderId="48" xfId="23" applyBorder="1">
      <alignment vertical="center"/>
      <protection locked="0"/>
    </xf>
    <xf numFmtId="0" fontId="5" fillId="0" borderId="48" xfId="0" applyNumberFormat="1" applyFont="1" applyFill="1" applyBorder="1" applyAlignment="1" applyProtection="1">
      <alignment horizontal="center" vertical="center"/>
    </xf>
    <xf numFmtId="0" fontId="3" fillId="0" borderId="48" xfId="0" applyNumberFormat="1" applyFont="1" applyFill="1" applyBorder="1" applyAlignment="1" applyProtection="1">
      <alignment horizontal="left" vertical="center" wrapText="1" indent="1"/>
    </xf>
    <xf numFmtId="0" fontId="2" fillId="0" borderId="48" xfId="0" applyNumberFormat="1" applyFont="1" applyFill="1" applyBorder="1" applyAlignment="1" applyProtection="1">
      <alignment vertical="center"/>
    </xf>
    <xf numFmtId="166" fontId="6" fillId="0" borderId="56" xfId="19" applyBorder="1">
      <alignment horizontal="right" vertical="center"/>
    </xf>
    <xf numFmtId="0" fontId="6" fillId="0" borderId="51" xfId="0" applyNumberFormat="1" applyFont="1" applyFill="1" applyBorder="1" applyAlignment="1" applyProtection="1">
      <alignment horizontal="right" vertical="center"/>
    </xf>
    <xf numFmtId="0" fontId="6" fillId="0" borderId="48" xfId="0" applyNumberFormat="1" applyFont="1" applyFill="1" applyBorder="1" applyAlignment="1" applyProtection="1">
      <alignment horizontal="center" vertical="center"/>
    </xf>
    <xf numFmtId="0" fontId="6" fillId="0" borderId="46" xfId="0" applyNumberFormat="1" applyFont="1" applyFill="1" applyBorder="1" applyAlignment="1" applyProtection="1">
      <alignment vertical="center"/>
    </xf>
    <xf numFmtId="0" fontId="5" fillId="0" borderId="60" xfId="0" applyNumberFormat="1" applyFont="1" applyFill="1" applyBorder="1" applyAlignment="1" applyProtection="1">
      <alignment horizontal="left" vertical="center" indent="1"/>
    </xf>
    <xf numFmtId="0" fontId="5" fillId="0" borderId="24" xfId="0" applyNumberFormat="1" applyFont="1" applyFill="1" applyBorder="1" applyAlignment="1" applyProtection="1">
      <alignment horizontal="center" vertical="center"/>
    </xf>
    <xf numFmtId="0" fontId="5" fillId="0" borderId="61" xfId="0" applyNumberFormat="1" applyFont="1" applyFill="1" applyBorder="1" applyAlignment="1" applyProtection="1">
      <alignment horizontal="center" vertical="center"/>
    </xf>
    <xf numFmtId="0" fontId="5" fillId="0" borderId="62" xfId="0" applyNumberFormat="1" applyFont="1" applyFill="1" applyBorder="1" applyAlignment="1" applyProtection="1">
      <alignment horizontal="center" vertical="center"/>
    </xf>
    <xf numFmtId="0" fontId="46" fillId="0" borderId="0" xfId="24" applyFont="1">
      <alignment horizontal="left" vertical="center"/>
    </xf>
    <xf numFmtId="0" fontId="8" fillId="0" borderId="29" xfId="0" applyNumberFormat="1" applyFont="1" applyFill="1" applyBorder="1" applyAlignment="1" applyProtection="1">
      <alignment horizontal="center"/>
    </xf>
    <xf numFmtId="0" fontId="8" fillId="0" borderId="58" xfId="0" applyNumberFormat="1" applyFont="1" applyFill="1" applyBorder="1" applyAlignment="1" applyProtection="1">
      <alignment horizontal="center"/>
    </xf>
    <xf numFmtId="0" fontId="8" fillId="0" borderId="64" xfId="0" applyNumberFormat="1" applyFont="1" applyFill="1" applyBorder="1" applyAlignment="1" applyProtection="1">
      <alignment horizontal="center"/>
    </xf>
    <xf numFmtId="0" fontId="8" fillId="0" borderId="49" xfId="0" applyNumberFormat="1" applyFont="1" applyFill="1" applyBorder="1" applyAlignment="1" applyProtection="1">
      <alignment horizontal="center"/>
    </xf>
    <xf numFmtId="0" fontId="2" fillId="0" borderId="27" xfId="0" applyNumberFormat="1" applyFont="1" applyFill="1" applyBorder="1" applyAlignment="1" applyProtection="1">
      <alignment vertical="top"/>
    </xf>
    <xf numFmtId="0" fontId="0" fillId="0" borderId="0" xfId="0" applyBorder="1" applyAlignment="1" applyProtection="1">
      <alignment vertical="center"/>
    </xf>
    <xf numFmtId="0" fontId="3" fillId="0" borderId="48" xfId="0" applyNumberFormat="1" applyFont="1" applyFill="1" applyBorder="1" applyAlignment="1" applyProtection="1">
      <alignment horizontal="left" vertical="center" indent="1"/>
    </xf>
    <xf numFmtId="0" fontId="8" fillId="0" borderId="64" xfId="0" applyNumberFormat="1" applyFont="1" applyFill="1" applyBorder="1" applyAlignment="1" applyProtection="1">
      <alignment horizontal="center" vertical="top"/>
    </xf>
    <xf numFmtId="0" fontId="8" fillId="0" borderId="63" xfId="0" applyNumberFormat="1" applyFont="1" applyFill="1" applyBorder="1" applyAlignment="1" applyProtection="1">
      <alignment horizontal="center" vertical="top"/>
    </xf>
    <xf numFmtId="0" fontId="8" fillId="0" borderId="63" xfId="0" applyNumberFormat="1" applyFont="1" applyFill="1" applyBorder="1" applyAlignment="1" applyProtection="1">
      <alignment horizontal="center"/>
    </xf>
    <xf numFmtId="0" fontId="8" fillId="0" borderId="67" xfId="0" applyNumberFormat="1" applyFont="1" applyFill="1" applyBorder="1" applyAlignment="1" applyProtection="1">
      <alignment horizontal="center" vertical="top"/>
    </xf>
    <xf numFmtId="0" fontId="8" fillId="0" borderId="69" xfId="0" applyNumberFormat="1" applyFont="1" applyFill="1" applyBorder="1" applyAlignment="1" applyProtection="1">
      <alignment horizontal="center" vertical="top"/>
    </xf>
    <xf numFmtId="0" fontId="3" fillId="0" borderId="48" xfId="0" applyNumberFormat="1" applyFont="1" applyFill="1" applyBorder="1" applyAlignment="1" applyProtection="1">
      <alignment horizontal="left" vertical="center" wrapText="1" indent="1"/>
    </xf>
    <xf numFmtId="166" fontId="6" fillId="0" borderId="54" xfId="19" applyBorder="1">
      <alignment horizontal="right" vertical="center"/>
    </xf>
    <xf numFmtId="49" fontId="8" fillId="9" borderId="53" xfId="0" applyNumberFormat="1" applyFont="1" applyFill="1" applyBorder="1" applyAlignment="1" applyProtection="1">
      <alignment horizontal="center" vertical="center"/>
    </xf>
    <xf numFmtId="0" fontId="5" fillId="0" borderId="66" xfId="0" applyNumberFormat="1" applyFont="1" applyFill="1" applyBorder="1" applyAlignment="1" applyProtection="1">
      <alignment horizontal="center" vertical="center"/>
    </xf>
    <xf numFmtId="166" fontId="6" fillId="0" borderId="55" xfId="0" applyNumberFormat="1" applyFont="1" applyFill="1" applyBorder="1" applyAlignment="1" applyProtection="1">
      <alignment vertical="center"/>
    </xf>
    <xf numFmtId="166" fontId="5" fillId="0" borderId="55" xfId="0" applyNumberFormat="1" applyFont="1" applyFill="1" applyBorder="1" applyAlignment="1" applyProtection="1">
      <alignment vertical="center"/>
    </xf>
    <xf numFmtId="166" fontId="2" fillId="0" borderId="55" xfId="0" applyNumberFormat="1" applyFont="1" applyFill="1" applyBorder="1" applyAlignment="1" applyProtection="1">
      <alignment horizontal="right" vertical="center" wrapText="1"/>
    </xf>
    <xf numFmtId="166" fontId="3" fillId="0" borderId="55" xfId="0" applyNumberFormat="1" applyFont="1" applyFill="1" applyBorder="1" applyAlignment="1" applyProtection="1">
      <alignment horizontal="right" vertical="center" wrapText="1"/>
    </xf>
    <xf numFmtId="49" fontId="8" fillId="0" borderId="38" xfId="0" applyNumberFormat="1" applyFont="1" applyFill="1" applyBorder="1" applyAlignment="1" applyProtection="1">
      <alignment horizontal="center" vertical="center"/>
    </xf>
    <xf numFmtId="0" fontId="5" fillId="0" borderId="70" xfId="0" applyNumberFormat="1" applyFont="1" applyFill="1" applyBorder="1" applyAlignment="1" applyProtection="1">
      <alignment horizontal="center" vertical="center"/>
    </xf>
    <xf numFmtId="0" fontId="5" fillId="0" borderId="34" xfId="0" applyNumberFormat="1" applyFont="1" applyFill="1" applyBorder="1" applyAlignment="1" applyProtection="1">
      <alignment horizontal="center" vertical="center"/>
    </xf>
    <xf numFmtId="166" fontId="6" fillId="0" borderId="50" xfId="0" applyNumberFormat="1" applyFont="1" applyFill="1" applyBorder="1" applyAlignment="1" applyProtection="1">
      <alignment vertical="center"/>
    </xf>
    <xf numFmtId="0" fontId="5" fillId="0" borderId="68" xfId="0" applyNumberFormat="1" applyFont="1" applyFill="1" applyBorder="1" applyAlignment="1" applyProtection="1">
      <alignment horizontal="center" vertical="center"/>
    </xf>
    <xf numFmtId="49" fontId="8" fillId="9" borderId="42" xfId="20">
      <alignment horizontal="center"/>
    </xf>
    <xf numFmtId="166" fontId="3" fillId="11" borderId="65" xfId="18" applyBorder="1">
      <alignment vertical="center"/>
    </xf>
    <xf numFmtId="0" fontId="0" fillId="0" borderId="37" xfId="0" applyBorder="1" applyAlignment="1">
      <alignment horizontal="center" vertical="center"/>
    </xf>
    <xf numFmtId="0" fontId="6" fillId="0" borderId="12" xfId="0" applyFont="1" applyBorder="1" applyAlignment="1">
      <alignment horizontal="center"/>
    </xf>
    <xf numFmtId="0" fontId="6" fillId="0" borderId="37" xfId="0" applyFont="1" applyBorder="1" applyAlignment="1">
      <alignment horizontal="center" vertical="center"/>
    </xf>
    <xf numFmtId="0" fontId="6" fillId="0" borderId="28" xfId="0" applyNumberFormat="1" applyFont="1" applyFill="1" applyBorder="1" applyAlignment="1" applyProtection="1">
      <alignment horizontal="center"/>
    </xf>
    <xf numFmtId="0" fontId="8" fillId="0" borderId="28" xfId="0" applyNumberFormat="1" applyFont="1" applyFill="1" applyBorder="1" applyAlignment="1" applyProtection="1">
      <alignment horizontal="center"/>
    </xf>
    <xf numFmtId="0" fontId="5" fillId="0" borderId="29" xfId="0" applyNumberFormat="1" applyFont="1" applyFill="1" applyBorder="1" applyAlignment="1" applyProtection="1">
      <alignment horizontal="center" vertical="center"/>
    </xf>
    <xf numFmtId="166" fontId="3" fillId="11" borderId="73" xfId="18" applyBorder="1">
      <alignment vertical="center"/>
    </xf>
    <xf numFmtId="0" fontId="5" fillId="0" borderId="75" xfId="0" applyNumberFormat="1" applyFont="1" applyFill="1" applyBorder="1" applyAlignment="1" applyProtection="1">
      <alignment horizontal="center" vertical="center"/>
    </xf>
    <xf numFmtId="49" fontId="8" fillId="0" borderId="74" xfId="0" applyNumberFormat="1" applyFont="1" applyFill="1" applyBorder="1" applyAlignment="1" applyProtection="1">
      <alignment horizontal="center"/>
    </xf>
    <xf numFmtId="49" fontId="8" fillId="9" borderId="78" xfId="20" applyBorder="1">
      <alignment horizontal="center"/>
    </xf>
    <xf numFmtId="0" fontId="5" fillId="0" borderId="50" xfId="0" applyNumberFormat="1" applyFont="1" applyFill="1" applyBorder="1" applyAlignment="1" applyProtection="1">
      <alignment vertical="center" wrapText="1"/>
    </xf>
    <xf numFmtId="49" fontId="8" fillId="0" borderId="48" xfId="21" applyFill="1" applyBorder="1">
      <alignment horizontal="center" vertical="center"/>
    </xf>
    <xf numFmtId="0" fontId="5" fillId="0" borderId="58" xfId="0" applyNumberFormat="1" applyFont="1" applyFill="1" applyBorder="1" applyAlignment="1" applyProtection="1">
      <alignment horizontal="center" vertical="center"/>
    </xf>
    <xf numFmtId="0" fontId="6" fillId="0" borderId="27" xfId="0" applyNumberFormat="1" applyFont="1" applyFill="1" applyBorder="1" applyAlignment="1" applyProtection="1">
      <alignment vertical="top"/>
    </xf>
    <xf numFmtId="0" fontId="6" fillId="0" borderId="59" xfId="0" applyNumberFormat="1" applyFont="1" applyFill="1" applyBorder="1" applyAlignment="1" applyProtection="1">
      <alignment vertical="top"/>
    </xf>
    <xf numFmtId="0" fontId="8" fillId="0" borderId="83" xfId="0" applyNumberFormat="1" applyFont="1" applyFill="1" applyBorder="1" applyAlignment="1" applyProtection="1">
      <alignment horizontal="center"/>
    </xf>
    <xf numFmtId="166" fontId="5" fillId="0" borderId="60" xfId="0" applyNumberFormat="1" applyFont="1" applyFill="1" applyBorder="1" applyAlignment="1" applyProtection="1">
      <alignment horizontal="left" vertical="center" indent="1"/>
    </xf>
    <xf numFmtId="166" fontId="3" fillId="0" borderId="25" xfId="0" applyNumberFormat="1" applyFont="1" applyFill="1" applyBorder="1" applyAlignment="1" applyProtection="1">
      <alignment horizontal="left" vertical="center" indent="1"/>
    </xf>
    <xf numFmtId="166" fontId="2" fillId="0" borderId="81" xfId="0" applyNumberFormat="1" applyFont="1" applyFill="1" applyBorder="1" applyAlignment="1" applyProtection="1">
      <alignment horizontal="left" vertical="center" indent="1"/>
    </xf>
    <xf numFmtId="0" fontId="5" fillId="0" borderId="84" xfId="0" applyNumberFormat="1" applyFont="1" applyFill="1" applyBorder="1" applyAlignment="1" applyProtection="1">
      <alignment vertical="center"/>
    </xf>
    <xf numFmtId="0" fontId="5" fillId="0" borderId="72" xfId="0" applyNumberFormat="1" applyFont="1" applyFill="1" applyBorder="1" applyAlignment="1" applyProtection="1">
      <alignment vertical="center"/>
    </xf>
    <xf numFmtId="0" fontId="3" fillId="0" borderId="48" xfId="0" applyNumberFormat="1" applyFont="1" applyFill="1" applyBorder="1" applyAlignment="1" applyProtection="1">
      <alignment horizontal="left" vertical="center" indent="2"/>
    </xf>
    <xf numFmtId="0" fontId="3" fillId="0" borderId="43" xfId="0" applyNumberFormat="1" applyFont="1" applyFill="1" applyBorder="1" applyAlignment="1" applyProtection="1">
      <alignment horizontal="left" vertical="center" indent="2"/>
    </xf>
    <xf numFmtId="0" fontId="2" fillId="0" borderId="48" xfId="0" applyNumberFormat="1" applyFont="1" applyFill="1" applyBorder="1" applyAlignment="1" applyProtection="1">
      <alignment horizontal="left" vertical="center"/>
    </xf>
    <xf numFmtId="166" fontId="6" fillId="0" borderId="85" xfId="19" applyBorder="1">
      <alignment horizontal="right" vertical="center"/>
    </xf>
    <xf numFmtId="0" fontId="5" fillId="0" borderId="50" xfId="0" applyNumberFormat="1" applyFont="1" applyFill="1" applyBorder="1" applyAlignment="1" applyProtection="1">
      <alignment vertical="center"/>
    </xf>
    <xf numFmtId="166" fontId="3" fillId="0" borderId="48" xfId="0" applyNumberFormat="1" applyFont="1" applyFill="1" applyBorder="1" applyAlignment="1" applyProtection="1">
      <alignment horizontal="left" vertical="center" wrapText="1" indent="1"/>
    </xf>
    <xf numFmtId="0" fontId="5" fillId="0" borderId="48" xfId="0" applyNumberFormat="1" applyFont="1" applyFill="1" applyBorder="1" applyAlignment="1" applyProtection="1">
      <alignment horizontal="center" vertical="center" wrapText="1"/>
    </xf>
    <xf numFmtId="166" fontId="2" fillId="0" borderId="52" xfId="0" applyNumberFormat="1" applyFont="1" applyFill="1" applyBorder="1" applyAlignment="1" applyProtection="1">
      <alignment horizontal="left" vertical="center" wrapText="1" indent="1"/>
    </xf>
    <xf numFmtId="0" fontId="5" fillId="0" borderId="86" xfId="0" applyNumberFormat="1" applyFont="1" applyFill="1" applyBorder="1" applyAlignment="1" applyProtection="1">
      <alignment horizontal="center" vertical="center" wrapText="1"/>
    </xf>
    <xf numFmtId="0" fontId="5" fillId="0" borderId="88" xfId="0" applyNumberFormat="1" applyFont="1" applyFill="1" applyBorder="1" applyAlignment="1" applyProtection="1">
      <alignment horizontal="center" vertical="center"/>
    </xf>
    <xf numFmtId="0" fontId="8" fillId="0" borderId="90" xfId="0" applyNumberFormat="1" applyFont="1" applyFill="1" applyBorder="1" applyAlignment="1" applyProtection="1">
      <alignment horizontal="center"/>
    </xf>
    <xf numFmtId="49" fontId="8" fillId="9" borderId="74" xfId="21" applyBorder="1">
      <alignment horizontal="center" vertical="center"/>
    </xf>
    <xf numFmtId="166" fontId="8" fillId="0" borderId="91" xfId="0" applyNumberFormat="1" applyFont="1" applyFill="1" applyBorder="1" applyAlignment="1" applyProtection="1">
      <alignment horizontal="center"/>
    </xf>
    <xf numFmtId="0" fontId="0" fillId="0" borderId="87" xfId="0" applyNumberFormat="1" applyFill="1" applyBorder="1" applyAlignment="1" applyProtection="1"/>
    <xf numFmtId="0" fontId="6" fillId="0" borderId="90" xfId="0" applyNumberFormat="1" applyFont="1" applyFill="1" applyBorder="1" applyAlignment="1" applyProtection="1">
      <alignment horizontal="right"/>
    </xf>
    <xf numFmtId="0" fontId="3" fillId="0" borderId="82" xfId="0" applyNumberFormat="1" applyFont="1" applyFill="1" applyBorder="1" applyProtection="1"/>
    <xf numFmtId="0" fontId="3" fillId="0" borderId="74" xfId="0" applyNumberFormat="1" applyFont="1" applyFill="1" applyBorder="1" applyAlignment="1" applyProtection="1">
      <alignment horizontal="left" vertical="center" indent="1"/>
    </xf>
    <xf numFmtId="0" fontId="5" fillId="0" borderId="92" xfId="0" applyNumberFormat="1" applyFont="1" applyFill="1" applyBorder="1" applyAlignment="1" applyProtection="1">
      <alignment horizontal="center" vertical="center"/>
    </xf>
    <xf numFmtId="0" fontId="3" fillId="0" borderId="87" xfId="0" applyNumberFormat="1" applyFont="1" applyFill="1" applyBorder="1" applyAlignment="1" applyProtection="1">
      <alignment horizontal="left" vertical="center" indent="1"/>
    </xf>
    <xf numFmtId="0" fontId="3" fillId="0" borderId="49" xfId="0" quotePrefix="1" applyNumberFormat="1" applyFont="1" applyFill="1" applyBorder="1" applyAlignment="1" applyProtection="1">
      <alignment horizontal="center"/>
    </xf>
    <xf numFmtId="0" fontId="2" fillId="0" borderId="57" xfId="0" applyNumberFormat="1" applyFont="1" applyFill="1" applyBorder="1" applyAlignment="1" applyProtection="1"/>
    <xf numFmtId="0" fontId="2" fillId="0" borderId="27" xfId="0" applyNumberFormat="1" applyFont="1" applyFill="1" applyBorder="1" applyAlignment="1" applyProtection="1">
      <alignment vertical="top" wrapText="1"/>
    </xf>
    <xf numFmtId="0" fontId="6" fillId="0" borderId="94" xfId="0" applyNumberFormat="1" applyFont="1" applyFill="1" applyBorder="1" applyAlignment="1" applyProtection="1"/>
    <xf numFmtId="166" fontId="6" fillId="0" borderId="71" xfId="0" applyNumberFormat="1" applyFont="1" applyFill="1" applyBorder="1" applyAlignment="1" applyProtection="1">
      <alignment horizontal="left" vertical="center"/>
    </xf>
    <xf numFmtId="0" fontId="3" fillId="0" borderId="60" xfId="0" applyNumberFormat="1" applyFont="1" applyFill="1" applyBorder="1" applyAlignment="1" applyProtection="1">
      <alignment horizontal="left" vertical="center" indent="1"/>
    </xf>
    <xf numFmtId="0" fontId="5" fillId="0" borderId="71" xfId="0" applyNumberFormat="1" applyFont="1" applyFill="1" applyBorder="1" applyAlignment="1" applyProtection="1">
      <alignment horizontal="left" vertical="center" indent="1"/>
    </xf>
    <xf numFmtId="0" fontId="8" fillId="0" borderId="92" xfId="0" applyNumberFormat="1" applyFont="1" applyFill="1" applyBorder="1" applyAlignment="1" applyProtection="1">
      <alignment horizontal="center" vertical="center"/>
    </xf>
    <xf numFmtId="0" fontId="3" fillId="0" borderId="48" xfId="0" quotePrefix="1" applyNumberFormat="1" applyFont="1" applyFill="1" applyBorder="1" applyAlignment="1" applyProtection="1">
      <alignment horizontal="left" vertical="center" indent="1"/>
    </xf>
    <xf numFmtId="0" fontId="3" fillId="0" borderId="71" xfId="0" applyNumberFormat="1" applyFont="1" applyFill="1" applyBorder="1" applyAlignment="1" applyProtection="1">
      <alignment horizontal="left" vertical="center" indent="1"/>
    </xf>
    <xf numFmtId="0" fontId="5" fillId="0" borderId="95" xfId="0" applyNumberFormat="1" applyFont="1" applyFill="1" applyBorder="1" applyAlignment="1" applyProtection="1">
      <alignment horizontal="center" vertical="center"/>
    </xf>
    <xf numFmtId="0" fontId="2" fillId="0" borderId="79" xfId="0" applyNumberFormat="1" applyFont="1" applyFill="1" applyBorder="1" applyAlignment="1" applyProtection="1">
      <alignment vertical="center"/>
    </xf>
    <xf numFmtId="0" fontId="2" fillId="0" borderId="82" xfId="0" applyNumberFormat="1" applyFont="1" applyFill="1" applyBorder="1" applyAlignment="1" applyProtection="1">
      <alignment vertical="center"/>
    </xf>
    <xf numFmtId="0" fontId="6" fillId="0" borderId="91" xfId="0" applyNumberFormat="1" applyFont="1" applyFill="1" applyBorder="1" applyAlignment="1" applyProtection="1">
      <alignment vertical="center"/>
    </xf>
    <xf numFmtId="0" fontId="0" fillId="0" borderId="91" xfId="0" applyNumberFormat="1" applyFill="1" applyBorder="1" applyAlignment="1" applyProtection="1">
      <alignment vertical="center"/>
    </xf>
    <xf numFmtId="0" fontId="5" fillId="0" borderId="91" xfId="0" applyNumberFormat="1" applyFont="1" applyFill="1" applyBorder="1" applyAlignment="1" applyProtection="1">
      <alignment vertical="center"/>
    </xf>
    <xf numFmtId="0" fontId="0" fillId="0" borderId="91" xfId="0" applyBorder="1" applyAlignment="1" applyProtection="1">
      <alignment vertical="center"/>
    </xf>
    <xf numFmtId="166" fontId="2" fillId="0" borderId="79" xfId="0" applyNumberFormat="1" applyFont="1" applyFill="1" applyBorder="1" applyAlignment="1" applyProtection="1">
      <alignment vertical="center"/>
    </xf>
    <xf numFmtId="0" fontId="0" fillId="0" borderId="48" xfId="0" applyNumberFormat="1" applyFill="1" applyBorder="1" applyAlignment="1" applyProtection="1">
      <alignment vertical="center"/>
    </xf>
    <xf numFmtId="166" fontId="5" fillId="10" borderId="74" xfId="23" applyBorder="1">
      <alignment vertical="center"/>
      <protection locked="0"/>
    </xf>
    <xf numFmtId="0" fontId="41" fillId="0" borderId="82" xfId="0" applyNumberFormat="1" applyFont="1" applyFill="1" applyBorder="1" applyAlignment="1" applyProtection="1">
      <alignment vertical="top"/>
    </xf>
    <xf numFmtId="0" fontId="8" fillId="0" borderId="91" xfId="0" applyNumberFormat="1" applyFont="1" applyFill="1" applyBorder="1" applyAlignment="1" applyProtection="1">
      <alignment horizontal="center"/>
    </xf>
    <xf numFmtId="0" fontId="8" fillId="0" borderId="75" xfId="0" applyNumberFormat="1" applyFont="1" applyFill="1" applyBorder="1" applyAlignment="1" applyProtection="1">
      <alignment horizontal="center"/>
    </xf>
    <xf numFmtId="166" fontId="2" fillId="0" borderId="25" xfId="0" applyNumberFormat="1" applyFont="1" applyFill="1" applyBorder="1" applyAlignment="1" applyProtection="1">
      <alignment vertical="center"/>
    </xf>
    <xf numFmtId="0" fontId="2" fillId="0" borderId="80" xfId="0" applyNumberFormat="1" applyFont="1" applyFill="1" applyBorder="1" applyAlignment="1" applyProtection="1">
      <alignment vertical="center"/>
    </xf>
    <xf numFmtId="0" fontId="6" fillId="0" borderId="50" xfId="0" applyNumberFormat="1" applyFont="1" applyFill="1" applyBorder="1" applyAlignment="1" applyProtection="1">
      <alignment vertical="center"/>
    </xf>
    <xf numFmtId="0" fontId="0" fillId="0" borderId="50" xfId="0" applyNumberFormat="1" applyFill="1" applyBorder="1" applyAlignment="1" applyProtection="1">
      <alignment vertical="center"/>
    </xf>
    <xf numFmtId="0" fontId="0" fillId="0" borderId="50" xfId="0" applyBorder="1" applyAlignment="1" applyProtection="1">
      <alignment vertical="center"/>
    </xf>
    <xf numFmtId="0" fontId="6" fillId="0" borderId="87" xfId="0" applyNumberFormat="1" applyFont="1" applyFill="1" applyBorder="1" applyAlignment="1" applyProtection="1">
      <alignment vertical="center"/>
    </xf>
    <xf numFmtId="166" fontId="8" fillId="0" borderId="89" xfId="0" applyNumberFormat="1" applyFont="1" applyFill="1" applyBorder="1" applyAlignment="1" applyProtection="1">
      <alignment horizontal="center"/>
    </xf>
    <xf numFmtId="166" fontId="6" fillId="0" borderId="11" xfId="19" applyBorder="1">
      <alignment horizontal="right" vertical="center"/>
    </xf>
    <xf numFmtId="0" fontId="5" fillId="14" borderId="0" xfId="0" applyNumberFormat="1" applyFont="1" applyFill="1" applyBorder="1" applyAlignment="1" applyProtection="1">
      <alignment horizontal="left" vertical="center" indent="1"/>
    </xf>
    <xf numFmtId="0" fontId="6" fillId="0" borderId="82" xfId="0" applyNumberFormat="1" applyFont="1" applyFill="1" applyBorder="1" applyAlignment="1" applyProtection="1">
      <alignment vertical="top"/>
    </xf>
    <xf numFmtId="49" fontId="8" fillId="0" borderId="93" xfId="0" applyNumberFormat="1" applyFont="1" applyFill="1" applyBorder="1" applyAlignment="1" applyProtection="1">
      <alignment horizontal="center" vertical="center"/>
    </xf>
    <xf numFmtId="0" fontId="5" fillId="14" borderId="60" xfId="0" applyNumberFormat="1" applyFont="1" applyFill="1" applyBorder="1" applyAlignment="1" applyProtection="1">
      <alignment horizontal="left" vertical="center" indent="1"/>
    </xf>
    <xf numFmtId="0" fontId="5" fillId="14" borderId="29" xfId="0" applyNumberFormat="1" applyFont="1" applyFill="1" applyBorder="1" applyAlignment="1" applyProtection="1">
      <alignment horizontal="center" vertical="center"/>
    </xf>
    <xf numFmtId="0" fontId="5" fillId="14" borderId="77" xfId="0" applyNumberFormat="1" applyFont="1" applyFill="1" applyBorder="1" applyAlignment="1" applyProtection="1">
      <alignment horizontal="center" vertical="center"/>
    </xf>
    <xf numFmtId="0" fontId="5" fillId="14" borderId="75" xfId="0" applyNumberFormat="1" applyFont="1" applyFill="1" applyBorder="1" applyAlignment="1" applyProtection="1">
      <alignment horizontal="center" vertical="center"/>
    </xf>
    <xf numFmtId="0" fontId="5" fillId="0" borderId="79" xfId="0" applyNumberFormat="1" applyFont="1" applyFill="1" applyBorder="1" applyAlignment="1" applyProtection="1">
      <alignment horizontal="left" vertical="center" indent="1"/>
    </xf>
    <xf numFmtId="0" fontId="6" fillId="0" borderId="27" xfId="0" applyNumberFormat="1" applyFont="1" applyFill="1" applyBorder="1" applyAlignment="1" applyProtection="1">
      <alignment horizontal="left" vertical="center"/>
    </xf>
    <xf numFmtId="0" fontId="6" fillId="0" borderId="76" xfId="0" applyNumberFormat="1" applyFont="1" applyFill="1" applyBorder="1" applyAlignment="1" applyProtection="1">
      <alignment horizontal="left" vertical="center"/>
    </xf>
    <xf numFmtId="0" fontId="5" fillId="0" borderId="75" xfId="0" quotePrefix="1" applyNumberFormat="1" applyFont="1" applyFill="1" applyBorder="1" applyAlignment="1" applyProtection="1">
      <alignment horizontal="center" vertical="center"/>
    </xf>
    <xf numFmtId="0" fontId="2" fillId="0" borderId="113" xfId="0" applyNumberFormat="1" applyFont="1" applyFill="1" applyBorder="1" applyAlignment="1" applyProtection="1">
      <alignment horizontal="left" vertical="center"/>
    </xf>
    <xf numFmtId="0" fontId="3" fillId="0" borderId="74" xfId="0" applyNumberFormat="1" applyFont="1" applyFill="1" applyBorder="1" applyAlignment="1" applyProtection="1">
      <alignment horizontal="left" vertical="center" wrapText="1" indent="1"/>
    </xf>
    <xf numFmtId="166" fontId="6" fillId="0" borderId="110" xfId="26" applyBorder="1">
      <alignment horizontal="right" vertical="center"/>
    </xf>
    <xf numFmtId="166" fontId="5" fillId="0" borderId="110" xfId="2" applyBorder="1">
      <alignment vertical="center"/>
    </xf>
    <xf numFmtId="49" fontId="8" fillId="0" borderId="112" xfId="0" applyNumberFormat="1" applyFont="1" applyFill="1" applyBorder="1" applyAlignment="1" applyProtection="1">
      <alignment horizontal="center" vertical="center"/>
    </xf>
    <xf numFmtId="0" fontId="8" fillId="0" borderId="105" xfId="0" applyNumberFormat="1" applyFont="1" applyFill="1" applyBorder="1" applyAlignment="1" applyProtection="1">
      <alignment horizontal="center" wrapText="1"/>
    </xf>
    <xf numFmtId="49" fontId="8" fillId="9" borderId="104" xfId="20" applyBorder="1">
      <alignment horizontal="center"/>
    </xf>
    <xf numFmtId="0" fontId="3" fillId="0" borderId="110" xfId="0" applyNumberFormat="1" applyFont="1" applyFill="1" applyBorder="1" applyAlignment="1" applyProtection="1">
      <alignment horizontal="left" vertical="center"/>
    </xf>
    <xf numFmtId="166" fontId="5" fillId="10" borderId="110" xfId="23" applyBorder="1">
      <alignment vertical="center"/>
      <protection locked="0"/>
    </xf>
    <xf numFmtId="0" fontId="5" fillId="0" borderId="110" xfId="0" applyNumberFormat="1" applyFont="1" applyFill="1" applyBorder="1" applyAlignment="1" applyProtection="1">
      <alignment horizontal="left" vertical="center"/>
    </xf>
    <xf numFmtId="0" fontId="5" fillId="0" borderId="74" xfId="0" applyNumberFormat="1" applyFont="1" applyFill="1" applyBorder="1" applyAlignment="1" applyProtection="1">
      <alignment horizontal="left" vertical="center"/>
    </xf>
    <xf numFmtId="49" fontId="8" fillId="9" borderId="106" xfId="21" applyBorder="1">
      <alignment horizontal="center" vertical="center"/>
    </xf>
    <xf numFmtId="0" fontId="0" fillId="0" borderId="123" xfId="0" applyNumberFormat="1" applyFill="1" applyBorder="1" applyAlignment="1" applyProtection="1"/>
    <xf numFmtId="0" fontId="6" fillId="0" borderId="79" xfId="0" applyNumberFormat="1" applyFont="1" applyFill="1" applyBorder="1" applyAlignment="1" applyProtection="1">
      <alignment vertical="center"/>
    </xf>
    <xf numFmtId="0" fontId="3" fillId="0" borderId="125" xfId="0" applyNumberFormat="1" applyFont="1" applyFill="1" applyBorder="1" applyAlignment="1" applyProtection="1">
      <alignment horizontal="left" vertical="center" wrapText="1" indent="1"/>
    </xf>
    <xf numFmtId="0" fontId="3" fillId="0" borderId="121" xfId="0" applyNumberFormat="1" applyFont="1" applyFill="1" applyBorder="1" applyAlignment="1" applyProtection="1">
      <alignment horizontal="left" vertical="center" wrapText="1" indent="1"/>
    </xf>
    <xf numFmtId="0" fontId="8" fillId="0" borderId="119" xfId="0" applyNumberFormat="1" applyFont="1" applyFill="1" applyBorder="1" applyAlignment="1" applyProtection="1">
      <alignment horizontal="center"/>
    </xf>
    <xf numFmtId="0" fontId="2" fillId="0" borderId="123" xfId="0" applyNumberFormat="1" applyFont="1" applyFill="1" applyBorder="1" applyAlignment="1" applyProtection="1">
      <alignment vertical="center"/>
    </xf>
    <xf numFmtId="0" fontId="2" fillId="0" borderId="123" xfId="0" applyNumberFormat="1" applyFont="1" applyFill="1" applyBorder="1" applyAlignment="1" applyProtection="1">
      <alignment vertical="top"/>
    </xf>
    <xf numFmtId="0" fontId="6" fillId="0" borderId="123" xfId="0" applyNumberFormat="1" applyFont="1" applyFill="1" applyBorder="1" applyAlignment="1" applyProtection="1"/>
    <xf numFmtId="0" fontId="2" fillId="0" borderId="123" xfId="0" applyNumberFormat="1" applyFont="1" applyFill="1" applyBorder="1" applyAlignment="1" applyProtection="1">
      <alignment wrapText="1"/>
    </xf>
    <xf numFmtId="166" fontId="6" fillId="0" borderId="127" xfId="19" applyBorder="1">
      <alignment horizontal="right" vertical="center"/>
    </xf>
    <xf numFmtId="0" fontId="3" fillId="0" borderId="98" xfId="0" applyNumberFormat="1" applyFont="1" applyFill="1" applyBorder="1" applyProtection="1"/>
    <xf numFmtId="0" fontId="6" fillId="0" borderId="15" xfId="0" applyNumberFormat="1" applyFont="1" applyFill="1" applyBorder="1" applyAlignment="1" applyProtection="1">
      <alignment horizontal="center"/>
    </xf>
    <xf numFmtId="0" fontId="3" fillId="0" borderId="120" xfId="0" applyNumberFormat="1" applyFont="1" applyFill="1" applyBorder="1" applyAlignment="1" applyProtection="1">
      <alignment horizontal="left" vertical="center" wrapText="1" indent="1"/>
    </xf>
    <xf numFmtId="0" fontId="5" fillId="0" borderId="110" xfId="0" quotePrefix="1" applyNumberFormat="1" applyFont="1" applyFill="1" applyBorder="1" applyAlignment="1" applyProtection="1">
      <alignment horizontal="center" vertical="center"/>
    </xf>
    <xf numFmtId="0" fontId="6" fillId="0" borderId="123" xfId="0" applyNumberFormat="1" applyFont="1" applyFill="1" applyBorder="1" applyAlignment="1" applyProtection="1">
      <alignment vertical="center"/>
    </xf>
    <xf numFmtId="0" fontId="6" fillId="0" borderId="110" xfId="0" applyNumberFormat="1" applyFont="1" applyFill="1" applyBorder="1" applyAlignment="1" applyProtection="1">
      <alignment horizontal="left" vertical="center" wrapText="1"/>
    </xf>
    <xf numFmtId="166" fontId="5" fillId="0" borderId="122" xfId="0" applyNumberFormat="1" applyFont="1" applyFill="1" applyBorder="1" applyAlignment="1" applyProtection="1">
      <alignment vertical="center"/>
    </xf>
    <xf numFmtId="0" fontId="3" fillId="0" borderId="98" xfId="0" applyNumberFormat="1" applyFont="1" applyFill="1" applyBorder="1" applyProtection="1"/>
    <xf numFmtId="0" fontId="2" fillId="0" borderId="123" xfId="0" applyNumberFormat="1" applyFont="1" applyFill="1" applyBorder="1" applyAlignment="1" applyProtection="1"/>
    <xf numFmtId="0" fontId="5" fillId="0" borderId="126" xfId="0" applyNumberFormat="1" applyFont="1" applyFill="1" applyBorder="1" applyAlignment="1" applyProtection="1">
      <alignment horizontal="center" vertical="center"/>
    </xf>
    <xf numFmtId="0" fontId="5" fillId="0" borderId="75" xfId="0" applyNumberFormat="1" applyFont="1" applyFill="1" applyBorder="1" applyAlignment="1" applyProtection="1">
      <alignment horizontal="center" vertical="center" wrapText="1"/>
    </xf>
    <xf numFmtId="0" fontId="2" fillId="0" borderId="123" xfId="0" applyNumberFormat="1" applyFont="1" applyFill="1" applyBorder="1" applyProtection="1"/>
    <xf numFmtId="0" fontId="3" fillId="0" borderId="108" xfId="0" applyNumberFormat="1" applyFont="1" applyFill="1" applyBorder="1" applyAlignment="1" applyProtection="1">
      <alignment horizontal="left" vertical="center" wrapText="1" indent="1"/>
    </xf>
    <xf numFmtId="0" fontId="8" fillId="0" borderId="19" xfId="0" applyNumberFormat="1" applyFont="1" applyFill="1" applyBorder="1" applyAlignment="1" applyProtection="1">
      <alignment horizontal="center"/>
    </xf>
    <xf numFmtId="0" fontId="6" fillId="0" borderId="123" xfId="0" applyNumberFormat="1" applyFont="1" applyFill="1" applyBorder="1" applyAlignment="1" applyProtection="1">
      <alignment vertical="center" wrapText="1"/>
    </xf>
    <xf numFmtId="0" fontId="2" fillId="0" borderId="107" xfId="0" applyNumberFormat="1" applyFont="1" applyFill="1" applyBorder="1" applyAlignment="1" applyProtection="1">
      <alignment wrapText="1"/>
    </xf>
    <xf numFmtId="166" fontId="5" fillId="7" borderId="74" xfId="22" applyBorder="1">
      <alignment vertical="center"/>
      <protection locked="0"/>
    </xf>
    <xf numFmtId="166" fontId="6" fillId="0" borderId="99" xfId="19" applyBorder="1">
      <alignment horizontal="right" vertical="center"/>
    </xf>
    <xf numFmtId="166" fontId="5" fillId="7" borderId="110" xfId="22" applyBorder="1">
      <alignment vertical="center"/>
      <protection locked="0"/>
    </xf>
    <xf numFmtId="0" fontId="0" fillId="0" borderId="0" xfId="0" applyProtection="1"/>
    <xf numFmtId="0" fontId="0" fillId="0" borderId="0" xfId="0" applyNumberFormat="1" applyFill="1" applyProtection="1"/>
    <xf numFmtId="0" fontId="5" fillId="0" borderId="0" xfId="0" applyNumberFormat="1" applyFont="1" applyFill="1" applyProtection="1"/>
    <xf numFmtId="0" fontId="0" fillId="0" borderId="0" xfId="0" applyNumberFormat="1" applyFill="1" applyAlignment="1" applyProtection="1"/>
    <xf numFmtId="0" fontId="6" fillId="0" borderId="0" xfId="0" applyNumberFormat="1" applyFont="1" applyFill="1" applyBorder="1" applyAlignment="1" applyProtection="1"/>
    <xf numFmtId="0" fontId="8" fillId="0" borderId="74"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0" borderId="33"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wrapText="1"/>
    </xf>
    <xf numFmtId="0" fontId="8" fillId="0" borderId="0" xfId="0" applyNumberFormat="1" applyFont="1" applyFill="1" applyBorder="1" applyAlignment="1" applyProtection="1">
      <alignment horizontal="center" vertical="center" wrapText="1"/>
    </xf>
    <xf numFmtId="0" fontId="6" fillId="0" borderId="0" xfId="0" applyNumberFormat="1" applyFont="1" applyFill="1" applyBorder="1" applyProtection="1"/>
    <xf numFmtId="0" fontId="6" fillId="0" borderId="0" xfId="0" applyNumberFormat="1" applyFont="1" applyFill="1" applyBorder="1" applyAlignment="1" applyProtection="1">
      <alignment horizontal="center"/>
    </xf>
    <xf numFmtId="0" fontId="3" fillId="0" borderId="0" xfId="0" applyNumberFormat="1" applyFont="1" applyFill="1" applyBorder="1" applyProtection="1"/>
    <xf numFmtId="0" fontId="3" fillId="0" borderId="0" xfId="0" applyNumberFormat="1" applyFont="1" applyFill="1" applyBorder="1" applyProtection="1"/>
    <xf numFmtId="0" fontId="8" fillId="0" borderId="69" xfId="0" applyNumberFormat="1" applyFont="1" applyFill="1" applyBorder="1" applyAlignment="1" applyProtection="1">
      <alignment horizontal="center"/>
    </xf>
    <xf numFmtId="166" fontId="8" fillId="0" borderId="0" xfId="0" applyNumberFormat="1" applyFont="1" applyFill="1" applyBorder="1" applyAlignment="1" applyProtection="1">
      <alignment horizontal="center"/>
    </xf>
    <xf numFmtId="0" fontId="2" fillId="0" borderId="0" xfId="0" quotePrefix="1" applyNumberFormat="1" applyFont="1" applyFill="1" applyBorder="1" applyAlignment="1" applyProtection="1">
      <alignment horizontal="right"/>
    </xf>
    <xf numFmtId="0" fontId="0" fillId="0" borderId="0" xfId="0" applyBorder="1"/>
    <xf numFmtId="0" fontId="6" fillId="0" borderId="98" xfId="0" applyNumberFormat="1" applyFont="1" applyFill="1" applyBorder="1" applyAlignment="1" applyProtection="1">
      <alignment horizontal="center"/>
    </xf>
    <xf numFmtId="0" fontId="8" fillId="0" borderId="102" xfId="0" applyNumberFormat="1" applyFont="1" applyFill="1" applyBorder="1" applyAlignment="1" applyProtection="1">
      <alignment horizontal="center"/>
    </xf>
    <xf numFmtId="0" fontId="45" fillId="0" borderId="0" xfId="0" applyFont="1" applyProtection="1"/>
    <xf numFmtId="0" fontId="2" fillId="0" borderId="113" xfId="0" applyNumberFormat="1" applyFont="1" applyFill="1" applyBorder="1" applyAlignment="1" applyProtection="1">
      <alignment vertical="center"/>
    </xf>
    <xf numFmtId="0" fontId="3" fillId="14" borderId="110" xfId="0" applyNumberFormat="1" applyFont="1" applyFill="1" applyBorder="1" applyAlignment="1" applyProtection="1">
      <alignment horizontal="left" vertical="center" wrapText="1" indent="1"/>
    </xf>
    <xf numFmtId="0" fontId="5" fillId="0" borderId="110" xfId="0" applyNumberFormat="1" applyFont="1" applyFill="1" applyBorder="1" applyAlignment="1" applyProtection="1">
      <alignment horizontal="center" vertical="center"/>
    </xf>
    <xf numFmtId="0" fontId="2" fillId="0" borderId="110" xfId="0" applyNumberFormat="1" applyFont="1" applyFill="1" applyBorder="1" applyAlignment="1" applyProtection="1">
      <alignment vertical="center"/>
    </xf>
    <xf numFmtId="0" fontId="5" fillId="14" borderId="110" xfId="0" applyNumberFormat="1" applyFont="1" applyFill="1" applyBorder="1" applyAlignment="1" applyProtection="1">
      <alignment horizontal="left" vertical="center" indent="1"/>
    </xf>
    <xf numFmtId="0" fontId="2" fillId="0" borderId="107" xfId="0" applyNumberFormat="1" applyFont="1" applyFill="1" applyBorder="1" applyAlignment="1" applyProtection="1">
      <alignment horizontal="left"/>
    </xf>
    <xf numFmtId="0" fontId="2" fillId="0" borderId="117" xfId="0" applyNumberFormat="1" applyFont="1" applyFill="1" applyBorder="1" applyAlignment="1" applyProtection="1">
      <alignment horizontal="center"/>
    </xf>
    <xf numFmtId="0" fontId="8" fillId="0" borderId="101" xfId="0" applyNumberFormat="1" applyFont="1" applyFill="1" applyBorder="1" applyAlignment="1" applyProtection="1">
      <alignment horizontal="center"/>
    </xf>
    <xf numFmtId="0" fontId="8" fillId="0" borderId="115" xfId="0" applyNumberFormat="1" applyFont="1" applyFill="1" applyBorder="1" applyAlignment="1" applyProtection="1">
      <alignment horizontal="center"/>
    </xf>
    <xf numFmtId="0" fontId="8" fillId="0" borderId="18" xfId="0" applyNumberFormat="1" applyFont="1" applyFill="1" applyBorder="1" applyAlignment="1" applyProtection="1">
      <alignment horizontal="center"/>
    </xf>
    <xf numFmtId="0" fontId="3" fillId="0" borderId="110" xfId="0" applyNumberFormat="1" applyFont="1" applyFill="1" applyBorder="1" applyAlignment="1" applyProtection="1">
      <alignment horizontal="left" vertical="center" indent="1"/>
    </xf>
    <xf numFmtId="0" fontId="5" fillId="0" borderId="74" xfId="0" applyNumberFormat="1" applyFont="1" applyFill="1" applyBorder="1" applyAlignment="1" applyProtection="1">
      <alignment horizontal="center" vertical="center"/>
    </xf>
    <xf numFmtId="0" fontId="6" fillId="0" borderId="114" xfId="0" applyNumberFormat="1" applyFont="1" applyFill="1" applyBorder="1" applyAlignment="1" applyProtection="1">
      <alignment vertical="center"/>
    </xf>
    <xf numFmtId="0" fontId="5" fillId="0" borderId="110" xfId="0" applyNumberFormat="1" applyFont="1" applyFill="1" applyBorder="1" applyAlignment="1" applyProtection="1">
      <alignment horizontal="left" vertical="center" indent="1"/>
    </xf>
    <xf numFmtId="0" fontId="3" fillId="0" borderId="110" xfId="0" applyNumberFormat="1" applyFont="1" applyFill="1" applyBorder="1" applyAlignment="1" applyProtection="1">
      <alignment horizontal="left" vertical="center" wrapText="1" indent="1"/>
    </xf>
    <xf numFmtId="0" fontId="3" fillId="14" borderId="110" xfId="0" applyNumberFormat="1" applyFont="1" applyFill="1" applyBorder="1" applyAlignment="1" applyProtection="1">
      <alignment horizontal="left" vertical="center" indent="1"/>
    </xf>
    <xf numFmtId="0" fontId="5" fillId="0" borderId="118" xfId="0" applyNumberFormat="1" applyFont="1" applyFill="1" applyBorder="1" applyAlignment="1" applyProtection="1">
      <alignment horizontal="center" vertical="center"/>
    </xf>
    <xf numFmtId="0" fontId="6" fillId="0" borderId="114" xfId="0" applyNumberFormat="1" applyFont="1" applyFill="1" applyBorder="1" applyAlignment="1" applyProtection="1">
      <alignment vertical="center" wrapText="1"/>
    </xf>
    <xf numFmtId="166" fontId="6" fillId="0" borderId="111" xfId="0" applyNumberFormat="1" applyFont="1" applyFill="1" applyBorder="1" applyAlignment="1" applyProtection="1">
      <alignment vertical="center"/>
    </xf>
    <xf numFmtId="0" fontId="5" fillId="0" borderId="75" xfId="0" applyNumberFormat="1" applyFont="1" applyFill="1" applyBorder="1" applyAlignment="1" applyProtection="1">
      <alignment horizontal="center" vertical="center"/>
    </xf>
    <xf numFmtId="0" fontId="8" fillId="0" borderId="106" xfId="0" applyNumberFormat="1" applyFont="1" applyFill="1" applyBorder="1" applyAlignment="1" applyProtection="1">
      <alignment horizontal="center"/>
    </xf>
    <xf numFmtId="0" fontId="8" fillId="0" borderId="75" xfId="0" applyNumberFormat="1" applyFont="1" applyFill="1" applyBorder="1" applyAlignment="1" applyProtection="1">
      <alignment horizontal="center"/>
    </xf>
    <xf numFmtId="0" fontId="8" fillId="0" borderId="83" xfId="0" applyNumberFormat="1" applyFont="1" applyFill="1" applyBorder="1" applyAlignment="1" applyProtection="1">
      <alignment horizontal="center"/>
    </xf>
    <xf numFmtId="166" fontId="8" fillId="0" borderId="12" xfId="0" applyNumberFormat="1" applyFont="1" applyFill="1" applyBorder="1" applyAlignment="1" applyProtection="1">
      <alignment horizontal="center"/>
    </xf>
    <xf numFmtId="0" fontId="3" fillId="0" borderId="82" xfId="0" applyNumberFormat="1" applyFont="1" applyFill="1" applyBorder="1" applyProtection="1"/>
    <xf numFmtId="0" fontId="5" fillId="0" borderId="24" xfId="0" applyNumberFormat="1" applyFont="1" applyFill="1" applyBorder="1" applyAlignment="1" applyProtection="1">
      <alignment horizontal="center" vertical="center"/>
    </xf>
    <xf numFmtId="0" fontId="2" fillId="0" borderId="114" xfId="0" applyNumberFormat="1" applyFont="1" applyFill="1" applyBorder="1" applyAlignment="1" applyProtection="1"/>
    <xf numFmtId="0" fontId="2" fillId="0" borderId="82" xfId="0" applyNumberFormat="1" applyFont="1" applyFill="1" applyBorder="1" applyAlignment="1" applyProtection="1">
      <alignment vertical="center"/>
    </xf>
    <xf numFmtId="0" fontId="5" fillId="0" borderId="12" xfId="0" applyNumberFormat="1" applyFont="1" applyFill="1" applyBorder="1" applyAlignment="1" applyProtection="1">
      <alignment vertical="center"/>
    </xf>
    <xf numFmtId="0" fontId="8" fillId="0" borderId="12" xfId="0" applyNumberFormat="1" applyFont="1" applyFill="1" applyBorder="1" applyAlignment="1" applyProtection="1">
      <alignment horizontal="center"/>
    </xf>
    <xf numFmtId="0" fontId="5" fillId="0" borderId="75" xfId="0" quotePrefix="1" applyNumberFormat="1" applyFont="1" applyFill="1" applyBorder="1" applyAlignment="1" applyProtection="1">
      <alignment horizontal="center" vertical="center"/>
    </xf>
    <xf numFmtId="0" fontId="6" fillId="0" borderId="110" xfId="0" applyNumberFormat="1" applyFont="1" applyFill="1" applyBorder="1" applyAlignment="1" applyProtection="1">
      <alignment horizontal="left" vertical="center"/>
    </xf>
    <xf numFmtId="0" fontId="5" fillId="0" borderId="24" xfId="0" quotePrefix="1" applyNumberFormat="1" applyFont="1" applyFill="1" applyBorder="1" applyAlignment="1" applyProtection="1">
      <alignment horizontal="center" vertical="center"/>
    </xf>
    <xf numFmtId="0" fontId="3" fillId="0" borderId="110" xfId="0" applyNumberFormat="1" applyFont="1" applyFill="1" applyBorder="1" applyAlignment="1" applyProtection="1">
      <alignment horizontal="left" vertical="center" wrapText="1" indent="2"/>
    </xf>
    <xf numFmtId="0" fontId="6" fillId="0" borderId="82" xfId="0" applyNumberFormat="1" applyFont="1" applyFill="1" applyBorder="1" applyAlignment="1" applyProtection="1"/>
    <xf numFmtId="0" fontId="6" fillId="0" borderId="74" xfId="0" applyNumberFormat="1" applyFont="1" applyFill="1" applyBorder="1" applyAlignment="1" applyProtection="1">
      <alignment horizontal="left" vertical="center"/>
    </xf>
    <xf numFmtId="166" fontId="3" fillId="11" borderId="93" xfId="18" applyBorder="1">
      <alignment vertical="center"/>
    </xf>
    <xf numFmtId="0" fontId="6" fillId="0" borderId="106" xfId="0" applyNumberFormat="1" applyFont="1" applyFill="1" applyBorder="1" applyAlignment="1" applyProtection="1">
      <alignment vertical="center"/>
    </xf>
    <xf numFmtId="0" fontId="2" fillId="0" borderId="123" xfId="0" applyNumberFormat="1" applyFont="1" applyFill="1" applyBorder="1" applyAlignment="1" applyProtection="1">
      <alignment vertical="top" wrapText="1"/>
    </xf>
    <xf numFmtId="0" fontId="8" fillId="0" borderId="97" xfId="0" applyNumberFormat="1" applyFont="1" applyFill="1" applyBorder="1" applyAlignment="1" applyProtection="1">
      <alignment horizontal="center"/>
    </xf>
    <xf numFmtId="0" fontId="2" fillId="0" borderId="82" xfId="0" applyNumberFormat="1" applyFont="1" applyFill="1" applyBorder="1" applyAlignment="1" applyProtection="1">
      <alignment vertical="top" wrapText="1"/>
    </xf>
    <xf numFmtId="0" fontId="2" fillId="0" borderId="110" xfId="0" applyNumberFormat="1" applyFont="1" applyFill="1" applyBorder="1" applyAlignment="1" applyProtection="1">
      <alignment horizontal="left" vertical="center"/>
    </xf>
    <xf numFmtId="0" fontId="2" fillId="0" borderId="113" xfId="0" applyNumberFormat="1" applyFont="1" applyFill="1" applyBorder="1" applyAlignment="1" applyProtection="1">
      <alignment horizontal="right" vertical="center"/>
    </xf>
    <xf numFmtId="0" fontId="6" fillId="0" borderId="111" xfId="0" applyNumberFormat="1" applyFont="1" applyFill="1" applyBorder="1" applyAlignment="1" applyProtection="1">
      <alignment horizontal="right" vertical="center"/>
    </xf>
    <xf numFmtId="0" fontId="8" fillId="0" borderId="112" xfId="0" applyNumberFormat="1" applyFont="1" applyFill="1" applyBorder="1" applyAlignment="1" applyProtection="1">
      <alignment horizontal="center" vertical="center"/>
    </xf>
    <xf numFmtId="0" fontId="2" fillId="0" borderId="106" xfId="0" applyNumberFormat="1" applyFont="1" applyFill="1" applyBorder="1" applyAlignment="1" applyProtection="1">
      <alignment vertical="top" wrapText="1"/>
    </xf>
    <xf numFmtId="0" fontId="8" fillId="0" borderId="112" xfId="0" applyNumberFormat="1" applyFont="1" applyFill="1" applyBorder="1" applyAlignment="1" applyProtection="1">
      <alignment horizontal="center"/>
    </xf>
    <xf numFmtId="0" fontId="0" fillId="0" borderId="110" xfId="0" quotePrefix="1" applyNumberFormat="1" applyFill="1" applyBorder="1" applyAlignment="1" applyProtection="1">
      <alignment horizontal="center" vertical="center"/>
    </xf>
    <xf numFmtId="0" fontId="8" fillId="0" borderId="117" xfId="0" applyNumberFormat="1" applyFont="1" applyFill="1" applyBorder="1" applyAlignment="1" applyProtection="1">
      <alignment horizontal="center"/>
    </xf>
    <xf numFmtId="49" fontId="8" fillId="9" borderId="93" xfId="0" applyNumberFormat="1" applyFont="1" applyFill="1" applyBorder="1" applyAlignment="1" applyProtection="1">
      <alignment horizontal="center" vertical="center"/>
    </xf>
    <xf numFmtId="0" fontId="24" fillId="0" borderId="114" xfId="0" applyNumberFormat="1" applyFont="1" applyFill="1" applyBorder="1" applyAlignment="1" applyProtection="1"/>
    <xf numFmtId="0" fontId="5" fillId="0" borderId="115" xfId="0" applyNumberFormat="1" applyFont="1" applyFill="1" applyBorder="1" applyAlignment="1" applyProtection="1">
      <alignment horizontal="center" vertical="center"/>
    </xf>
    <xf numFmtId="0" fontId="23" fillId="0" borderId="123" xfId="0" applyNumberFormat="1" applyFont="1" applyFill="1" applyBorder="1" applyAlignment="1" applyProtection="1">
      <alignment wrapText="1"/>
    </xf>
    <xf numFmtId="0" fontId="8" fillId="0" borderId="119" xfId="0" applyNumberFormat="1" applyFont="1" applyFill="1" applyBorder="1" applyAlignment="1" applyProtection="1">
      <alignment horizontal="center" wrapText="1"/>
    </xf>
    <xf numFmtId="0" fontId="10" fillId="0" borderId="123" xfId="0" applyNumberFormat="1" applyFont="1" applyFill="1" applyBorder="1" applyAlignment="1" applyProtection="1"/>
    <xf numFmtId="0" fontId="8" fillId="0" borderId="131" xfId="0" applyNumberFormat="1" applyFont="1" applyFill="1" applyBorder="1" applyAlignment="1" applyProtection="1">
      <alignment horizontal="center"/>
    </xf>
    <xf numFmtId="0" fontId="6" fillId="0" borderId="31" xfId="0" applyNumberFormat="1" applyFont="1" applyFill="1" applyBorder="1" applyAlignment="1" applyProtection="1"/>
    <xf numFmtId="0" fontId="5" fillId="0" borderId="112" xfId="0" applyNumberFormat="1" applyFont="1" applyFill="1" applyBorder="1" applyAlignment="1" applyProtection="1">
      <alignment vertical="center"/>
    </xf>
    <xf numFmtId="0" fontId="3" fillId="12" borderId="110" xfId="0" applyNumberFormat="1" applyFont="1" applyFill="1" applyBorder="1" applyAlignment="1" applyProtection="1">
      <alignment horizontal="left" vertical="center" indent="1"/>
    </xf>
    <xf numFmtId="0" fontId="42" fillId="0" borderId="110" xfId="0" applyNumberFormat="1" applyFont="1" applyFill="1" applyBorder="1" applyAlignment="1" applyProtection="1">
      <alignment horizontal="left" vertical="center" indent="1"/>
    </xf>
    <xf numFmtId="0" fontId="2" fillId="0" borderId="74" xfId="0" applyNumberFormat="1" applyFont="1" applyFill="1" applyBorder="1" applyAlignment="1" applyProtection="1">
      <alignment horizontal="left" vertical="center"/>
    </xf>
    <xf numFmtId="0" fontId="6" fillId="0" borderId="111" xfId="0" applyNumberFormat="1" applyFont="1" applyFill="1" applyBorder="1" applyAlignment="1" applyProtection="1">
      <alignment vertical="center"/>
    </xf>
    <xf numFmtId="0" fontId="10" fillId="0" borderId="82" xfId="0" applyNumberFormat="1" applyFont="1" applyFill="1" applyBorder="1" applyAlignment="1" applyProtection="1"/>
    <xf numFmtId="0" fontId="5" fillId="0" borderId="120" xfId="0" applyNumberFormat="1" applyFont="1" applyFill="1" applyBorder="1" applyAlignment="1" applyProtection="1">
      <alignment horizontal="left" vertical="center" indent="1"/>
    </xf>
    <xf numFmtId="0" fontId="5" fillId="0" borderId="79" xfId="0" quotePrefix="1" applyNumberFormat="1" applyFont="1" applyFill="1" applyBorder="1" applyAlignment="1" applyProtection="1">
      <alignment horizontal="left" vertical="center" indent="1"/>
    </xf>
    <xf numFmtId="0" fontId="41" fillId="0" borderId="123" xfId="0" applyNumberFormat="1" applyFont="1" applyFill="1" applyBorder="1" applyAlignment="1" applyProtection="1">
      <alignment vertical="top"/>
    </xf>
    <xf numFmtId="0" fontId="3" fillId="0" borderId="82" xfId="0" applyNumberFormat="1" applyFont="1" applyFill="1" applyBorder="1" applyAlignment="1" applyProtection="1">
      <alignment horizontal="left" vertical="center" indent="1"/>
    </xf>
    <xf numFmtId="49" fontId="8" fillId="0" borderId="119" xfId="0" applyNumberFormat="1" applyFont="1" applyFill="1" applyBorder="1" applyAlignment="1" applyProtection="1">
      <alignment horizontal="center"/>
    </xf>
    <xf numFmtId="0" fontId="2" fillId="0" borderId="82" xfId="0" applyNumberFormat="1" applyFont="1" applyFill="1" applyBorder="1" applyAlignment="1" applyProtection="1"/>
    <xf numFmtId="0" fontId="8" fillId="0" borderId="74" xfId="0" applyNumberFormat="1" applyFont="1" applyFill="1" applyBorder="1" applyAlignment="1" applyProtection="1">
      <alignment horizontal="center" vertical="center"/>
    </xf>
    <xf numFmtId="0" fontId="2" fillId="0" borderId="107" xfId="0" applyNumberFormat="1" applyFont="1" applyFill="1" applyBorder="1" applyAlignment="1" applyProtection="1">
      <alignment vertical="center"/>
    </xf>
    <xf numFmtId="0" fontId="8" fillId="0" borderId="111" xfId="0" applyNumberFormat="1" applyFont="1" applyFill="1" applyBorder="1" applyAlignment="1" applyProtection="1">
      <alignment horizontal="center" vertical="center"/>
    </xf>
    <xf numFmtId="0" fontId="3" fillId="0" borderId="132" xfId="0" applyFont="1" applyBorder="1" applyProtection="1"/>
    <xf numFmtId="0" fontId="2" fillId="0" borderId="82" xfId="0" applyNumberFormat="1" applyFont="1" applyFill="1" applyBorder="1" applyProtection="1"/>
    <xf numFmtId="0" fontId="8" fillId="0" borderId="106" xfId="0" applyNumberFormat="1" applyFont="1" applyFill="1" applyBorder="1" applyAlignment="1" applyProtection="1">
      <alignment horizontal="center" vertical="center"/>
    </xf>
    <xf numFmtId="0" fontId="28" fillId="14" borderId="105" xfId="0" applyNumberFormat="1" applyFont="1" applyFill="1" applyBorder="1" applyAlignment="1" applyProtection="1">
      <alignment horizontal="center" wrapText="1"/>
    </xf>
    <xf numFmtId="0" fontId="28" fillId="14" borderId="117" xfId="0" applyNumberFormat="1" applyFont="1" applyFill="1" applyBorder="1" applyAlignment="1" applyProtection="1">
      <alignment horizontal="center" wrapText="1"/>
    </xf>
    <xf numFmtId="0" fontId="8" fillId="0" borderId="110" xfId="0" applyNumberFormat="1" applyFont="1" applyFill="1" applyBorder="1" applyAlignment="1" applyProtection="1">
      <alignment horizontal="center" wrapText="1"/>
    </xf>
    <xf numFmtId="0" fontId="5" fillId="0" borderId="82" xfId="0" applyNumberFormat="1" applyFont="1" applyFill="1" applyBorder="1" applyAlignment="1" applyProtection="1"/>
    <xf numFmtId="0" fontId="8" fillId="14" borderId="91" xfId="0" applyNumberFormat="1" applyFont="1" applyFill="1" applyBorder="1" applyAlignment="1" applyProtection="1">
      <alignment horizontal="center"/>
    </xf>
    <xf numFmtId="0" fontId="5" fillId="0" borderId="110" xfId="0" applyNumberFormat="1" applyFont="1" applyFill="1" applyBorder="1" applyAlignment="1" applyProtection="1">
      <alignment horizontal="left" vertical="center" wrapText="1" indent="1"/>
    </xf>
    <xf numFmtId="6" fontId="28" fillId="14" borderId="91" xfId="0" quotePrefix="1" applyNumberFormat="1" applyFont="1" applyFill="1" applyBorder="1" applyAlignment="1" applyProtection="1">
      <alignment horizontal="center"/>
    </xf>
    <xf numFmtId="0" fontId="28" fillId="14" borderId="91" xfId="0" quotePrefix="1" applyNumberFormat="1" applyFont="1" applyFill="1" applyBorder="1" applyAlignment="1" applyProtection="1">
      <alignment horizontal="center"/>
    </xf>
    <xf numFmtId="0" fontId="3" fillId="0" borderId="123" xfId="0" applyNumberFormat="1" applyFont="1" applyFill="1" applyBorder="1" applyAlignment="1" applyProtection="1">
      <alignment horizontal="left" vertical="center" wrapText="1" indent="1"/>
    </xf>
    <xf numFmtId="0" fontId="6" fillId="0" borderId="107" xfId="0" applyNumberFormat="1" applyFont="1" applyFill="1" applyBorder="1" applyAlignment="1" applyProtection="1">
      <alignment vertical="center"/>
    </xf>
    <xf numFmtId="166" fontId="6" fillId="0" borderId="110" xfId="0" applyNumberFormat="1" applyFont="1" applyFill="1" applyBorder="1" applyAlignment="1" applyProtection="1">
      <alignment horizontal="left" vertical="center"/>
    </xf>
    <xf numFmtId="0" fontId="8" fillId="0" borderId="98" xfId="0" applyNumberFormat="1" applyFont="1" applyFill="1" applyBorder="1" applyAlignment="1" applyProtection="1">
      <alignment horizontal="center"/>
    </xf>
    <xf numFmtId="0" fontId="6" fillId="0" borderId="107" xfId="0" applyNumberFormat="1" applyFont="1" applyFill="1" applyBorder="1" applyAlignment="1" applyProtection="1">
      <alignment wrapText="1"/>
    </xf>
    <xf numFmtId="0" fontId="6" fillId="0" borderId="115" xfId="0" applyNumberFormat="1" applyFont="1" applyFill="1" applyBorder="1" applyAlignment="1" applyProtection="1">
      <alignment horizontal="center"/>
    </xf>
    <xf numFmtId="0" fontId="6" fillId="0" borderId="119" xfId="0" applyNumberFormat="1" applyFont="1" applyFill="1" applyBorder="1" applyAlignment="1" applyProtection="1">
      <alignment horizontal="center"/>
    </xf>
    <xf numFmtId="0" fontId="6" fillId="0" borderId="101" xfId="0" applyNumberFormat="1" applyFont="1" applyFill="1" applyBorder="1" applyAlignment="1" applyProtection="1">
      <alignment horizontal="center"/>
    </xf>
    <xf numFmtId="0" fontId="2" fillId="0" borderId="31" xfId="0" applyNumberFormat="1" applyFont="1" applyFill="1" applyBorder="1" applyAlignment="1" applyProtection="1"/>
    <xf numFmtId="0" fontId="6" fillId="0" borderId="75" xfId="0" applyNumberFormat="1" applyFont="1" applyFill="1" applyBorder="1" applyAlignment="1" applyProtection="1">
      <alignment horizontal="center"/>
    </xf>
    <xf numFmtId="0" fontId="2" fillId="0" borderId="113" xfId="0" applyNumberFormat="1" applyFont="1" applyFill="1" applyBorder="1" applyAlignment="1" applyProtection="1">
      <alignment vertical="center" wrapText="1"/>
    </xf>
    <xf numFmtId="0" fontId="6" fillId="0" borderId="110" xfId="0" applyNumberFormat="1" applyFont="1" applyFill="1" applyBorder="1" applyAlignment="1" applyProtection="1">
      <alignment horizontal="center" vertical="center"/>
    </xf>
    <xf numFmtId="0" fontId="6" fillId="0" borderId="110" xfId="0" applyNumberFormat="1" applyFont="1" applyFill="1" applyBorder="1" applyAlignment="1" applyProtection="1">
      <alignment horizontal="center"/>
    </xf>
    <xf numFmtId="0" fontId="3" fillId="0" borderId="110" xfId="0" quotePrefix="1" applyNumberFormat="1" applyFont="1" applyFill="1" applyBorder="1" applyAlignment="1" applyProtection="1">
      <alignment horizontal="left" vertical="center" indent="1"/>
    </xf>
    <xf numFmtId="0" fontId="6" fillId="0" borderId="123" xfId="0" applyNumberFormat="1" applyFont="1" applyFill="1" applyBorder="1" applyAlignment="1" applyProtection="1">
      <alignment wrapText="1"/>
    </xf>
    <xf numFmtId="0" fontId="6" fillId="0" borderId="82" xfId="0" applyNumberFormat="1" applyFont="1" applyFill="1" applyBorder="1" applyAlignment="1" applyProtection="1">
      <alignment wrapText="1"/>
    </xf>
    <xf numFmtId="0" fontId="6" fillId="0" borderId="74" xfId="0" applyNumberFormat="1" applyFont="1" applyFill="1" applyBorder="1" applyAlignment="1" applyProtection="1">
      <alignment vertical="center" wrapText="1"/>
    </xf>
    <xf numFmtId="0" fontId="6" fillId="0" borderId="74" xfId="0" quotePrefix="1" applyNumberFormat="1" applyFont="1" applyFill="1" applyBorder="1" applyAlignment="1" applyProtection="1">
      <alignment horizontal="center"/>
    </xf>
    <xf numFmtId="0" fontId="3" fillId="0" borderId="116" xfId="0" applyNumberFormat="1" applyFont="1" applyFill="1" applyBorder="1" applyAlignment="1" applyProtection="1">
      <alignment horizontal="left" vertical="center" indent="1"/>
    </xf>
    <xf numFmtId="0" fontId="5" fillId="0" borderId="133" xfId="0" applyNumberFormat="1" applyFont="1" applyFill="1" applyBorder="1" applyAlignment="1" applyProtection="1">
      <alignment horizontal="center" vertical="center"/>
    </xf>
    <xf numFmtId="49" fontId="8" fillId="9" borderId="134" xfId="21" applyBorder="1">
      <alignment horizontal="center" vertical="center"/>
    </xf>
    <xf numFmtId="166" fontId="5" fillId="7" borderId="135" xfId="22" applyBorder="1">
      <alignment vertical="center"/>
      <protection locked="0"/>
    </xf>
    <xf numFmtId="49" fontId="8" fillId="9" borderId="136" xfId="20" applyBorder="1">
      <alignment horizontal="center"/>
    </xf>
    <xf numFmtId="49" fontId="8" fillId="9" borderId="137" xfId="21" applyBorder="1">
      <alignment horizontal="center" vertical="center"/>
    </xf>
    <xf numFmtId="166" fontId="5" fillId="7" borderId="137" xfId="22" applyBorder="1">
      <alignment vertical="center"/>
      <protection locked="0"/>
    </xf>
    <xf numFmtId="166" fontId="5" fillId="10" borderId="137" xfId="23" applyBorder="1">
      <alignment vertical="center"/>
      <protection locked="0"/>
    </xf>
    <xf numFmtId="0" fontId="5" fillId="0" borderId="138" xfId="0" applyNumberFormat="1" applyFont="1" applyFill="1" applyBorder="1" applyAlignment="1" applyProtection="1">
      <alignment horizontal="center" vertical="center"/>
    </xf>
    <xf numFmtId="0" fontId="5" fillId="0" borderId="123" xfId="0" applyNumberFormat="1" applyFont="1" applyFill="1" applyBorder="1" applyAlignment="1" applyProtection="1"/>
    <xf numFmtId="166" fontId="6" fillId="0" borderId="74" xfId="26" applyBorder="1">
      <alignment horizontal="right" vertical="center"/>
    </xf>
    <xf numFmtId="0" fontId="5" fillId="0" borderId="120" xfId="0" applyNumberFormat="1" applyFont="1" applyFill="1" applyBorder="1" applyAlignment="1" applyProtection="1">
      <alignment horizontal="left" vertical="center" wrapText="1" indent="1"/>
    </xf>
    <xf numFmtId="0" fontId="5" fillId="0" borderId="79" xfId="0" applyNumberFormat="1" applyFont="1" applyFill="1" applyBorder="1" applyAlignment="1" applyProtection="1">
      <alignment horizontal="left" vertical="center" wrapText="1" indent="1"/>
    </xf>
    <xf numFmtId="49" fontId="8" fillId="9" borderId="136" xfId="0" applyNumberFormat="1" applyFont="1" applyFill="1" applyBorder="1" applyAlignment="1" applyProtection="1">
      <alignment horizontal="center" vertical="center"/>
    </xf>
    <xf numFmtId="49" fontId="8" fillId="9" borderId="140" xfId="0" applyNumberFormat="1" applyFont="1" applyFill="1" applyBorder="1" applyAlignment="1" applyProtection="1">
      <alignment horizontal="center" vertical="center"/>
    </xf>
    <xf numFmtId="0" fontId="5" fillId="0" borderId="141" xfId="0" applyNumberFormat="1" applyFont="1" applyFill="1" applyBorder="1" applyAlignment="1" applyProtection="1">
      <alignment horizontal="center" vertical="center"/>
    </xf>
    <xf numFmtId="0" fontId="2" fillId="0" borderId="79" xfId="0" applyNumberFormat="1" applyFont="1" applyFill="1" applyBorder="1" applyAlignment="1" applyProtection="1">
      <alignment horizontal="left" vertical="center" indent="1"/>
    </xf>
    <xf numFmtId="0" fontId="2" fillId="0" borderId="107" xfId="0" applyNumberFormat="1" applyFont="1" applyFill="1" applyBorder="1" applyAlignment="1" applyProtection="1"/>
    <xf numFmtId="0" fontId="5" fillId="0" borderId="139" xfId="0" applyNumberFormat="1" applyFont="1" applyFill="1" applyBorder="1" applyAlignment="1" applyProtection="1">
      <alignment vertical="center"/>
    </xf>
    <xf numFmtId="0" fontId="5" fillId="0" borderId="142" xfId="0" applyNumberFormat="1" applyFont="1" applyFill="1" applyBorder="1" applyAlignment="1" applyProtection="1">
      <alignment vertical="center"/>
    </xf>
    <xf numFmtId="0" fontId="8" fillId="0" borderId="137" xfId="0" applyNumberFormat="1" applyFont="1" applyFill="1" applyBorder="1" applyAlignment="1" applyProtection="1">
      <alignment horizontal="center"/>
    </xf>
    <xf numFmtId="0" fontId="3" fillId="14" borderId="120" xfId="0" applyNumberFormat="1" applyFont="1" applyFill="1" applyBorder="1" applyAlignment="1" applyProtection="1">
      <alignment horizontal="left" vertical="center" wrapText="1" indent="1"/>
    </xf>
    <xf numFmtId="166" fontId="6" fillId="0" borderId="137" xfId="26" applyBorder="1">
      <alignment horizontal="right" vertical="center"/>
    </xf>
    <xf numFmtId="0" fontId="5" fillId="0" borderId="137" xfId="0" applyNumberFormat="1" applyFont="1" applyFill="1" applyBorder="1" applyAlignment="1" applyProtection="1">
      <alignment horizontal="center" vertical="center"/>
    </xf>
    <xf numFmtId="0" fontId="3" fillId="0" borderId="137" xfId="0" applyNumberFormat="1" applyFont="1" applyFill="1" applyBorder="1" applyAlignment="1" applyProtection="1">
      <alignment horizontal="left" vertical="center" wrapText="1" indent="1"/>
    </xf>
    <xf numFmtId="0" fontId="2" fillId="0" borderId="116" xfId="0" applyNumberFormat="1" applyFont="1" applyFill="1" applyBorder="1" applyAlignment="1" applyProtection="1">
      <alignment vertical="center"/>
    </xf>
    <xf numFmtId="0" fontId="5" fillId="0" borderId="143" xfId="0" applyNumberFormat="1" applyFont="1" applyFill="1" applyBorder="1" applyAlignment="1" applyProtection="1">
      <alignment horizontal="center" vertical="center"/>
    </xf>
    <xf numFmtId="0" fontId="6" fillId="0" borderId="144" xfId="0" applyNumberFormat="1" applyFont="1" applyFill="1" applyBorder="1" applyAlignment="1" applyProtection="1"/>
    <xf numFmtId="0" fontId="8" fillId="0" borderId="145" xfId="0" applyNumberFormat="1" applyFont="1" applyFill="1" applyBorder="1" applyAlignment="1" applyProtection="1">
      <alignment horizontal="center"/>
    </xf>
    <xf numFmtId="0" fontId="2" fillId="0" borderId="146" xfId="0" applyNumberFormat="1" applyFont="1" applyFill="1" applyBorder="1" applyAlignment="1" applyProtection="1">
      <alignment vertical="center"/>
    </xf>
    <xf numFmtId="0" fontId="5" fillId="0" borderId="147" xfId="0" applyNumberFormat="1" applyFont="1" applyFill="1" applyBorder="1" applyAlignment="1" applyProtection="1">
      <alignment vertical="center"/>
    </xf>
    <xf numFmtId="0" fontId="5" fillId="0" borderId="148" xfId="0" applyNumberFormat="1" applyFont="1" applyFill="1" applyBorder="1" applyAlignment="1" applyProtection="1">
      <alignment vertical="center"/>
    </xf>
    <xf numFmtId="0" fontId="5" fillId="0" borderId="149" xfId="0" applyNumberFormat="1" applyFont="1" applyFill="1" applyBorder="1" applyAlignment="1" applyProtection="1">
      <alignment vertical="center"/>
    </xf>
    <xf numFmtId="0" fontId="3" fillId="0" borderId="120" xfId="0" applyNumberFormat="1" applyFont="1" applyFill="1" applyBorder="1" applyAlignment="1" applyProtection="1">
      <alignment horizontal="left" vertical="center" indent="1"/>
    </xf>
    <xf numFmtId="0" fontId="3" fillId="0" borderId="116" xfId="0" applyNumberFormat="1" applyFont="1" applyFill="1" applyBorder="1" applyAlignment="1" applyProtection="1">
      <alignment horizontal="left" vertical="center" wrapText="1" indent="1"/>
    </xf>
    <xf numFmtId="49" fontId="8" fillId="9" borderId="118" xfId="20" applyBorder="1">
      <alignment horizontal="center"/>
    </xf>
    <xf numFmtId="0" fontId="8" fillId="0" borderId="148" xfId="0" applyNumberFormat="1" applyFont="1" applyFill="1" applyBorder="1" applyAlignment="1" applyProtection="1">
      <alignment horizontal="center"/>
    </xf>
    <xf numFmtId="0" fontId="8" fillId="0" borderId="150" xfId="0" applyNumberFormat="1" applyFont="1" applyFill="1" applyBorder="1" applyAlignment="1" applyProtection="1">
      <alignment horizontal="center"/>
    </xf>
    <xf numFmtId="0" fontId="5" fillId="0" borderId="149" xfId="0" applyNumberFormat="1" applyFont="1" applyFill="1" applyBorder="1" applyAlignment="1" applyProtection="1">
      <alignment horizontal="left" vertical="center" wrapText="1" indent="1"/>
    </xf>
    <xf numFmtId="0" fontId="8" fillId="0" borderId="152" xfId="0" applyNumberFormat="1" applyFont="1" applyFill="1" applyBorder="1" applyAlignment="1" applyProtection="1">
      <alignment horizontal="center"/>
    </xf>
    <xf numFmtId="0" fontId="8" fillId="0" borderId="153" xfId="0" applyNumberFormat="1" applyFont="1" applyFill="1" applyBorder="1" applyAlignment="1" applyProtection="1">
      <alignment horizontal="center"/>
    </xf>
    <xf numFmtId="0" fontId="18" fillId="0" borderId="0" xfId="0" applyNumberFormat="1" applyFont="1" applyFill="1" applyAlignment="1" applyProtection="1">
      <alignment vertical="center"/>
    </xf>
    <xf numFmtId="0" fontId="5" fillId="0" borderId="69" xfId="0" applyNumberFormat="1" applyFont="1" applyFill="1" applyBorder="1" applyAlignment="1" applyProtection="1">
      <alignment vertical="center"/>
    </xf>
    <xf numFmtId="0" fontId="5" fillId="0" borderId="100" xfId="0" applyNumberFormat="1" applyFont="1" applyFill="1" applyBorder="1" applyAlignment="1" applyProtection="1">
      <alignment vertical="center"/>
    </xf>
    <xf numFmtId="0" fontId="5" fillId="0" borderId="105" xfId="0" applyNumberFormat="1" applyFont="1" applyFill="1" applyBorder="1" applyAlignment="1" applyProtection="1">
      <alignment vertical="center"/>
    </xf>
    <xf numFmtId="0" fontId="5" fillId="0" borderId="119" xfId="0" applyNumberFormat="1" applyFont="1" applyFill="1" applyBorder="1" applyAlignment="1" applyProtection="1">
      <alignment vertical="center"/>
    </xf>
    <xf numFmtId="0" fontId="5" fillId="0" borderId="154" xfId="0" applyNumberFormat="1" applyFont="1" applyFill="1" applyBorder="1" applyAlignment="1" applyProtection="1">
      <alignment vertical="center"/>
    </xf>
    <xf numFmtId="0" fontId="5" fillId="0" borderId="101" xfId="0" applyNumberFormat="1" applyFont="1" applyFill="1" applyBorder="1" applyAlignment="1" applyProtection="1">
      <alignment horizontal="center" vertical="center"/>
    </xf>
    <xf numFmtId="0" fontId="5" fillId="0" borderId="151" xfId="0" applyNumberFormat="1" applyFont="1" applyFill="1" applyBorder="1" applyAlignment="1" applyProtection="1">
      <alignment horizontal="center" vertical="center"/>
    </xf>
    <xf numFmtId="166" fontId="3" fillId="0" borderId="91" xfId="0" applyNumberFormat="1" applyFont="1" applyFill="1" applyBorder="1" applyAlignment="1" applyProtection="1">
      <alignment horizontal="right" vertical="center" wrapText="1"/>
    </xf>
    <xf numFmtId="0" fontId="5" fillId="0" borderId="152" xfId="0" applyNumberFormat="1" applyFont="1" applyFill="1" applyBorder="1" applyAlignment="1" applyProtection="1">
      <alignment vertical="center"/>
    </xf>
    <xf numFmtId="0" fontId="8" fillId="0" borderId="105" xfId="0" applyNumberFormat="1" applyFont="1" applyFill="1" applyBorder="1" applyAlignment="1" applyProtection="1">
      <alignment horizontal="center" vertical="top"/>
    </xf>
    <xf numFmtId="49" fontId="8" fillId="9" borderId="149" xfId="0" applyNumberFormat="1" applyFont="1" applyFill="1" applyBorder="1" applyAlignment="1" applyProtection="1">
      <alignment horizontal="center" vertical="center"/>
    </xf>
    <xf numFmtId="49" fontId="8" fillId="9" borderId="100" xfId="0" applyNumberFormat="1" applyFont="1" applyFill="1" applyBorder="1" applyAlignment="1" applyProtection="1">
      <alignment horizontal="center" vertical="center"/>
    </xf>
    <xf numFmtId="166" fontId="6" fillId="0" borderId="110" xfId="19" applyBorder="1">
      <alignment horizontal="right" vertical="center"/>
    </xf>
    <xf numFmtId="0" fontId="0" fillId="0" borderId="97" xfId="0" applyBorder="1"/>
    <xf numFmtId="166" fontId="5" fillId="13" borderId="158" xfId="25" applyBorder="1">
      <alignment horizontal="right" vertical="center"/>
      <protection locked="0"/>
    </xf>
    <xf numFmtId="0" fontId="8" fillId="0" borderId="146" xfId="0" applyNumberFormat="1" applyFont="1" applyFill="1" applyBorder="1" applyAlignment="1" applyProtection="1">
      <alignment horizontal="center" vertical="center"/>
    </xf>
    <xf numFmtId="0" fontId="8" fillId="0" borderId="148" xfId="0" applyNumberFormat="1" applyFont="1" applyFill="1" applyBorder="1" applyAlignment="1" applyProtection="1">
      <alignment horizontal="center" vertical="center"/>
    </xf>
    <xf numFmtId="49" fontId="8" fillId="9" borderId="156" xfId="21" applyBorder="1">
      <alignment horizontal="center" vertical="center"/>
    </xf>
    <xf numFmtId="0" fontId="3" fillId="0" borderId="153" xfId="0" applyFont="1" applyBorder="1" applyAlignment="1" applyProtection="1">
      <alignment vertical="center"/>
    </xf>
    <xf numFmtId="0" fontId="8" fillId="0" borderId="146" xfId="0" applyNumberFormat="1" applyFont="1" applyFill="1" applyBorder="1" applyAlignment="1" applyProtection="1">
      <alignment horizontal="center" vertical="top"/>
    </xf>
    <xf numFmtId="0" fontId="3" fillId="0" borderId="98" xfId="0" applyFont="1" applyBorder="1" applyProtection="1"/>
    <xf numFmtId="0" fontId="0" fillId="0" borderId="28" xfId="0" applyBorder="1" applyProtection="1"/>
    <xf numFmtId="0" fontId="28" fillId="0" borderId="123" xfId="0" applyNumberFormat="1" applyFont="1" applyFill="1" applyBorder="1" applyAlignment="1" applyProtection="1">
      <alignment horizontal="center" vertical="center" wrapText="1"/>
    </xf>
    <xf numFmtId="0" fontId="28" fillId="0" borderId="98" xfId="0" applyNumberFormat="1" applyFont="1" applyFill="1" applyBorder="1" applyAlignment="1" applyProtection="1">
      <alignment horizontal="center" vertical="center" wrapText="1"/>
    </xf>
    <xf numFmtId="0" fontId="3" fillId="0" borderId="79" xfId="0" applyNumberFormat="1" applyFont="1" applyFill="1" applyBorder="1" applyAlignment="1" applyProtection="1">
      <alignment horizontal="left" vertical="center" indent="1"/>
    </xf>
    <xf numFmtId="0" fontId="3" fillId="0" borderId="108" xfId="0" applyNumberFormat="1" applyFont="1" applyFill="1" applyBorder="1" applyAlignment="1" applyProtection="1">
      <alignment horizontal="left" vertical="center" indent="1"/>
    </xf>
    <xf numFmtId="0" fontId="3" fillId="0" borderId="123" xfId="0" applyNumberFormat="1" applyFont="1" applyFill="1" applyBorder="1" applyAlignment="1" applyProtection="1">
      <alignment horizontal="left" vertical="center" indent="1"/>
    </xf>
    <xf numFmtId="0" fontId="8" fillId="0" borderId="123" xfId="0" applyNumberFormat="1" applyFont="1" applyFill="1" applyBorder="1" applyAlignment="1" applyProtection="1">
      <alignment horizontal="center"/>
    </xf>
    <xf numFmtId="0" fontId="6" fillId="0" borderId="156" xfId="0" applyNumberFormat="1" applyFont="1" applyFill="1" applyBorder="1" applyAlignment="1" applyProtection="1">
      <alignment wrapText="1"/>
    </xf>
    <xf numFmtId="0" fontId="8" fillId="0" borderId="156" xfId="0" applyNumberFormat="1" applyFont="1" applyFill="1" applyBorder="1" applyAlignment="1" applyProtection="1">
      <alignment horizontal="center"/>
    </xf>
    <xf numFmtId="0" fontId="8" fillId="0" borderId="156" xfId="0" applyNumberFormat="1" applyFont="1" applyFill="1" applyBorder="1" applyAlignment="1" applyProtection="1">
      <alignment horizontal="center" vertical="top"/>
    </xf>
    <xf numFmtId="0" fontId="8" fillId="0" borderId="74" xfId="0" applyNumberFormat="1" applyFont="1" applyFill="1" applyBorder="1" applyAlignment="1" applyProtection="1">
      <alignment horizontal="center" vertical="top"/>
    </xf>
    <xf numFmtId="0" fontId="5" fillId="0" borderId="110" xfId="0" applyNumberFormat="1" applyFont="1" applyFill="1" applyBorder="1" applyAlignment="1" applyProtection="1">
      <alignment vertical="center"/>
    </xf>
    <xf numFmtId="0" fontId="5" fillId="0" borderId="110" xfId="0" applyNumberFormat="1" applyFont="1" applyFill="1" applyBorder="1" applyProtection="1"/>
    <xf numFmtId="0" fontId="2" fillId="0" borderId="110" xfId="0" applyNumberFormat="1" applyFont="1" applyFill="1" applyBorder="1" applyAlignment="1" applyProtection="1">
      <alignment vertical="center" wrapText="1"/>
    </xf>
    <xf numFmtId="0" fontId="10" fillId="0" borderId="28" xfId="0" applyNumberFormat="1" applyFont="1" applyFill="1" applyBorder="1" applyAlignment="1" applyProtection="1"/>
    <xf numFmtId="0" fontId="6" fillId="0" borderId="156" xfId="0" applyNumberFormat="1" applyFont="1" applyFill="1" applyBorder="1" applyAlignment="1" applyProtection="1">
      <alignment horizontal="center"/>
    </xf>
    <xf numFmtId="0" fontId="5" fillId="0" borderId="150" xfId="0" applyNumberFormat="1" applyFont="1" applyFill="1" applyBorder="1" applyAlignment="1" applyProtection="1">
      <alignment horizontal="center" vertical="center"/>
    </xf>
    <xf numFmtId="49" fontId="8" fillId="9" borderId="110" xfId="21" quotePrefix="1" applyBorder="1">
      <alignment horizontal="center" vertical="center"/>
    </xf>
    <xf numFmtId="166" fontId="2" fillId="0" borderId="116" xfId="0" applyNumberFormat="1" applyFont="1" applyFill="1" applyBorder="1" applyAlignment="1" applyProtection="1">
      <alignment vertical="center"/>
    </xf>
    <xf numFmtId="0" fontId="6" fillId="0" borderId="74" xfId="0" applyNumberFormat="1" applyFont="1" applyFill="1" applyBorder="1" applyAlignment="1" applyProtection="1">
      <alignment horizontal="center"/>
    </xf>
    <xf numFmtId="0" fontId="2" fillId="0" borderId="144" xfId="0" applyNumberFormat="1" applyFont="1" applyFill="1" applyBorder="1" applyAlignment="1" applyProtection="1">
      <alignment vertical="center"/>
    </xf>
    <xf numFmtId="0" fontId="8" fillId="0" borderId="157" xfId="0" applyNumberFormat="1" applyFont="1" applyFill="1" applyBorder="1" applyAlignment="1" applyProtection="1">
      <alignment horizontal="center"/>
    </xf>
    <xf numFmtId="166" fontId="2" fillId="0" borderId="120" xfId="0" applyNumberFormat="1" applyFont="1" applyFill="1" applyBorder="1" applyAlignment="1" applyProtection="1">
      <alignment horizontal="left" vertical="center" wrapText="1"/>
    </xf>
    <xf numFmtId="0" fontId="5" fillId="0" borderId="162" xfId="0" applyNumberFormat="1" applyFont="1" applyFill="1" applyBorder="1" applyAlignment="1" applyProtection="1">
      <alignment horizontal="center" vertical="center"/>
    </xf>
    <xf numFmtId="166" fontId="2" fillId="0" borderId="120" xfId="0" applyNumberFormat="1" applyFont="1" applyFill="1" applyBorder="1" applyAlignment="1" applyProtection="1">
      <alignment horizontal="left" vertical="center"/>
    </xf>
    <xf numFmtId="0" fontId="2" fillId="0" borderId="120" xfId="0" applyNumberFormat="1" applyFont="1" applyFill="1" applyBorder="1" applyAlignment="1" applyProtection="1">
      <alignment horizontal="left" vertical="center"/>
    </xf>
    <xf numFmtId="0" fontId="0" fillId="0" borderId="92" xfId="0" applyNumberFormat="1" applyFill="1" applyBorder="1" applyAlignment="1" applyProtection="1">
      <alignment horizontal="center" vertical="center"/>
    </xf>
    <xf numFmtId="166" fontId="2" fillId="0" borderId="120" xfId="0" applyNumberFormat="1" applyFont="1" applyFill="1" applyBorder="1" applyAlignment="1" applyProtection="1">
      <alignment vertical="center"/>
    </xf>
    <xf numFmtId="0" fontId="2" fillId="0" borderId="120" xfId="0" applyNumberFormat="1" applyFont="1" applyFill="1" applyBorder="1" applyAlignment="1" applyProtection="1">
      <alignment horizontal="left" vertical="center" wrapText="1"/>
    </xf>
    <xf numFmtId="0" fontId="5" fillId="0" borderId="163" xfId="0" applyNumberFormat="1" applyFont="1" applyFill="1" applyBorder="1" applyAlignment="1" applyProtection="1">
      <alignment horizontal="center" vertical="center"/>
    </xf>
    <xf numFmtId="0" fontId="5" fillId="0" borderId="101" xfId="0" quotePrefix="1" applyNumberFormat="1" applyFont="1" applyFill="1" applyBorder="1" applyAlignment="1" applyProtection="1">
      <alignment horizontal="center" vertical="center"/>
    </xf>
    <xf numFmtId="0" fontId="8" fillId="0" borderId="165" xfId="0" applyNumberFormat="1" applyFont="1" applyFill="1" applyBorder="1" applyAlignment="1" applyProtection="1">
      <alignment horizontal="center"/>
    </xf>
    <xf numFmtId="166" fontId="5" fillId="0" borderId="167" xfId="0" applyNumberFormat="1" applyFont="1" applyFill="1" applyBorder="1" applyAlignment="1" applyProtection="1">
      <alignment horizontal="center" vertical="center"/>
    </xf>
    <xf numFmtId="166" fontId="5" fillId="0" borderId="169" xfId="0" applyNumberFormat="1" applyFont="1" applyFill="1" applyBorder="1" applyAlignment="1" applyProtection="1">
      <alignment horizontal="center" vertical="center"/>
    </xf>
    <xf numFmtId="0" fontId="6" fillId="0" borderId="144" xfId="0" applyNumberFormat="1" applyFont="1" applyFill="1" applyBorder="1" applyAlignment="1" applyProtection="1">
      <alignment vertical="center" wrapText="1"/>
    </xf>
    <xf numFmtId="0" fontId="5" fillId="0" borderId="164" xfId="0" applyNumberFormat="1" applyFont="1" applyFill="1" applyBorder="1" applyAlignment="1" applyProtection="1">
      <alignment horizontal="left" vertical="center" wrapText="1" indent="1"/>
    </xf>
    <xf numFmtId="166" fontId="5" fillId="0" borderId="79" xfId="0" applyNumberFormat="1" applyFont="1" applyFill="1" applyBorder="1" applyAlignment="1" applyProtection="1">
      <alignment horizontal="left" vertical="center" wrapText="1" indent="1"/>
    </xf>
    <xf numFmtId="0" fontId="5" fillId="0" borderId="92" xfId="0" quotePrefix="1" applyNumberFormat="1" applyFont="1" applyFill="1" applyBorder="1" applyAlignment="1" applyProtection="1">
      <alignment horizontal="center" vertical="center"/>
    </xf>
    <xf numFmtId="166" fontId="6" fillId="0" borderId="160" xfId="0" applyNumberFormat="1" applyFont="1" applyFill="1" applyBorder="1" applyAlignment="1" applyProtection="1">
      <alignment horizontal="left" vertical="center" wrapText="1" indent="1"/>
    </xf>
    <xf numFmtId="0" fontId="5" fillId="0" borderId="74" xfId="0" applyNumberFormat="1" applyFont="1" applyFill="1" applyBorder="1" applyAlignment="1" applyProtection="1">
      <alignment horizontal="left" vertical="center" indent="1"/>
    </xf>
    <xf numFmtId="166" fontId="5" fillId="13" borderId="93" xfId="25" applyBorder="1">
      <alignment horizontal="right" vertical="center"/>
      <protection locked="0"/>
    </xf>
    <xf numFmtId="166" fontId="5" fillId="0" borderId="108" xfId="0" applyNumberFormat="1" applyFont="1" applyFill="1" applyBorder="1" applyAlignment="1" applyProtection="1">
      <alignment horizontal="left" vertical="center" wrapText="1" indent="1"/>
    </xf>
    <xf numFmtId="6" fontId="8" fillId="0" borderId="0" xfId="0" applyNumberFormat="1" applyFont="1" applyFill="1" applyBorder="1" applyAlignment="1" applyProtection="1">
      <alignment horizontal="center"/>
    </xf>
    <xf numFmtId="0" fontId="8" fillId="0" borderId="146" xfId="0" applyNumberFormat="1" applyFont="1" applyFill="1" applyBorder="1" applyAlignment="1" applyProtection="1">
      <alignment horizontal="center"/>
    </xf>
    <xf numFmtId="0" fontId="8" fillId="0" borderId="123" xfId="0" applyNumberFormat="1" applyFont="1" applyFill="1" applyBorder="1" applyAlignment="1" applyProtection="1">
      <alignment horizontal="center" wrapText="1"/>
    </xf>
    <xf numFmtId="0" fontId="8" fillId="0" borderId="82" xfId="0" applyNumberFormat="1" applyFont="1" applyFill="1" applyBorder="1" applyAlignment="1" applyProtection="1">
      <alignment horizontal="center"/>
    </xf>
    <xf numFmtId="0" fontId="5" fillId="0" borderId="116" xfId="0" applyNumberFormat="1" applyFont="1" applyFill="1" applyBorder="1" applyAlignment="1" applyProtection="1">
      <alignment vertical="center"/>
    </xf>
    <xf numFmtId="166" fontId="5" fillId="0" borderId="171" xfId="0" applyNumberFormat="1" applyFont="1" applyFill="1" applyBorder="1" applyAlignment="1" applyProtection="1">
      <alignment vertical="center"/>
    </xf>
    <xf numFmtId="0" fontId="6" fillId="0" borderId="120" xfId="0" applyNumberFormat="1" applyFont="1" applyFill="1" applyBorder="1" applyAlignment="1" applyProtection="1">
      <alignment horizontal="left" vertical="center"/>
    </xf>
    <xf numFmtId="166" fontId="5" fillId="0" borderId="113" xfId="0" applyNumberFormat="1" applyFont="1" applyFill="1" applyBorder="1" applyAlignment="1" applyProtection="1">
      <alignment vertical="center"/>
    </xf>
    <xf numFmtId="0" fontId="5" fillId="0" borderId="170" xfId="0" applyNumberFormat="1" applyFont="1" applyFill="1" applyBorder="1" applyAlignment="1" applyProtection="1">
      <alignment vertical="center"/>
    </xf>
    <xf numFmtId="0" fontId="5" fillId="0" borderId="172" xfId="0" applyNumberFormat="1" applyFont="1" applyFill="1" applyBorder="1" applyAlignment="1" applyProtection="1">
      <alignment vertical="center"/>
    </xf>
    <xf numFmtId="0" fontId="8" fillId="0" borderId="110" xfId="0" applyNumberFormat="1" applyFont="1" applyFill="1" applyBorder="1" applyAlignment="1" applyProtection="1">
      <alignment horizontal="center"/>
    </xf>
    <xf numFmtId="0" fontId="5" fillId="0" borderId="113" xfId="0" applyNumberFormat="1" applyFont="1" applyFill="1" applyBorder="1" applyAlignment="1" applyProtection="1">
      <alignment vertical="center"/>
    </xf>
    <xf numFmtId="166" fontId="8" fillId="0" borderId="153" xfId="0" applyNumberFormat="1" applyFont="1" applyFill="1" applyBorder="1" applyAlignment="1" applyProtection="1">
      <alignment horizontal="center"/>
    </xf>
    <xf numFmtId="0" fontId="0" fillId="0" borderId="173" xfId="0" applyBorder="1" applyProtection="1"/>
    <xf numFmtId="0" fontId="6" fillId="0" borderId="31" xfId="0" applyNumberFormat="1" applyFont="1" applyFill="1" applyBorder="1" applyAlignment="1" applyProtection="1">
      <alignment wrapText="1"/>
    </xf>
    <xf numFmtId="0" fontId="6" fillId="0" borderId="161" xfId="0" applyNumberFormat="1" applyFont="1" applyFill="1" applyBorder="1" applyAlignment="1" applyProtection="1">
      <alignment horizontal="center"/>
    </xf>
    <xf numFmtId="0" fontId="6" fillId="0" borderId="153" xfId="0" applyNumberFormat="1" applyFont="1" applyFill="1" applyBorder="1" applyAlignment="1" applyProtection="1">
      <alignment horizontal="center"/>
    </xf>
    <xf numFmtId="166" fontId="8" fillId="0" borderId="148" xfId="0" applyNumberFormat="1" applyFont="1" applyFill="1" applyBorder="1" applyAlignment="1" applyProtection="1">
      <alignment horizontal="center"/>
    </xf>
    <xf numFmtId="0" fontId="0" fillId="0" borderId="110" xfId="0" applyNumberFormat="1" applyFont="1" applyFill="1" applyBorder="1" applyProtection="1"/>
    <xf numFmtId="0" fontId="6" fillId="0" borderId="91" xfId="0" applyNumberFormat="1" applyFont="1" applyFill="1" applyBorder="1" applyAlignment="1" applyProtection="1">
      <alignment horizontal="center"/>
    </xf>
    <xf numFmtId="0" fontId="6" fillId="0" borderId="97" xfId="0" applyNumberFormat="1" applyFont="1" applyFill="1" applyBorder="1" applyAlignment="1" applyProtection="1">
      <alignment horizontal="center" vertical="top"/>
    </xf>
    <xf numFmtId="0" fontId="6" fillId="0" borderId="0" xfId="0" applyNumberFormat="1" applyFont="1" applyFill="1" applyBorder="1" applyAlignment="1" applyProtection="1">
      <alignment horizontal="left" vertical="center" wrapText="1"/>
    </xf>
    <xf numFmtId="166" fontId="6" fillId="0" borderId="174" xfId="19" applyBorder="1">
      <alignment horizontal="right" vertical="center"/>
    </xf>
    <xf numFmtId="166" fontId="5" fillId="12" borderId="161" xfId="0" applyNumberFormat="1" applyFont="1" applyFill="1" applyBorder="1" applyAlignment="1" applyProtection="1">
      <alignment vertical="center"/>
    </xf>
    <xf numFmtId="166" fontId="5" fillId="12" borderId="150" xfId="0" applyNumberFormat="1" applyFont="1" applyFill="1" applyBorder="1" applyAlignment="1" applyProtection="1">
      <alignment vertical="center"/>
    </xf>
    <xf numFmtId="0" fontId="5" fillId="0" borderId="150" xfId="0" quotePrefix="1" applyNumberFormat="1" applyFont="1" applyFill="1" applyBorder="1" applyAlignment="1" applyProtection="1">
      <alignment horizontal="center" vertical="center"/>
    </xf>
    <xf numFmtId="0" fontId="6" fillId="0" borderId="146" xfId="0" applyNumberFormat="1" applyFont="1" applyFill="1" applyBorder="1" applyAlignment="1" applyProtection="1">
      <alignment vertical="center"/>
    </xf>
    <xf numFmtId="0" fontId="6" fillId="0" borderId="165" xfId="0" applyNumberFormat="1" applyFont="1" applyFill="1" applyBorder="1" applyAlignment="1" applyProtection="1">
      <alignment vertical="center"/>
    </xf>
    <xf numFmtId="0" fontId="8" fillId="0" borderId="157" xfId="0" applyNumberFormat="1" applyFont="1" applyFill="1" applyBorder="1" applyAlignment="1" applyProtection="1">
      <alignment horizontal="center" vertical="center"/>
    </xf>
    <xf numFmtId="0" fontId="6" fillId="0" borderId="123" xfId="0" applyNumberFormat="1" applyFont="1" applyFill="1" applyBorder="1" applyAlignment="1" applyProtection="1">
      <alignment horizontal="left" vertical="center" wrapText="1"/>
    </xf>
    <xf numFmtId="0" fontId="6" fillId="0" borderId="123" xfId="0" applyNumberFormat="1" applyFont="1" applyFill="1" applyBorder="1" applyAlignment="1" applyProtection="1">
      <alignment horizontal="left" vertical="center"/>
    </xf>
    <xf numFmtId="49" fontId="8" fillId="0" borderId="110" xfId="0" applyNumberFormat="1" applyFont="1" applyFill="1" applyBorder="1" applyAlignment="1" applyProtection="1">
      <alignment horizontal="center" vertical="center"/>
    </xf>
    <xf numFmtId="0" fontId="5" fillId="0" borderId="123" xfId="0" applyNumberFormat="1" applyFont="1" applyFill="1" applyBorder="1" applyAlignment="1" applyProtection="1">
      <alignment horizontal="left" vertical="center" indent="1"/>
    </xf>
    <xf numFmtId="0" fontId="2" fillId="0" borderId="82" xfId="0" applyNumberFormat="1" applyFont="1" applyFill="1" applyBorder="1" applyAlignment="1" applyProtection="1">
      <alignment horizontal="left" vertical="center" wrapText="1"/>
    </xf>
    <xf numFmtId="0" fontId="2" fillId="0" borderId="91" xfId="0" applyNumberFormat="1" applyFont="1" applyFill="1" applyBorder="1" applyAlignment="1" applyProtection="1">
      <alignment horizontal="left" vertical="center" wrapText="1"/>
    </xf>
    <xf numFmtId="49" fontId="8" fillId="9" borderId="159" xfId="20" quotePrefix="1" applyBorder="1">
      <alignment horizontal="center"/>
    </xf>
    <xf numFmtId="0" fontId="24"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right" vertical="center"/>
    </xf>
    <xf numFmtId="0" fontId="26" fillId="0" borderId="0" xfId="0" applyNumberFormat="1" applyFont="1" applyFill="1" applyBorder="1" applyAlignment="1" applyProtection="1">
      <alignment horizontal="center" vertical="center"/>
    </xf>
    <xf numFmtId="0" fontId="6" fillId="0" borderId="146" xfId="0" applyNumberFormat="1" applyFont="1" applyFill="1" applyBorder="1" applyAlignment="1" applyProtection="1">
      <alignment horizontal="left" vertical="center" wrapText="1"/>
    </xf>
    <xf numFmtId="0" fontId="6" fillId="0" borderId="165" xfId="0" applyNumberFormat="1" applyFont="1" applyFill="1" applyBorder="1" applyAlignment="1" applyProtection="1">
      <alignment horizontal="left" vertical="center" wrapText="1"/>
    </xf>
    <xf numFmtId="49" fontId="8" fillId="9" borderId="136" xfId="20" quotePrefix="1" applyBorder="1">
      <alignment horizontal="center"/>
    </xf>
    <xf numFmtId="166" fontId="8" fillId="0" borderId="165" xfId="0" applyNumberFormat="1" applyFont="1" applyFill="1" applyBorder="1" applyAlignment="1" applyProtection="1">
      <alignment horizontal="center"/>
    </xf>
    <xf numFmtId="0" fontId="8" fillId="0" borderId="136" xfId="0" applyNumberFormat="1" applyFont="1" applyFill="1" applyBorder="1" applyAlignment="1" applyProtection="1">
      <alignment horizontal="center"/>
    </xf>
    <xf numFmtId="0" fontId="6" fillId="0" borderId="82" xfId="0" applyNumberFormat="1" applyFont="1" applyFill="1" applyBorder="1" applyAlignment="1" applyProtection="1">
      <alignment horizontal="left" vertical="center" wrapText="1"/>
    </xf>
    <xf numFmtId="0" fontId="6" fillId="0" borderId="91" xfId="0" applyNumberFormat="1" applyFont="1" applyFill="1" applyBorder="1" applyAlignment="1" applyProtection="1">
      <alignment horizontal="left" vertical="center" wrapText="1"/>
    </xf>
    <xf numFmtId="0" fontId="6" fillId="0" borderId="91" xfId="0" applyNumberFormat="1" applyFont="1" applyFill="1" applyBorder="1" applyAlignment="1" applyProtection="1">
      <alignment horizontal="left" vertical="center"/>
    </xf>
    <xf numFmtId="166" fontId="3" fillId="11" borderId="100" xfId="18" applyBorder="1">
      <alignment vertical="center"/>
    </xf>
    <xf numFmtId="166" fontId="2" fillId="0" borderId="175" xfId="0" applyNumberFormat="1" applyFont="1" applyFill="1" applyBorder="1" applyAlignment="1" applyProtection="1">
      <alignment vertical="center"/>
    </xf>
    <xf numFmtId="0" fontId="5" fillId="0" borderId="177" xfId="0" applyNumberFormat="1" applyFont="1" applyFill="1" applyBorder="1" applyAlignment="1" applyProtection="1">
      <alignment horizontal="center" vertical="center"/>
    </xf>
    <xf numFmtId="166" fontId="5" fillId="13" borderId="178" xfId="25" applyBorder="1">
      <alignment horizontal="right" vertical="center"/>
      <protection locked="0"/>
    </xf>
    <xf numFmtId="166" fontId="5" fillId="10" borderId="179" xfId="23" applyBorder="1">
      <alignment vertical="center"/>
      <protection locked="0"/>
    </xf>
    <xf numFmtId="166" fontId="6" fillId="0" borderId="179" xfId="26" applyBorder="1">
      <alignment horizontal="right" vertical="center"/>
    </xf>
    <xf numFmtId="166" fontId="5" fillId="7" borderId="179" xfId="22" applyBorder="1">
      <alignment vertical="center"/>
      <protection locked="0"/>
    </xf>
    <xf numFmtId="0" fontId="2" fillId="0" borderId="180" xfId="0" applyNumberFormat="1" applyFont="1" applyFill="1" applyBorder="1" applyAlignment="1" applyProtection="1">
      <alignment vertical="center"/>
    </xf>
    <xf numFmtId="0" fontId="8" fillId="0" borderId="182" xfId="0" applyNumberFormat="1" applyFont="1" applyFill="1" applyBorder="1" applyAlignment="1" applyProtection="1">
      <alignment horizontal="center"/>
    </xf>
    <xf numFmtId="0" fontId="8" fillId="0" borderId="183" xfId="0" applyNumberFormat="1" applyFont="1" applyFill="1" applyBorder="1" applyAlignment="1" applyProtection="1">
      <alignment horizontal="center"/>
    </xf>
    <xf numFmtId="49" fontId="8" fillId="9" borderId="176" xfId="20" applyBorder="1">
      <alignment horizontal="center"/>
    </xf>
    <xf numFmtId="49" fontId="8" fillId="9" borderId="179" xfId="21" applyBorder="1">
      <alignment horizontal="center" vertical="center"/>
    </xf>
    <xf numFmtId="49" fontId="8" fillId="9" borderId="181" xfId="20" applyBorder="1">
      <alignment horizontal="center"/>
    </xf>
    <xf numFmtId="0" fontId="2" fillId="0" borderId="184" xfId="0" applyNumberFormat="1" applyFont="1" applyFill="1" applyBorder="1" applyAlignment="1" applyProtection="1">
      <alignment horizontal="left" vertical="center" wrapText="1"/>
    </xf>
    <xf numFmtId="0" fontId="5" fillId="0" borderId="185" xfId="0" applyNumberFormat="1" applyFont="1" applyFill="1" applyBorder="1" applyAlignment="1" applyProtection="1">
      <alignment horizontal="center" vertical="center"/>
    </xf>
    <xf numFmtId="166" fontId="2" fillId="0" borderId="186" xfId="0" applyNumberFormat="1" applyFont="1" applyFill="1" applyBorder="1" applyAlignment="1" applyProtection="1">
      <alignment vertical="center"/>
    </xf>
    <xf numFmtId="0" fontId="6" fillId="0" borderId="153" xfId="0" applyNumberFormat="1" applyFont="1" applyFill="1" applyBorder="1" applyAlignment="1" applyProtection="1">
      <alignment vertical="center"/>
    </xf>
    <xf numFmtId="49" fontId="8" fillId="9" borderId="181" xfId="20" quotePrefix="1" applyBorder="1">
      <alignment horizontal="center"/>
    </xf>
    <xf numFmtId="166" fontId="8" fillId="0" borderId="188" xfId="0" applyNumberFormat="1" applyFont="1" applyFill="1" applyBorder="1" applyAlignment="1" applyProtection="1">
      <alignment horizontal="center"/>
    </xf>
    <xf numFmtId="165" fontId="5" fillId="0" borderId="92" xfId="0" applyNumberFormat="1" applyFont="1" applyFill="1" applyBorder="1" applyAlignment="1" applyProtection="1">
      <alignment horizontal="center" vertical="center"/>
    </xf>
    <xf numFmtId="0" fontId="2" fillId="0" borderId="123" xfId="0" applyNumberFormat="1" applyFont="1" applyFill="1" applyBorder="1" applyAlignment="1" applyProtection="1">
      <alignment horizontal="left" vertical="center" wrapText="1" indent="1"/>
    </xf>
    <xf numFmtId="0" fontId="2" fillId="0" borderId="123" xfId="0" applyNumberFormat="1" applyFont="1" applyFill="1" applyBorder="1" applyAlignment="1" applyProtection="1">
      <alignment horizontal="left" vertical="center" wrapText="1"/>
    </xf>
    <xf numFmtId="0" fontId="5" fillId="0" borderId="179" xfId="0" applyNumberFormat="1" applyFont="1" applyFill="1" applyBorder="1" applyAlignment="1" applyProtection="1">
      <alignment horizontal="center" vertical="center"/>
    </xf>
    <xf numFmtId="0" fontId="2" fillId="0" borderId="123" xfId="0" applyNumberFormat="1" applyFont="1" applyFill="1" applyBorder="1" applyAlignment="1" applyProtection="1">
      <alignment horizontal="left" vertical="top" wrapText="1"/>
    </xf>
    <xf numFmtId="0" fontId="6" fillId="0" borderId="156" xfId="0" applyNumberFormat="1" applyFont="1" applyFill="1" applyBorder="1" applyAlignment="1" applyProtection="1">
      <alignment vertical="center"/>
    </xf>
    <xf numFmtId="0" fontId="8" fillId="0" borderId="188" xfId="0" applyNumberFormat="1" applyFont="1" applyFill="1" applyBorder="1" applyAlignment="1" applyProtection="1">
      <alignment horizontal="center" wrapText="1"/>
    </xf>
    <xf numFmtId="0" fontId="8" fillId="0" borderId="179" xfId="0" applyNumberFormat="1" applyFont="1" applyFill="1" applyBorder="1" applyAlignment="1" applyProtection="1">
      <alignment horizontal="center" wrapText="1"/>
    </xf>
    <xf numFmtId="0" fontId="8" fillId="0" borderId="173" xfId="0" applyNumberFormat="1" applyFont="1" applyFill="1" applyBorder="1" applyAlignment="1" applyProtection="1">
      <alignment horizontal="center"/>
    </xf>
    <xf numFmtId="0" fontId="6" fillId="0" borderId="179" xfId="0" applyNumberFormat="1" applyFont="1" applyFill="1" applyBorder="1" applyAlignment="1" applyProtection="1">
      <alignment horizontal="left" vertical="center" wrapText="1"/>
    </xf>
    <xf numFmtId="166" fontId="5" fillId="0" borderId="179" xfId="2" applyBorder="1">
      <alignment vertical="center"/>
    </xf>
    <xf numFmtId="0" fontId="5" fillId="0" borderId="179" xfId="0" quotePrefix="1" applyNumberFormat="1" applyFont="1" applyFill="1" applyBorder="1" applyAlignment="1" applyProtection="1">
      <alignment horizontal="center" vertical="center"/>
    </xf>
    <xf numFmtId="0" fontId="2" fillId="0" borderId="123" xfId="0" applyNumberFormat="1" applyFont="1" applyFill="1" applyBorder="1" applyAlignment="1" applyProtection="1">
      <alignment horizontal="left" vertical="center"/>
    </xf>
    <xf numFmtId="0" fontId="5" fillId="0" borderId="98" xfId="0" quotePrefix="1" applyNumberFormat="1" applyFont="1" applyFill="1" applyBorder="1" applyAlignment="1" applyProtection="1">
      <alignment horizontal="center" vertical="center"/>
    </xf>
    <xf numFmtId="0" fontId="3" fillId="14" borderId="123" xfId="0" applyNumberFormat="1" applyFont="1" applyFill="1" applyBorder="1" applyAlignment="1" applyProtection="1">
      <alignment horizontal="left" vertical="center" wrapText="1" indent="1"/>
    </xf>
    <xf numFmtId="0" fontId="5" fillId="0" borderId="187" xfId="0" applyNumberFormat="1" applyFont="1" applyFill="1" applyBorder="1" applyAlignment="1" applyProtection="1">
      <alignment horizontal="right" vertical="center"/>
    </xf>
    <xf numFmtId="0" fontId="5" fillId="0" borderId="183" xfId="0" applyNumberFormat="1" applyFont="1" applyFill="1" applyBorder="1" applyAlignment="1" applyProtection="1">
      <alignment horizontal="center" vertical="center"/>
    </xf>
    <xf numFmtId="0" fontId="2" fillId="0" borderId="91" xfId="0" applyNumberFormat="1" applyFont="1" applyFill="1" applyBorder="1" applyAlignment="1" applyProtection="1">
      <alignment vertical="center"/>
    </xf>
    <xf numFmtId="0" fontId="2" fillId="0" borderId="123" xfId="0" applyNumberFormat="1" applyFont="1" applyFill="1" applyBorder="1" applyAlignment="1" applyProtection="1">
      <alignment vertical="center" wrapText="1"/>
    </xf>
    <xf numFmtId="0" fontId="0" fillId="0" borderId="189" xfId="0" applyBorder="1"/>
    <xf numFmtId="0" fontId="8" fillId="0" borderId="188" xfId="0" applyNumberFormat="1" applyFont="1" applyFill="1" applyBorder="1" applyAlignment="1" applyProtection="1">
      <alignment horizontal="center"/>
    </xf>
    <xf numFmtId="0" fontId="8" fillId="0" borderId="153" xfId="0" applyNumberFormat="1" applyFont="1" applyFill="1" applyBorder="1" applyAlignment="1" applyProtection="1">
      <alignment horizontal="center" vertical="center"/>
    </xf>
    <xf numFmtId="0" fontId="6" fillId="0" borderId="82" xfId="0" applyNumberFormat="1" applyFont="1" applyFill="1" applyBorder="1" applyAlignment="1" applyProtection="1">
      <alignment vertical="center"/>
    </xf>
    <xf numFmtId="0" fontId="5" fillId="0" borderId="116" xfId="0" applyNumberFormat="1" applyFont="1" applyFill="1" applyBorder="1" applyAlignment="1" applyProtection="1">
      <alignment horizontal="left" vertical="center" indent="1"/>
    </xf>
    <xf numFmtId="0" fontId="0" fillId="0" borderId="179" xfId="0" applyNumberFormat="1" applyFill="1" applyBorder="1" applyAlignment="1" applyProtection="1">
      <alignment horizontal="center" vertical="center"/>
    </xf>
    <xf numFmtId="0" fontId="8" fillId="0" borderId="97" xfId="0" applyNumberFormat="1" applyFont="1" applyFill="1" applyBorder="1" applyAlignment="1" applyProtection="1">
      <alignment vertical="center"/>
    </xf>
    <xf numFmtId="0" fontId="5" fillId="0" borderId="116" xfId="0" applyNumberFormat="1" applyFont="1" applyFill="1" applyBorder="1" applyAlignment="1" applyProtection="1">
      <alignment horizontal="left" vertical="center" wrapText="1" indent="1"/>
    </xf>
    <xf numFmtId="0" fontId="6" fillId="0" borderId="186" xfId="0" applyNumberFormat="1" applyFont="1" applyFill="1" applyBorder="1" applyAlignment="1" applyProtection="1">
      <alignment horizontal="left" vertical="center"/>
    </xf>
    <xf numFmtId="0" fontId="6" fillId="0" borderId="186" xfId="0" applyNumberFormat="1" applyFont="1" applyFill="1" applyBorder="1" applyAlignment="1" applyProtection="1">
      <alignment vertical="center"/>
    </xf>
    <xf numFmtId="0" fontId="5" fillId="0" borderId="187" xfId="0" applyNumberFormat="1" applyFont="1" applyFill="1" applyBorder="1" applyAlignment="1" applyProtection="1">
      <alignment vertical="center"/>
    </xf>
    <xf numFmtId="0" fontId="8" fillId="0" borderId="183" xfId="0" applyNumberFormat="1" applyFont="1" applyFill="1" applyBorder="1" applyProtection="1"/>
    <xf numFmtId="0" fontId="2" fillId="0" borderId="190" xfId="0" applyNumberFormat="1" applyFont="1" applyFill="1" applyBorder="1" applyAlignment="1" applyProtection="1">
      <alignment vertical="center" wrapText="1"/>
    </xf>
    <xf numFmtId="0" fontId="2" fillId="0" borderId="82" xfId="0" applyNumberFormat="1" applyFont="1" applyFill="1" applyBorder="1" applyAlignment="1" applyProtection="1">
      <alignment vertical="center" wrapText="1"/>
    </xf>
    <xf numFmtId="0" fontId="6" fillId="0" borderId="28" xfId="0" applyNumberFormat="1" applyFont="1" applyFill="1" applyBorder="1" applyAlignment="1" applyProtection="1">
      <alignment vertical="center"/>
    </xf>
    <xf numFmtId="0" fontId="8" fillId="0" borderId="28" xfId="0" applyNumberFormat="1" applyFont="1" applyFill="1" applyBorder="1" applyAlignment="1" applyProtection="1">
      <alignment horizontal="center" vertical="center"/>
    </xf>
    <xf numFmtId="0" fontId="5" fillId="0" borderId="74" xfId="0" applyNumberFormat="1" applyFont="1" applyFill="1" applyBorder="1" applyAlignment="1" applyProtection="1"/>
    <xf numFmtId="0" fontId="0" fillId="0" borderId="187" xfId="0" applyBorder="1"/>
    <xf numFmtId="166" fontId="5" fillId="0" borderId="179" xfId="0" applyNumberFormat="1" applyFont="1" applyFill="1" applyBorder="1" applyProtection="1"/>
    <xf numFmtId="0" fontId="6" fillId="0" borderId="186" xfId="0" applyNumberFormat="1" applyFont="1" applyFill="1" applyBorder="1" applyAlignment="1" applyProtection="1">
      <alignment horizontal="left" vertical="center" indent="1"/>
    </xf>
    <xf numFmtId="0" fontId="5" fillId="0" borderId="179" xfId="0" quotePrefix="1" applyNumberFormat="1" applyFont="1" applyFill="1" applyBorder="1" applyAlignment="1" applyProtection="1">
      <alignment horizontal="left" vertical="center" indent="1"/>
    </xf>
    <xf numFmtId="0" fontId="6" fillId="0" borderId="156" xfId="0" quotePrefix="1" applyNumberFormat="1" applyFont="1" applyFill="1" applyBorder="1" applyAlignment="1" applyProtection="1">
      <alignment horizontal="left" vertical="center" indent="1"/>
    </xf>
    <xf numFmtId="0" fontId="6" fillId="0" borderId="179" xfId="0" applyNumberFormat="1" applyFont="1" applyFill="1" applyBorder="1" applyAlignment="1" applyProtection="1">
      <alignment vertical="center"/>
    </xf>
    <xf numFmtId="0" fontId="8" fillId="0" borderId="187" xfId="0" applyNumberFormat="1" applyFont="1" applyFill="1" applyBorder="1" applyAlignment="1" applyProtection="1">
      <alignment horizontal="center"/>
    </xf>
    <xf numFmtId="49" fontId="8" fillId="9" borderId="186" xfId="21" applyBorder="1">
      <alignment horizontal="center" vertical="center"/>
    </xf>
    <xf numFmtId="49" fontId="8" fillId="9" borderId="191" xfId="20" applyBorder="1">
      <alignment horizontal="center"/>
    </xf>
    <xf numFmtId="0" fontId="3" fillId="0" borderId="192" xfId="0" applyNumberFormat="1" applyFont="1" applyFill="1" applyBorder="1" applyAlignment="1" applyProtection="1">
      <alignment horizontal="left" vertical="center" indent="1"/>
    </xf>
    <xf numFmtId="0" fontId="2" fillId="0" borderId="192" xfId="0" applyNumberFormat="1" applyFont="1" applyFill="1" applyBorder="1" applyAlignment="1" applyProtection="1">
      <alignment horizontal="left" vertical="center"/>
    </xf>
    <xf numFmtId="0" fontId="0" fillId="0" borderId="193" xfId="0" applyBorder="1"/>
    <xf numFmtId="166" fontId="5" fillId="13" borderId="199" xfId="25" applyBorder="1">
      <alignment horizontal="right" vertical="center"/>
      <protection locked="0"/>
    </xf>
    <xf numFmtId="166" fontId="5" fillId="10" borderId="22" xfId="23" applyBorder="1">
      <alignment vertical="center"/>
      <protection locked="0"/>
    </xf>
    <xf numFmtId="49" fontId="8" fillId="9" borderId="196" xfId="21" applyBorder="1">
      <alignment horizontal="center" vertical="center"/>
    </xf>
    <xf numFmtId="0" fontId="31" fillId="0" borderId="0" xfId="0" applyNumberFormat="1" applyFont="1" applyFill="1" applyAlignment="1" applyProtection="1">
      <alignment horizontal="center" vertical="center"/>
    </xf>
    <xf numFmtId="166" fontId="5" fillId="0" borderId="196" xfId="2" applyBorder="1">
      <alignment vertical="center"/>
    </xf>
    <xf numFmtId="166" fontId="5" fillId="0" borderId="74" xfId="2" applyBorder="1">
      <alignment vertical="center"/>
    </xf>
    <xf numFmtId="0" fontId="5" fillId="0" borderId="168" xfId="0" applyNumberFormat="1" applyFont="1" applyFill="1" applyBorder="1" applyAlignment="1" applyProtection="1">
      <alignment vertical="center"/>
    </xf>
    <xf numFmtId="166" fontId="5" fillId="7" borderId="196" xfId="22" applyBorder="1">
      <alignment vertical="center"/>
      <protection locked="0"/>
    </xf>
    <xf numFmtId="0" fontId="5" fillId="0" borderId="196" xfId="0" applyNumberFormat="1" applyFont="1" applyFill="1" applyBorder="1" applyAlignment="1" applyProtection="1">
      <alignment horizontal="center" vertical="center"/>
    </xf>
    <xf numFmtId="166" fontId="5" fillId="7" borderId="201" xfId="22" applyBorder="1">
      <alignment vertical="center"/>
      <protection locked="0"/>
    </xf>
    <xf numFmtId="166" fontId="6" fillId="0" borderId="201" xfId="26" applyBorder="1">
      <alignment horizontal="right" vertical="center"/>
    </xf>
    <xf numFmtId="166" fontId="5" fillId="0" borderId="201" xfId="2" applyBorder="1">
      <alignment vertical="center"/>
    </xf>
    <xf numFmtId="166" fontId="6" fillId="0" borderId="196" xfId="26" applyBorder="1">
      <alignment horizontal="right" vertical="center"/>
    </xf>
    <xf numFmtId="0" fontId="5" fillId="0" borderId="204" xfId="0" applyNumberFormat="1" applyFont="1" applyFill="1" applyBorder="1" applyAlignment="1" applyProtection="1">
      <alignment horizontal="right" vertical="center"/>
    </xf>
    <xf numFmtId="49" fontId="8" fillId="0" borderId="205" xfId="21" applyFill="1" applyBorder="1">
      <alignment horizontal="center" vertical="center"/>
    </xf>
    <xf numFmtId="166" fontId="5" fillId="13" borderId="206" xfId="25" applyBorder="1">
      <alignment horizontal="right" vertical="center"/>
      <protection locked="0"/>
    </xf>
    <xf numFmtId="166" fontId="5" fillId="10" borderId="196" xfId="23" applyBorder="1">
      <alignment vertical="center"/>
      <protection locked="0"/>
    </xf>
    <xf numFmtId="0" fontId="8" fillId="0" borderId="208" xfId="0" applyNumberFormat="1" applyFont="1" applyFill="1" applyBorder="1" applyAlignment="1" applyProtection="1">
      <alignment horizontal="center"/>
    </xf>
    <xf numFmtId="0" fontId="5" fillId="0" borderId="196" xfId="0" applyNumberFormat="1" applyFont="1" applyFill="1" applyBorder="1" applyAlignment="1" applyProtection="1">
      <alignment horizontal="left" vertical="center" indent="1"/>
    </xf>
    <xf numFmtId="0" fontId="5" fillId="0" borderId="196" xfId="0" quotePrefix="1" applyNumberFormat="1" applyFont="1" applyFill="1" applyBorder="1" applyAlignment="1" applyProtection="1">
      <alignment horizontal="center" vertical="center"/>
    </xf>
    <xf numFmtId="0" fontId="0" fillId="0" borderId="82" xfId="0" applyBorder="1" applyAlignment="1" applyProtection="1"/>
    <xf numFmtId="0" fontId="3" fillId="14" borderId="203" xfId="0" applyNumberFormat="1" applyFont="1" applyFill="1" applyBorder="1" applyAlignment="1" applyProtection="1">
      <alignment horizontal="left" vertical="center" indent="1"/>
    </xf>
    <xf numFmtId="166" fontId="5" fillId="0" borderId="200" xfId="0" applyNumberFormat="1" applyFont="1" applyFill="1" applyBorder="1" applyAlignment="1" applyProtection="1">
      <alignment vertical="center"/>
    </xf>
    <xf numFmtId="166" fontId="5" fillId="0" borderId="140" xfId="0" applyNumberFormat="1" applyFont="1" applyFill="1" applyBorder="1" applyAlignment="1" applyProtection="1">
      <alignment vertical="center"/>
    </xf>
    <xf numFmtId="0" fontId="3" fillId="14" borderId="79" xfId="0" applyNumberFormat="1" applyFont="1" applyFill="1" applyBorder="1" applyAlignment="1" applyProtection="1">
      <alignment vertical="center"/>
    </xf>
    <xf numFmtId="0" fontId="5" fillId="14" borderId="120" xfId="0" applyNumberFormat="1" applyFont="1" applyFill="1" applyBorder="1" applyAlignment="1" applyProtection="1">
      <alignment horizontal="left" vertical="center" indent="1"/>
    </xf>
    <xf numFmtId="0" fontId="6" fillId="0" borderId="203" xfId="0" applyNumberFormat="1" applyFont="1" applyFill="1" applyBorder="1" applyAlignment="1" applyProtection="1">
      <alignment horizontal="left" vertical="center"/>
    </xf>
    <xf numFmtId="0" fontId="5" fillId="0" borderId="212" xfId="0" applyNumberFormat="1" applyFont="1" applyFill="1" applyBorder="1" applyAlignment="1" applyProtection="1">
      <alignment horizontal="center" vertical="center"/>
    </xf>
    <xf numFmtId="0" fontId="6" fillId="0" borderId="211" xfId="0" applyNumberFormat="1" applyFont="1" applyFill="1" applyBorder="1" applyAlignment="1" applyProtection="1"/>
    <xf numFmtId="0" fontId="8" fillId="0" borderId="209" xfId="0" applyNumberFormat="1" applyFont="1" applyFill="1" applyBorder="1" applyAlignment="1" applyProtection="1">
      <alignment horizontal="center" vertical="top"/>
    </xf>
    <xf numFmtId="0" fontId="8" fillId="0" borderId="210" xfId="0" applyNumberFormat="1" applyFont="1" applyFill="1" applyBorder="1" applyAlignment="1" applyProtection="1">
      <alignment horizontal="center" vertical="top"/>
    </xf>
    <xf numFmtId="0" fontId="6" fillId="0" borderId="196" xfId="0" applyNumberFormat="1" applyFont="1" applyFill="1" applyBorder="1" applyAlignment="1" applyProtection="1">
      <alignment horizontal="center"/>
    </xf>
    <xf numFmtId="0" fontId="3" fillId="0" borderId="196" xfId="0" applyNumberFormat="1" applyFont="1" applyFill="1" applyBorder="1" applyProtection="1"/>
    <xf numFmtId="0" fontId="3" fillId="0" borderId="207" xfId="0" applyNumberFormat="1" applyFont="1" applyFill="1" applyBorder="1" applyProtection="1"/>
    <xf numFmtId="0" fontId="3" fillId="0" borderId="210" xfId="0" applyNumberFormat="1" applyFont="1" applyFill="1" applyBorder="1" applyProtection="1"/>
    <xf numFmtId="0" fontId="2" fillId="0" borderId="123" xfId="0" applyNumberFormat="1" applyFont="1" applyFill="1" applyBorder="1" applyProtection="1"/>
    <xf numFmtId="0" fontId="6" fillId="0" borderId="202" xfId="0" applyNumberFormat="1" applyFont="1" applyFill="1" applyBorder="1" applyAlignment="1" applyProtection="1">
      <alignment horizontal="center"/>
    </xf>
    <xf numFmtId="0" fontId="3" fillId="0" borderId="123" xfId="0" applyNumberFormat="1" applyFont="1" applyFill="1" applyBorder="1" applyProtection="1"/>
    <xf numFmtId="0" fontId="2" fillId="0" borderId="196" xfId="0" applyNumberFormat="1" applyFont="1" applyFill="1" applyBorder="1" applyAlignment="1" applyProtection="1">
      <alignment vertical="center" wrapText="1"/>
    </xf>
    <xf numFmtId="0" fontId="3" fillId="0" borderId="91" xfId="0" applyNumberFormat="1" applyFont="1" applyFill="1" applyBorder="1" applyProtection="1"/>
    <xf numFmtId="0" fontId="3" fillId="0" borderId="97" xfId="0" applyNumberFormat="1" applyFont="1" applyFill="1" applyBorder="1" applyProtection="1"/>
    <xf numFmtId="0" fontId="2" fillId="0" borderId="82" xfId="0" applyNumberFormat="1" applyFont="1" applyFill="1" applyBorder="1" applyProtection="1"/>
    <xf numFmtId="0" fontId="2" fillId="0" borderId="196" xfId="0" applyNumberFormat="1" applyFont="1" applyFill="1" applyBorder="1" applyAlignment="1" applyProtection="1">
      <alignment horizontal="left" vertical="center"/>
    </xf>
    <xf numFmtId="0" fontId="3" fillId="0" borderId="196" xfId="0" applyNumberFormat="1" applyFont="1" applyFill="1" applyBorder="1" applyAlignment="1" applyProtection="1">
      <alignment horizontal="left" vertical="center" indent="1"/>
    </xf>
    <xf numFmtId="0" fontId="2" fillId="0" borderId="196" xfId="0" applyNumberFormat="1" applyFont="1" applyFill="1" applyBorder="1" applyAlignment="1" applyProtection="1">
      <alignment vertical="center"/>
    </xf>
    <xf numFmtId="0" fontId="2" fillId="0" borderId="186" xfId="0" applyNumberFormat="1" applyFont="1" applyFill="1" applyBorder="1" applyAlignment="1" applyProtection="1">
      <alignment horizontal="left" vertical="center" wrapText="1"/>
    </xf>
    <xf numFmtId="166" fontId="5" fillId="10" borderId="213" xfId="23" applyBorder="1">
      <alignment vertical="center"/>
      <protection locked="0"/>
    </xf>
    <xf numFmtId="49" fontId="8" fillId="9" borderId="214" xfId="20" applyBorder="1">
      <alignment horizontal="center"/>
    </xf>
    <xf numFmtId="0" fontId="8" fillId="0" borderId="216" xfId="0" applyNumberFormat="1" applyFont="1" applyFill="1" applyBorder="1" applyAlignment="1" applyProtection="1">
      <alignment horizontal="center"/>
    </xf>
    <xf numFmtId="0" fontId="3" fillId="0" borderId="0" xfId="0" applyFont="1" applyFill="1" applyBorder="1" applyAlignment="1" applyProtection="1">
      <alignment wrapText="1"/>
    </xf>
    <xf numFmtId="49" fontId="8" fillId="9" borderId="218" xfId="20" applyBorder="1">
      <alignment horizontal="center"/>
    </xf>
    <xf numFmtId="0" fontId="8" fillId="0" borderId="220" xfId="0" applyNumberFormat="1" applyFont="1" applyFill="1" applyBorder="1" applyAlignment="1" applyProtection="1">
      <alignment horizontal="center"/>
    </xf>
    <xf numFmtId="0" fontId="6" fillId="0" borderId="221" xfId="0" applyNumberFormat="1" applyFont="1" applyFill="1" applyBorder="1" applyAlignment="1" applyProtection="1"/>
    <xf numFmtId="0" fontId="28" fillId="0" borderId="217" xfId="0" applyNumberFormat="1" applyFont="1" applyFill="1" applyBorder="1" applyAlignment="1" applyProtection="1">
      <alignment horizontal="right"/>
    </xf>
    <xf numFmtId="0" fontId="0" fillId="0" borderId="222" xfId="0" applyNumberFormat="1" applyFill="1" applyBorder="1" applyProtection="1"/>
    <xf numFmtId="0" fontId="0" fillId="0" borderId="74" xfId="0" applyNumberFormat="1" applyFill="1" applyBorder="1" applyProtection="1"/>
    <xf numFmtId="0" fontId="6" fillId="0" borderId="196" xfId="0" applyNumberFormat="1" applyFont="1" applyFill="1" applyBorder="1" applyAlignment="1" applyProtection="1">
      <alignment vertical="center" wrapText="1"/>
    </xf>
    <xf numFmtId="0" fontId="5" fillId="0" borderId="173" xfId="0" applyNumberFormat="1" applyFont="1" applyFill="1" applyBorder="1" applyAlignment="1" applyProtection="1">
      <alignment horizontal="center" vertical="center"/>
    </xf>
    <xf numFmtId="0" fontId="8" fillId="0" borderId="223" xfId="0" applyNumberFormat="1" applyFont="1" applyFill="1" applyBorder="1" applyAlignment="1" applyProtection="1">
      <alignment horizontal="center"/>
    </xf>
    <xf numFmtId="0" fontId="8" fillId="0" borderId="217" xfId="0" applyNumberFormat="1" applyFont="1" applyFill="1" applyBorder="1" applyAlignment="1" applyProtection="1">
      <alignment horizontal="center" vertical="top"/>
    </xf>
    <xf numFmtId="0" fontId="8" fillId="0" borderId="203" xfId="0" applyNumberFormat="1" applyFont="1" applyFill="1" applyBorder="1" applyAlignment="1" applyProtection="1">
      <alignment horizontal="center" vertical="top"/>
    </xf>
    <xf numFmtId="0" fontId="5" fillId="0" borderId="203" xfId="0" applyNumberFormat="1" applyFont="1" applyFill="1" applyBorder="1" applyAlignment="1" applyProtection="1">
      <alignment horizontal="left" vertical="center" wrapText="1"/>
    </xf>
    <xf numFmtId="0" fontId="5" fillId="0" borderId="224" xfId="0" applyNumberFormat="1" applyFont="1" applyFill="1" applyBorder="1" applyAlignment="1" applyProtection="1">
      <alignment horizontal="center" vertical="center"/>
    </xf>
    <xf numFmtId="0" fontId="5" fillId="0" borderId="79" xfId="0" applyNumberFormat="1" applyFont="1" applyFill="1" applyBorder="1" applyAlignment="1" applyProtection="1">
      <alignment horizontal="left" vertical="center" wrapText="1"/>
    </xf>
    <xf numFmtId="0" fontId="8" fillId="0" borderId="203" xfId="0" applyNumberFormat="1" applyFont="1" applyFill="1" applyBorder="1" applyAlignment="1" applyProtection="1">
      <alignment horizontal="center"/>
    </xf>
    <xf numFmtId="0" fontId="5" fillId="0" borderId="75" xfId="0" applyNumberFormat="1" applyFont="1" applyFill="1" applyBorder="1" applyAlignment="1" applyProtection="1">
      <alignment horizontal="center"/>
    </xf>
    <xf numFmtId="0" fontId="8" fillId="0" borderId="225" xfId="0" applyNumberFormat="1" applyFont="1" applyFill="1" applyBorder="1" applyAlignment="1" applyProtection="1">
      <alignment horizontal="center"/>
    </xf>
    <xf numFmtId="0" fontId="8" fillId="0" borderId="219" xfId="0" applyNumberFormat="1" applyFont="1" applyFill="1" applyBorder="1" applyAlignment="1" applyProtection="1">
      <alignment horizontal="center"/>
    </xf>
    <xf numFmtId="0" fontId="8" fillId="0" borderId="221" xfId="0" applyNumberFormat="1" applyFont="1" applyFill="1" applyBorder="1" applyAlignment="1" applyProtection="1">
      <alignment horizontal="center"/>
    </xf>
    <xf numFmtId="0" fontId="8" fillId="0" borderId="39" xfId="0" applyNumberFormat="1" applyFont="1" applyFill="1" applyBorder="1" applyAlignment="1" applyProtection="1">
      <alignment horizontal="center"/>
    </xf>
    <xf numFmtId="0" fontId="8" fillId="0" borderId="73" xfId="0" applyNumberFormat="1" applyFont="1" applyFill="1" applyBorder="1" applyAlignment="1" applyProtection="1">
      <alignment horizontal="center" wrapText="1"/>
    </xf>
    <xf numFmtId="0" fontId="8" fillId="0" borderId="226" xfId="0" applyNumberFormat="1" applyFont="1" applyFill="1" applyBorder="1" applyAlignment="1" applyProtection="1">
      <alignment horizontal="center"/>
    </xf>
    <xf numFmtId="0" fontId="3" fillId="0" borderId="196" xfId="0" applyNumberFormat="1" applyFont="1" applyFill="1" applyBorder="1" applyAlignment="1" applyProtection="1">
      <alignment horizontal="left" vertical="center" indent="1"/>
    </xf>
    <xf numFmtId="0" fontId="5" fillId="0" borderId="204" xfId="0" applyNumberFormat="1" applyFont="1" applyFill="1" applyBorder="1" applyAlignment="1" applyProtection="1">
      <alignment vertical="center"/>
    </xf>
    <xf numFmtId="0" fontId="3" fillId="0" borderId="196" xfId="0" applyNumberFormat="1" applyFont="1" applyFill="1" applyBorder="1" applyAlignment="1" applyProtection="1">
      <alignment horizontal="left" vertical="center" indent="2"/>
    </xf>
    <xf numFmtId="0" fontId="6" fillId="0" borderId="196" xfId="0" applyNumberFormat="1" applyFont="1" applyFill="1" applyBorder="1" applyAlignment="1" applyProtection="1">
      <alignment vertical="center"/>
    </xf>
    <xf numFmtId="0" fontId="2" fillId="0" borderId="221" xfId="0" applyNumberFormat="1" applyFont="1" applyFill="1" applyBorder="1" applyAlignment="1" applyProtection="1"/>
    <xf numFmtId="0" fontId="5" fillId="0" borderId="120" xfId="0" applyNumberFormat="1" applyFont="1" applyFill="1" applyBorder="1" applyAlignment="1" applyProtection="1">
      <alignment horizontal="left" vertical="center"/>
    </xf>
    <xf numFmtId="0" fontId="3" fillId="0" borderId="74" xfId="0" applyNumberFormat="1" applyFont="1" applyFill="1" applyBorder="1" applyAlignment="1" applyProtection="1">
      <alignment vertical="center"/>
    </xf>
    <xf numFmtId="0" fontId="0" fillId="0" borderId="183" xfId="0" applyBorder="1" applyProtection="1"/>
    <xf numFmtId="0" fontId="8" fillId="0" borderId="10" xfId="0" applyNumberFormat="1" applyFont="1" applyFill="1" applyBorder="1" applyAlignment="1" applyProtection="1">
      <alignment horizontal="center"/>
    </xf>
    <xf numFmtId="0" fontId="5" fillId="0" borderId="216" xfId="0" applyNumberFormat="1" applyFont="1" applyFill="1" applyBorder="1" applyAlignment="1" applyProtection="1">
      <alignment horizontal="center" vertical="center"/>
    </xf>
    <xf numFmtId="166" fontId="2" fillId="0" borderId="230" xfId="0" applyNumberFormat="1" applyFont="1" applyFill="1" applyBorder="1" applyAlignment="1" applyProtection="1">
      <alignment vertical="center"/>
    </xf>
    <xf numFmtId="0" fontId="5" fillId="0" borderId="229" xfId="0" applyNumberFormat="1" applyFont="1" applyFill="1" applyBorder="1" applyAlignment="1" applyProtection="1">
      <alignment horizontal="center" vertical="center"/>
    </xf>
    <xf numFmtId="49" fontId="8" fillId="0" borderId="227" xfId="0" applyNumberFormat="1" applyFont="1" applyFill="1" applyBorder="1" applyAlignment="1" applyProtection="1">
      <alignment horizontal="center"/>
    </xf>
    <xf numFmtId="0" fontId="2" fillId="0" borderId="31" xfId="0" applyNumberFormat="1" applyFont="1" applyFill="1" applyBorder="1" applyAlignment="1" applyProtection="1">
      <alignment vertical="center"/>
    </xf>
    <xf numFmtId="166" fontId="3" fillId="0" borderId="116" xfId="0" applyNumberFormat="1" applyFont="1" applyFill="1" applyBorder="1" applyAlignment="1" applyProtection="1">
      <alignment horizontal="left" vertical="center" indent="1"/>
    </xf>
    <xf numFmtId="166" fontId="3" fillId="0" borderId="116" xfId="0" applyNumberFormat="1" applyFont="1" applyFill="1" applyBorder="1" applyAlignment="1" applyProtection="1">
      <alignment horizontal="left" vertical="center" wrapText="1" indent="1"/>
    </xf>
    <xf numFmtId="166" fontId="3" fillId="11" borderId="234" xfId="18" applyBorder="1">
      <alignment vertical="center"/>
    </xf>
    <xf numFmtId="0" fontId="8" fillId="0" borderId="235" xfId="0" applyNumberFormat="1" applyFont="1" applyFill="1" applyBorder="1" applyAlignment="1" applyProtection="1">
      <alignment horizontal="center"/>
    </xf>
    <xf numFmtId="166" fontId="6" fillId="0" borderId="79" xfId="0" applyNumberFormat="1" applyFont="1" applyFill="1" applyBorder="1" applyAlignment="1" applyProtection="1">
      <alignment horizontal="left" vertical="center" wrapText="1" indent="1"/>
    </xf>
    <xf numFmtId="0" fontId="2" fillId="0" borderId="232" xfId="0" applyNumberFormat="1" applyFont="1" applyFill="1" applyBorder="1" applyAlignment="1" applyProtection="1"/>
    <xf numFmtId="0" fontId="8" fillId="0" borderId="233" xfId="0" applyNumberFormat="1" applyFont="1" applyFill="1" applyBorder="1" applyAlignment="1" applyProtection="1">
      <alignment horizontal="center"/>
    </xf>
    <xf numFmtId="0" fontId="0" fillId="0" borderId="196" xfId="0" applyNumberFormat="1" applyFill="1" applyBorder="1" applyAlignment="1" applyProtection="1">
      <alignment vertical="center"/>
    </xf>
    <xf numFmtId="166" fontId="5" fillId="13" borderId="238" xfId="25" applyBorder="1">
      <alignment horizontal="right" vertical="center"/>
      <protection locked="0"/>
    </xf>
    <xf numFmtId="166" fontId="6" fillId="0" borderId="239" xfId="0" applyNumberFormat="1" applyFont="1" applyFill="1" applyBorder="1" applyAlignment="1" applyProtection="1">
      <alignment vertical="center"/>
    </xf>
    <xf numFmtId="166" fontId="5" fillId="0" borderId="239" xfId="0" applyNumberFormat="1" applyFont="1" applyFill="1" applyBorder="1" applyAlignment="1" applyProtection="1">
      <alignment vertical="center"/>
    </xf>
    <xf numFmtId="49" fontId="8" fillId="12" borderId="234" xfId="0" applyNumberFormat="1" applyFont="1" applyFill="1" applyBorder="1" applyAlignment="1" applyProtection="1">
      <alignment horizontal="center"/>
    </xf>
    <xf numFmtId="49" fontId="8" fillId="0" borderId="240" xfId="0" applyNumberFormat="1" applyFont="1" applyFill="1" applyBorder="1" applyAlignment="1" applyProtection="1">
      <alignment horizontal="center"/>
    </xf>
    <xf numFmtId="0" fontId="8" fillId="0" borderId="239" xfId="0" applyNumberFormat="1" applyFont="1" applyFill="1" applyBorder="1" applyAlignment="1" applyProtection="1">
      <alignment horizontal="center" vertical="top"/>
    </xf>
    <xf numFmtId="0" fontId="10" fillId="0" borderId="241" xfId="0" applyNumberFormat="1" applyFont="1" applyFill="1" applyBorder="1" applyAlignment="1" applyProtection="1"/>
    <xf numFmtId="0" fontId="8" fillId="0" borderId="242" xfId="0" applyNumberFormat="1" applyFont="1" applyFill="1" applyBorder="1" applyAlignment="1" applyProtection="1">
      <alignment horizontal="center"/>
    </xf>
    <xf numFmtId="0" fontId="6" fillId="0" borderId="243" xfId="0" applyNumberFormat="1" applyFont="1" applyFill="1" applyBorder="1" applyAlignment="1" applyProtection="1">
      <alignment horizontal="left" vertical="center" indent="1"/>
    </xf>
    <xf numFmtId="0" fontId="8" fillId="0" borderId="244" xfId="0" applyNumberFormat="1" applyFont="1" applyFill="1" applyBorder="1" applyAlignment="1" applyProtection="1">
      <alignment horizontal="center"/>
    </xf>
    <xf numFmtId="0" fontId="5" fillId="0" borderId="215" xfId="0" applyNumberFormat="1" applyFont="1" applyFill="1" applyBorder="1" applyAlignment="1" applyProtection="1">
      <alignment horizontal="left" vertical="center" indent="1"/>
    </xf>
    <xf numFmtId="0" fontId="5" fillId="0" borderId="245" xfId="0" applyNumberFormat="1" applyFont="1" applyFill="1" applyBorder="1" applyAlignment="1" applyProtection="1">
      <alignment horizontal="center" vertical="center"/>
    </xf>
    <xf numFmtId="0" fontId="2" fillId="14" borderId="215" xfId="0" applyNumberFormat="1" applyFont="1" applyFill="1" applyBorder="1" applyAlignment="1" applyProtection="1">
      <alignment horizontal="left" vertical="center" indent="1"/>
    </xf>
    <xf numFmtId="0" fontId="3" fillId="14" borderId="215" xfId="0" applyNumberFormat="1" applyFont="1" applyFill="1" applyBorder="1" applyAlignment="1" applyProtection="1">
      <alignment horizontal="left" vertical="center" indent="1"/>
    </xf>
    <xf numFmtId="0" fontId="6" fillId="0" borderId="237" xfId="0" applyNumberFormat="1" applyFont="1" applyFill="1" applyBorder="1" applyAlignment="1" applyProtection="1">
      <alignment vertical="center"/>
    </xf>
    <xf numFmtId="0" fontId="5" fillId="0" borderId="246" xfId="0" applyNumberFormat="1" applyFont="1" applyFill="1" applyBorder="1" applyAlignment="1" applyProtection="1">
      <alignment horizontal="center" vertical="center"/>
    </xf>
    <xf numFmtId="0" fontId="8" fillId="0" borderId="231" xfId="0" applyNumberFormat="1" applyFont="1" applyFill="1" applyBorder="1" applyAlignment="1" applyProtection="1">
      <alignment horizontal="center"/>
    </xf>
    <xf numFmtId="0" fontId="8" fillId="0" borderId="229" xfId="0" applyNumberFormat="1" applyFont="1" applyFill="1" applyBorder="1" applyAlignment="1" applyProtection="1">
      <alignment horizontal="center" vertical="center"/>
    </xf>
    <xf numFmtId="0" fontId="5" fillId="0" borderId="244" xfId="0" applyNumberFormat="1" applyFont="1" applyFill="1" applyBorder="1" applyAlignment="1" applyProtection="1">
      <alignment horizontal="center" vertical="center"/>
    </xf>
    <xf numFmtId="0" fontId="6" fillId="0" borderId="232" xfId="0" applyNumberFormat="1" applyFont="1" applyFill="1" applyBorder="1" applyAlignment="1" applyProtection="1"/>
    <xf numFmtId="0" fontId="3" fillId="0" borderId="196" xfId="0" applyNumberFormat="1" applyFont="1" applyFill="1" applyBorder="1" applyAlignment="1" applyProtection="1">
      <alignment horizontal="left" vertical="center" wrapText="1" indent="1"/>
    </xf>
    <xf numFmtId="0" fontId="3" fillId="14" borderId="196" xfId="0" applyNumberFormat="1" applyFont="1" applyFill="1" applyBorder="1" applyAlignment="1" applyProtection="1">
      <alignment horizontal="left" vertical="center" indent="1"/>
    </xf>
    <xf numFmtId="0" fontId="2" fillId="0" borderId="196" xfId="0" applyNumberFormat="1" applyFont="1" applyFill="1" applyBorder="1" applyAlignment="1" applyProtection="1">
      <alignment horizontal="left" vertical="center" indent="1"/>
    </xf>
    <xf numFmtId="0" fontId="3" fillId="0" borderId="248" xfId="0" applyNumberFormat="1" applyFont="1" applyFill="1" applyBorder="1" applyAlignment="1" applyProtection="1">
      <alignment horizontal="center" vertical="center"/>
    </xf>
    <xf numFmtId="0" fontId="3" fillId="0" borderId="62" xfId="0" applyNumberFormat="1" applyFont="1" applyFill="1" applyBorder="1" applyAlignment="1" applyProtection="1">
      <alignment horizontal="center" vertical="center"/>
    </xf>
    <xf numFmtId="0" fontId="3" fillId="0" borderId="19" xfId="0" applyNumberFormat="1" applyFont="1" applyFill="1" applyBorder="1" applyAlignment="1" applyProtection="1">
      <alignment horizontal="center" vertical="center"/>
    </xf>
    <xf numFmtId="49" fontId="8" fillId="9" borderId="230" xfId="21" applyBorder="1">
      <alignment horizontal="center" vertical="center"/>
    </xf>
    <xf numFmtId="0" fontId="0" fillId="0" borderId="204" xfId="0" applyNumberFormat="1" applyFill="1" applyBorder="1" applyAlignment="1" applyProtection="1">
      <alignment vertical="center"/>
    </xf>
    <xf numFmtId="0" fontId="0" fillId="0" borderId="236" xfId="0" applyNumberFormat="1" applyFill="1" applyBorder="1" applyAlignment="1" applyProtection="1">
      <alignment vertical="center"/>
    </xf>
    <xf numFmtId="0" fontId="5" fillId="0" borderId="248" xfId="0" applyNumberFormat="1" applyFont="1" applyFill="1" applyBorder="1" applyAlignment="1" applyProtection="1">
      <alignment horizontal="center" vertical="center"/>
    </xf>
    <xf numFmtId="0" fontId="18" fillId="0" borderId="0" xfId="24">
      <alignment horizontal="left" vertical="center"/>
    </xf>
    <xf numFmtId="166" fontId="5" fillId="7" borderId="249" xfId="22" applyBorder="1">
      <alignment vertical="center"/>
      <protection locked="0"/>
    </xf>
    <xf numFmtId="49" fontId="8" fillId="9" borderId="249" xfId="21" applyBorder="1">
      <alignment horizontal="center" vertical="center"/>
    </xf>
    <xf numFmtId="166" fontId="6" fillId="0" borderId="249" xfId="26" applyBorder="1">
      <alignment horizontal="right" vertical="center"/>
    </xf>
    <xf numFmtId="166" fontId="5" fillId="0" borderId="249" xfId="2" applyBorder="1">
      <alignment vertical="center"/>
    </xf>
    <xf numFmtId="0" fontId="0" fillId="0" borderId="0" xfId="0" applyProtection="1"/>
    <xf numFmtId="0" fontId="3" fillId="0" borderId="0" xfId="0" applyNumberFormat="1" applyFont="1" applyFill="1" applyAlignment="1" applyProtection="1"/>
    <xf numFmtId="0" fontId="3" fillId="0" borderId="0" xfId="0" applyNumberFormat="1" applyFont="1" applyFill="1" applyBorder="1" applyProtection="1"/>
    <xf numFmtId="0" fontId="8" fillId="0" borderId="0" xfId="0" applyNumberFormat="1" applyFont="1" applyFill="1" applyBorder="1" applyAlignment="1" applyProtection="1">
      <alignment horizontal="center" vertical="center" wrapText="1"/>
    </xf>
    <xf numFmtId="0" fontId="0" fillId="0" borderId="0" xfId="0"/>
    <xf numFmtId="0" fontId="5" fillId="0" borderId="249" xfId="0" applyNumberFormat="1" applyFont="1" applyFill="1" applyBorder="1" applyAlignment="1" applyProtection="1">
      <alignment horizontal="center" vertical="center"/>
    </xf>
    <xf numFmtId="6" fontId="8" fillId="0" borderId="0" xfId="0" applyNumberFormat="1" applyFont="1" applyFill="1" applyBorder="1" applyAlignment="1" applyProtection="1">
      <alignment horizontal="center"/>
    </xf>
    <xf numFmtId="0" fontId="2" fillId="0" borderId="249" xfId="0" applyNumberFormat="1" applyFont="1" applyFill="1" applyBorder="1" applyAlignment="1" applyProtection="1">
      <alignment horizontal="left" vertical="center"/>
    </xf>
    <xf numFmtId="0" fontId="5" fillId="0" borderId="249" xfId="0" quotePrefix="1" applyNumberFormat="1" applyFont="1" applyFill="1" applyBorder="1" applyAlignment="1" applyProtection="1">
      <alignment horizontal="center" vertical="center"/>
    </xf>
    <xf numFmtId="166" fontId="5" fillId="10" borderId="249" xfId="23" applyBorder="1">
      <alignment vertical="center"/>
      <protection locked="0"/>
    </xf>
    <xf numFmtId="166" fontId="5" fillId="10" borderId="252" xfId="23" applyBorder="1">
      <alignment vertical="center"/>
      <protection locked="0"/>
    </xf>
    <xf numFmtId="166" fontId="3" fillId="11" borderId="250" xfId="18" applyBorder="1">
      <alignment vertical="center"/>
    </xf>
    <xf numFmtId="166" fontId="5" fillId="10" borderId="251" xfId="23" applyBorder="1">
      <alignment vertical="center"/>
      <protection locked="0"/>
    </xf>
    <xf numFmtId="166" fontId="5" fillId="0" borderId="251" xfId="2" applyBorder="1">
      <alignment vertical="center"/>
    </xf>
    <xf numFmtId="166" fontId="5" fillId="0" borderId="252" xfId="2" applyBorder="1">
      <alignment vertical="center"/>
    </xf>
    <xf numFmtId="166" fontId="5" fillId="7" borderId="251" xfId="22" applyBorder="1">
      <alignment vertical="center"/>
      <protection locked="0"/>
    </xf>
    <xf numFmtId="0" fontId="0" fillId="0" borderId="0" xfId="0" applyProtection="1"/>
    <xf numFmtId="0" fontId="3" fillId="0" borderId="0" xfId="0" applyNumberFormat="1" applyFont="1" applyFill="1" applyProtection="1"/>
    <xf numFmtId="0" fontId="0" fillId="0" borderId="0" xfId="0" applyNumberFormat="1" applyFill="1" applyProtection="1"/>
    <xf numFmtId="0" fontId="0" fillId="0" borderId="0" xfId="0" applyFill="1"/>
    <xf numFmtId="0" fontId="5" fillId="0" borderId="92" xfId="0" applyNumberFormat="1" applyFont="1" applyFill="1" applyBorder="1" applyAlignment="1" applyProtection="1">
      <alignment horizontal="center" vertical="center"/>
    </xf>
    <xf numFmtId="0" fontId="5" fillId="0" borderId="92" xfId="0" quotePrefix="1" applyNumberFormat="1" applyFont="1" applyFill="1" applyBorder="1" applyAlignment="1" applyProtection="1">
      <alignment horizontal="center" vertical="center"/>
    </xf>
    <xf numFmtId="0" fontId="0" fillId="0" borderId="0" xfId="0"/>
    <xf numFmtId="0" fontId="18" fillId="0" borderId="0" xfId="24">
      <alignment horizontal="left" vertical="center"/>
    </xf>
    <xf numFmtId="166" fontId="8" fillId="0" borderId="0" xfId="0" applyNumberFormat="1" applyFont="1" applyFill="1" applyBorder="1" applyAlignment="1" applyProtection="1">
      <alignment horizontal="center" wrapText="1"/>
    </xf>
    <xf numFmtId="0" fontId="6" fillId="0" borderId="131" xfId="0" applyNumberFormat="1" applyFont="1" applyFill="1" applyBorder="1" applyAlignment="1" applyProtection="1">
      <alignment horizontal="center" wrapText="1"/>
    </xf>
    <xf numFmtId="0" fontId="6" fillId="0" borderId="101" xfId="0" applyNumberFormat="1" applyFont="1" applyFill="1" applyBorder="1" applyAlignment="1" applyProtection="1">
      <alignment horizontal="center" wrapText="1"/>
    </xf>
    <xf numFmtId="49" fontId="8" fillId="9" borderId="258" xfId="21" applyBorder="1">
      <alignment horizontal="center" vertical="center"/>
    </xf>
    <xf numFmtId="49" fontId="8" fillId="9" borderId="260" xfId="20" applyBorder="1">
      <alignment horizontal="center"/>
    </xf>
    <xf numFmtId="0" fontId="18" fillId="0" borderId="0" xfId="24">
      <alignment horizontal="left" vertical="center"/>
    </xf>
    <xf numFmtId="166" fontId="5" fillId="0" borderId="258" xfId="2" applyBorder="1">
      <alignment vertical="center"/>
    </xf>
    <xf numFmtId="0" fontId="0" fillId="0" borderId="193" xfId="0" applyBorder="1" applyAlignment="1">
      <alignment horizontal="center" vertical="center"/>
    </xf>
    <xf numFmtId="166" fontId="5" fillId="0" borderId="255" xfId="2" applyBorder="1">
      <alignment vertical="center"/>
    </xf>
    <xf numFmtId="0" fontId="36" fillId="15" borderId="258" xfId="0" applyNumberFormat="1" applyFont="1" applyFill="1" applyBorder="1" applyAlignment="1" applyProtection="1">
      <alignment horizontal="center" vertical="center"/>
    </xf>
    <xf numFmtId="0" fontId="5" fillId="0" borderId="0" xfId="0" applyNumberFormat="1" applyFont="1" applyFill="1" applyBorder="1" applyProtection="1"/>
    <xf numFmtId="0" fontId="0" fillId="0" borderId="0" xfId="0" applyFill="1" applyProtection="1"/>
    <xf numFmtId="0" fontId="0" fillId="0" borderId="0" xfId="0" applyAlignment="1" applyProtection="1"/>
    <xf numFmtId="0" fontId="0" fillId="0" borderId="0" xfId="0"/>
    <xf numFmtId="0" fontId="3" fillId="0" borderId="262" xfId="0" applyNumberFormat="1" applyFont="1" applyFill="1" applyBorder="1" applyAlignment="1" applyProtection="1">
      <alignment horizontal="left" vertical="center" indent="1"/>
    </xf>
    <xf numFmtId="166" fontId="5" fillId="10" borderId="258" xfId="23" applyBorder="1">
      <alignment vertical="center"/>
      <protection locked="0"/>
    </xf>
    <xf numFmtId="166" fontId="6" fillId="0" borderId="258" xfId="26" applyBorder="1">
      <alignment horizontal="right" vertical="center"/>
    </xf>
    <xf numFmtId="166" fontId="5" fillId="7" borderId="258" xfId="22" applyBorder="1">
      <alignment vertical="center"/>
      <protection locked="0"/>
    </xf>
    <xf numFmtId="0" fontId="5" fillId="0" borderId="263" xfId="0" applyNumberFormat="1" applyFont="1" applyFill="1" applyBorder="1" applyAlignment="1" applyProtection="1">
      <alignment horizontal="center" vertical="center"/>
    </xf>
    <xf numFmtId="0" fontId="5" fillId="0" borderId="258" xfId="0" applyNumberFormat="1" applyFont="1" applyFill="1" applyBorder="1" applyAlignment="1" applyProtection="1">
      <alignment horizontal="center" vertical="center"/>
    </xf>
    <xf numFmtId="49" fontId="8" fillId="9" borderId="256" xfId="21" applyBorder="1">
      <alignment horizontal="center" vertical="center"/>
    </xf>
    <xf numFmtId="0" fontId="18" fillId="0" borderId="0" xfId="24">
      <alignment horizontal="left" vertical="center"/>
    </xf>
    <xf numFmtId="0" fontId="3" fillId="0" borderId="255" xfId="0" applyNumberFormat="1" applyFont="1" applyFill="1" applyBorder="1" applyAlignment="1" applyProtection="1">
      <alignment horizontal="left" vertical="center" indent="1"/>
    </xf>
    <xf numFmtId="0" fontId="3" fillId="0" borderId="257" xfId="0" applyNumberFormat="1" applyFont="1" applyFill="1" applyBorder="1" applyProtection="1"/>
    <xf numFmtId="166" fontId="5" fillId="0" borderId="213" xfId="2" applyBorder="1">
      <alignment vertical="center"/>
    </xf>
    <xf numFmtId="168" fontId="36" fillId="23" borderId="255" xfId="22" applyNumberFormat="1" applyFont="1" applyFill="1" applyBorder="1" applyAlignment="1">
      <alignment vertical="center"/>
      <protection locked="0"/>
    </xf>
    <xf numFmtId="0" fontId="3" fillId="0" borderId="259" xfId="0" applyNumberFormat="1" applyFont="1" applyFill="1" applyBorder="1" applyProtection="1"/>
    <xf numFmtId="168" fontId="36" fillId="24" borderId="258" xfId="23" applyNumberFormat="1" applyFont="1" applyFill="1" applyBorder="1" applyAlignment="1">
      <alignment vertical="center"/>
      <protection locked="0"/>
    </xf>
    <xf numFmtId="0" fontId="36" fillId="0" borderId="261" xfId="0" applyNumberFormat="1" applyFont="1" applyFill="1" applyBorder="1" applyAlignment="1" applyProtection="1">
      <alignment horizontal="left" vertical="center" indent="1"/>
    </xf>
    <xf numFmtId="0" fontId="3" fillId="0" borderId="258" xfId="0" applyNumberFormat="1" applyFont="1" applyFill="1" applyBorder="1" applyAlignment="1" applyProtection="1">
      <alignment horizontal="left" vertical="center" wrapText="1" indent="1"/>
    </xf>
    <xf numFmtId="0" fontId="3" fillId="0" borderId="254" xfId="0" applyNumberFormat="1" applyFont="1" applyFill="1" applyBorder="1" applyAlignment="1" applyProtection="1">
      <alignment horizontal="left" vertical="center" wrapText="1" indent="1"/>
    </xf>
    <xf numFmtId="0" fontId="36" fillId="0" borderId="258" xfId="0" applyNumberFormat="1" applyFont="1" applyFill="1" applyBorder="1" applyAlignment="1" applyProtection="1">
      <alignment horizontal="left" vertical="center" wrapText="1" indent="1"/>
    </xf>
    <xf numFmtId="0" fontId="2" fillId="0" borderId="146" xfId="0" applyNumberFormat="1" applyFont="1" applyFill="1" applyBorder="1" applyAlignment="1" applyProtection="1">
      <alignment wrapText="1"/>
    </xf>
    <xf numFmtId="0" fontId="18" fillId="0" borderId="123" xfId="0" applyNumberFormat="1" applyFont="1" applyFill="1" applyBorder="1" applyAlignment="1" applyProtection="1">
      <alignment horizontal="center" vertical="center" wrapText="1"/>
    </xf>
    <xf numFmtId="0" fontId="0" fillId="0" borderId="0" xfId="0" applyFill="1" applyAlignment="1" applyProtection="1"/>
    <xf numFmtId="0" fontId="6" fillId="0" borderId="252" xfId="0" applyNumberFormat="1" applyFont="1" applyFill="1" applyBorder="1" applyAlignment="1" applyProtection="1">
      <alignment horizontal="left" vertical="center"/>
    </xf>
    <xf numFmtId="0" fontId="2" fillId="0" borderId="106" xfId="0" applyNumberFormat="1" applyFont="1" applyFill="1" applyBorder="1" applyAlignment="1" applyProtection="1">
      <alignment wrapText="1"/>
    </xf>
    <xf numFmtId="0" fontId="2" fillId="0" borderId="82" xfId="0" applyNumberFormat="1" applyFont="1" applyFill="1" applyBorder="1" applyAlignment="1" applyProtection="1">
      <alignment wrapText="1"/>
    </xf>
    <xf numFmtId="166" fontId="6" fillId="0" borderId="166" xfId="0" applyNumberFormat="1" applyFont="1" applyFill="1" applyBorder="1" applyAlignment="1" applyProtection="1">
      <alignment horizontal="left" vertical="center" wrapText="1"/>
    </xf>
    <xf numFmtId="0" fontId="0" fillId="6" borderId="256" xfId="0" applyFill="1" applyBorder="1" applyProtection="1"/>
    <xf numFmtId="0" fontId="5" fillId="0" borderId="196" xfId="0" applyNumberFormat="1" applyFont="1" applyFill="1" applyBorder="1" applyAlignment="1" applyProtection="1">
      <alignment vertical="center" wrapText="1"/>
    </xf>
    <xf numFmtId="49" fontId="8" fillId="9" borderId="205" xfId="0" applyNumberFormat="1" applyFont="1" applyFill="1" applyBorder="1" applyAlignment="1" applyProtection="1">
      <alignment horizontal="center" vertical="center"/>
    </xf>
    <xf numFmtId="0" fontId="18" fillId="0" borderId="0" xfId="0" applyFont="1" applyFill="1" applyProtection="1"/>
    <xf numFmtId="0" fontId="8" fillId="0" borderId="266" xfId="0" applyNumberFormat="1" applyFont="1" applyFill="1" applyBorder="1" applyAlignment="1" applyProtection="1">
      <alignment horizontal="center" vertical="top"/>
    </xf>
    <xf numFmtId="0" fontId="8" fillId="0" borderId="267" xfId="0" applyNumberFormat="1" applyFont="1" applyFill="1" applyBorder="1" applyAlignment="1" applyProtection="1">
      <alignment horizontal="center"/>
    </xf>
    <xf numFmtId="0" fontId="8" fillId="0" borderId="268" xfId="0" applyNumberFormat="1" applyFont="1" applyFill="1" applyBorder="1" applyAlignment="1" applyProtection="1">
      <alignment horizontal="center"/>
    </xf>
    <xf numFmtId="166" fontId="6" fillId="0" borderId="270" xfId="19" applyBorder="1">
      <alignment horizontal="right" vertical="center"/>
    </xf>
    <xf numFmtId="166" fontId="6" fillId="0" borderId="271" xfId="19" applyBorder="1">
      <alignment horizontal="right" vertical="center"/>
    </xf>
    <xf numFmtId="166" fontId="5" fillId="10" borderId="269" xfId="23" applyBorder="1">
      <alignment vertical="center"/>
      <protection locked="0"/>
    </xf>
    <xf numFmtId="166" fontId="5" fillId="0" borderId="265" xfId="2" applyBorder="1">
      <alignment vertical="center"/>
    </xf>
    <xf numFmtId="166" fontId="5" fillId="7" borderId="265" xfId="22" applyBorder="1">
      <alignment vertical="center"/>
      <protection locked="0"/>
    </xf>
    <xf numFmtId="166" fontId="5" fillId="10" borderId="265" xfId="23" applyBorder="1">
      <alignment vertical="center"/>
      <protection locked="0"/>
    </xf>
    <xf numFmtId="166" fontId="6" fillId="0" borderId="265" xfId="26" applyBorder="1">
      <alignment horizontal="right" vertical="center"/>
    </xf>
    <xf numFmtId="166" fontId="6" fillId="0" borderId="124" xfId="26" applyBorder="1">
      <alignment horizontal="right" vertical="center"/>
    </xf>
    <xf numFmtId="166" fontId="5" fillId="0" borderId="179" xfId="2" applyFont="1" applyBorder="1">
      <alignment vertical="center"/>
    </xf>
    <xf numFmtId="166" fontId="5" fillId="0" borderId="17" xfId="2" applyBorder="1">
      <alignment vertical="center"/>
    </xf>
    <xf numFmtId="166" fontId="3" fillId="11" borderId="276" xfId="18" applyBorder="1">
      <alignment vertical="center"/>
    </xf>
    <xf numFmtId="166" fontId="5" fillId="10" borderId="17" xfId="23" applyBorder="1">
      <alignment vertical="center"/>
      <protection locked="0"/>
    </xf>
    <xf numFmtId="166" fontId="3" fillId="11" borderId="0" xfId="18" applyBorder="1">
      <alignment vertical="center"/>
    </xf>
    <xf numFmtId="49" fontId="8" fillId="9" borderId="265" xfId="21" applyBorder="1">
      <alignment horizontal="center" vertical="center"/>
    </xf>
    <xf numFmtId="166" fontId="5" fillId="7" borderId="279" xfId="22" applyBorder="1">
      <alignment vertical="center"/>
      <protection locked="0"/>
    </xf>
    <xf numFmtId="0" fontId="2" fillId="0" borderId="258" xfId="0" applyNumberFormat="1" applyFont="1" applyFill="1" applyBorder="1" applyAlignment="1" applyProtection="1">
      <alignment horizontal="left" vertical="center" wrapText="1"/>
    </xf>
    <xf numFmtId="0" fontId="5" fillId="0" borderId="264" xfId="0" applyNumberFormat="1" applyFont="1" applyFill="1" applyBorder="1" applyAlignment="1" applyProtection="1">
      <alignment vertical="center"/>
    </xf>
    <xf numFmtId="0" fontId="5" fillId="0" borderId="205" xfId="0" applyNumberFormat="1" applyFont="1" applyFill="1" applyBorder="1" applyAlignment="1" applyProtection="1">
      <alignment vertical="center"/>
    </xf>
    <xf numFmtId="0" fontId="6" fillId="0" borderId="278" xfId="0" applyNumberFormat="1" applyFont="1" applyFill="1" applyBorder="1" applyAlignment="1" applyProtection="1">
      <alignment horizontal="center"/>
    </xf>
    <xf numFmtId="0" fontId="3" fillId="0" borderId="110" xfId="0" quotePrefix="1" applyNumberFormat="1" applyFont="1" applyFill="1" applyBorder="1" applyAlignment="1" applyProtection="1">
      <alignment horizontal="center" vertical="center"/>
    </xf>
    <xf numFmtId="0" fontId="3" fillId="0" borderId="98" xfId="0" applyNumberFormat="1" applyFont="1" applyFill="1" applyBorder="1" applyAlignment="1" applyProtection="1">
      <alignment horizontal="center" vertical="center"/>
    </xf>
    <xf numFmtId="0" fontId="3" fillId="0" borderId="97" xfId="0" quotePrefix="1" applyNumberFormat="1" applyFont="1" applyFill="1" applyBorder="1" applyAlignment="1" applyProtection="1">
      <alignment horizontal="center" vertical="center"/>
    </xf>
    <xf numFmtId="0" fontId="0" fillId="0" borderId="0" xfId="0"/>
    <xf numFmtId="0" fontId="0" fillId="0" borderId="0" xfId="0" applyNumberFormat="1" applyFill="1" applyBorder="1" applyProtection="1"/>
    <xf numFmtId="0" fontId="6" fillId="0" borderId="0" xfId="0" applyNumberFormat="1" applyFont="1" applyFill="1" applyBorder="1" applyAlignment="1" applyProtection="1">
      <alignment horizontal="center" wrapText="1"/>
    </xf>
    <xf numFmtId="0" fontId="8"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10" fillId="0" borderId="0" xfId="0" applyNumberFormat="1" applyFont="1" applyFill="1" applyAlignment="1" applyProtection="1"/>
    <xf numFmtId="0" fontId="6" fillId="0" borderId="0" xfId="0" applyNumberFormat="1" applyFont="1" applyFill="1" applyAlignment="1" applyProtection="1"/>
    <xf numFmtId="166" fontId="15" fillId="0" borderId="0" xfId="0" applyNumberFormat="1" applyFont="1" applyFill="1" applyAlignment="1" applyProtection="1"/>
    <xf numFmtId="0" fontId="0" fillId="0" borderId="259" xfId="0" applyBorder="1"/>
    <xf numFmtId="0" fontId="0" fillId="0" borderId="0" xfId="0" quotePrefix="1"/>
    <xf numFmtId="166" fontId="3" fillId="11" borderId="289" xfId="18" applyBorder="1">
      <alignment vertical="center"/>
    </xf>
    <xf numFmtId="166" fontId="3" fillId="11" borderId="291" xfId="18" applyBorder="1">
      <alignment vertical="center"/>
    </xf>
    <xf numFmtId="166" fontId="3" fillId="11" borderId="281" xfId="18" applyBorder="1">
      <alignment vertical="center"/>
    </xf>
    <xf numFmtId="166" fontId="5" fillId="7" borderId="281" xfId="22" applyBorder="1">
      <alignment vertical="center"/>
      <protection locked="0"/>
    </xf>
    <xf numFmtId="166" fontId="5" fillId="0" borderId="281" xfId="2" applyBorder="1">
      <alignment vertical="center"/>
    </xf>
    <xf numFmtId="0" fontId="0" fillId="8" borderId="0" xfId="0" applyFill="1" applyProtection="1"/>
    <xf numFmtId="0" fontId="0" fillId="0" borderId="0" xfId="0" applyNumberFormat="1" applyFill="1" applyProtection="1"/>
    <xf numFmtId="0" fontId="5" fillId="0" borderId="0" xfId="0" applyNumberFormat="1" applyFont="1" applyFill="1" applyProtection="1"/>
    <xf numFmtId="0" fontId="0" fillId="0" borderId="0" xfId="0"/>
    <xf numFmtId="0" fontId="0" fillId="8" borderId="0" xfId="0" applyFill="1" applyProtection="1"/>
    <xf numFmtId="0" fontId="0" fillId="0" borderId="0" xfId="0" applyNumberFormat="1" applyFill="1" applyProtection="1"/>
    <xf numFmtId="0" fontId="5" fillId="0" borderId="0" xfId="0" applyNumberFormat="1" applyFont="1" applyFill="1" applyProtection="1"/>
    <xf numFmtId="0" fontId="8" fillId="0" borderId="0" xfId="0" applyNumberFormat="1" applyFont="1" applyFill="1" applyBorder="1" applyAlignment="1" applyProtection="1">
      <alignment horizontal="center" wrapText="1"/>
    </xf>
    <xf numFmtId="0" fontId="5" fillId="0" borderId="281" xfId="0" applyNumberFormat="1" applyFont="1" applyFill="1" applyBorder="1" applyAlignment="1" applyProtection="1">
      <alignment horizontal="center" vertical="center"/>
    </xf>
    <xf numFmtId="0" fontId="8" fillId="0" borderId="253" xfId="0" applyNumberFormat="1" applyFont="1" applyFill="1" applyBorder="1" applyAlignment="1" applyProtection="1">
      <alignment horizontal="center"/>
    </xf>
    <xf numFmtId="0" fontId="8" fillId="0" borderId="101" xfId="0" applyNumberFormat="1" applyFont="1" applyFill="1" applyBorder="1" applyAlignment="1" applyProtection="1">
      <alignment horizontal="center"/>
    </xf>
    <xf numFmtId="0" fontId="8" fillId="0" borderId="253" xfId="0" applyNumberFormat="1" applyFont="1" applyFill="1" applyBorder="1" applyAlignment="1" applyProtection="1">
      <alignment horizontal="center" wrapText="1"/>
    </xf>
    <xf numFmtId="0" fontId="3" fillId="0" borderId="123" xfId="0" applyNumberFormat="1" applyFont="1" applyFill="1" applyBorder="1" applyAlignment="1" applyProtection="1">
      <alignment horizontal="left" vertical="center" indent="1"/>
    </xf>
    <xf numFmtId="0" fontId="8" fillId="0" borderId="288" xfId="0" applyNumberFormat="1" applyFont="1" applyFill="1" applyBorder="1" applyAlignment="1" applyProtection="1">
      <alignment horizontal="center"/>
    </xf>
    <xf numFmtId="0" fontId="8" fillId="0" borderId="293" xfId="0" applyNumberFormat="1" applyFont="1" applyFill="1" applyBorder="1" applyAlignment="1" applyProtection="1">
      <alignment horizontal="center"/>
    </xf>
    <xf numFmtId="0" fontId="0" fillId="0" borderId="0" xfId="0"/>
    <xf numFmtId="166" fontId="3" fillId="11" borderId="290" xfId="18" applyBorder="1">
      <alignment vertical="center"/>
    </xf>
    <xf numFmtId="166" fontId="5" fillId="10" borderId="283" xfId="23" applyBorder="1">
      <alignment vertical="center"/>
      <protection locked="0"/>
    </xf>
    <xf numFmtId="49" fontId="8" fillId="9" borderId="281" xfId="21" applyBorder="1">
      <alignment horizontal="center" vertical="center"/>
    </xf>
    <xf numFmtId="166" fontId="5" fillId="0" borderId="299" xfId="2" applyBorder="1">
      <alignment vertical="center"/>
    </xf>
    <xf numFmtId="49" fontId="8" fillId="9" borderId="302" xfId="21" applyBorder="1">
      <alignment horizontal="center" vertical="center"/>
    </xf>
    <xf numFmtId="0" fontId="5" fillId="22" borderId="312" xfId="75" applyBorder="1">
      <alignment horizontal="left" vertical="center" indent="1"/>
    </xf>
    <xf numFmtId="0" fontId="5" fillId="22" borderId="296" xfId="75" applyBorder="1">
      <alignment horizontal="left" vertical="center" indent="1"/>
    </xf>
    <xf numFmtId="166" fontId="5" fillId="0" borderId="309" xfId="2" applyBorder="1">
      <alignment vertical="center"/>
    </xf>
    <xf numFmtId="166" fontId="5" fillId="10" borderId="306" xfId="23" applyBorder="1">
      <alignment vertical="center"/>
      <protection locked="0"/>
    </xf>
    <xf numFmtId="0" fontId="5" fillId="22" borderId="302" xfId="75" applyBorder="1" applyAlignment="1">
      <alignment horizontal="left" vertical="center" wrapText="1" indent="1"/>
    </xf>
    <xf numFmtId="166" fontId="5" fillId="10" borderId="302" xfId="23" applyBorder="1">
      <alignment vertical="center"/>
      <protection locked="0"/>
    </xf>
    <xf numFmtId="166" fontId="3" fillId="11" borderId="294" xfId="18" applyBorder="1">
      <alignment vertical="center"/>
    </xf>
    <xf numFmtId="166" fontId="3" fillId="11" borderId="298" xfId="18" applyBorder="1">
      <alignment vertical="center"/>
    </xf>
    <xf numFmtId="166" fontId="5" fillId="0" borderId="300" xfId="2" applyBorder="1">
      <alignment vertical="center"/>
    </xf>
    <xf numFmtId="0" fontId="0" fillId="0" borderId="0" xfId="0"/>
    <xf numFmtId="0" fontId="0" fillId="6" borderId="0" xfId="0" applyFill="1" applyProtection="1"/>
    <xf numFmtId="0" fontId="0" fillId="8" borderId="0" xfId="0" applyFill="1" applyProtection="1"/>
    <xf numFmtId="0" fontId="3" fillId="0" borderId="0" xfId="0" applyNumberFormat="1" applyFont="1" applyFill="1" applyBorder="1" applyAlignment="1" applyProtection="1">
      <alignment horizontal="center" vertical="center" wrapText="1"/>
    </xf>
    <xf numFmtId="0" fontId="0" fillId="0" borderId="0" xfId="0" applyBorder="1"/>
    <xf numFmtId="0" fontId="0" fillId="0" borderId="193" xfId="0" applyBorder="1"/>
    <xf numFmtId="166" fontId="5" fillId="0" borderId="302" xfId="2" applyBorder="1">
      <alignment vertical="center"/>
    </xf>
    <xf numFmtId="166" fontId="5" fillId="7" borderId="302" xfId="22" applyBorder="1">
      <alignment vertical="center"/>
      <protection locked="0"/>
    </xf>
    <xf numFmtId="166" fontId="3" fillId="11" borderId="307" xfId="18" applyBorder="1">
      <alignment vertical="center"/>
    </xf>
    <xf numFmtId="0" fontId="5" fillId="22" borderId="302" xfId="75" applyBorder="1">
      <alignment horizontal="left" vertical="center" indent="1"/>
    </xf>
    <xf numFmtId="0" fontId="5" fillId="22" borderId="312" xfId="75" applyBorder="1" applyAlignment="1">
      <alignment horizontal="left" vertical="center" wrapText="1" indent="1"/>
    </xf>
    <xf numFmtId="0" fontId="3" fillId="22" borderId="296" xfId="0" applyNumberFormat="1" applyFont="1" applyFill="1" applyBorder="1" applyAlignment="1" applyProtection="1">
      <alignment horizontal="left" vertical="center" wrapText="1" indent="1"/>
    </xf>
    <xf numFmtId="0" fontId="3" fillId="0" borderId="0" xfId="0" applyFont="1" applyProtection="1"/>
    <xf numFmtId="0" fontId="3" fillId="0" borderId="0" xfId="0" applyNumberFormat="1" applyFont="1" applyFill="1" applyProtection="1"/>
    <xf numFmtId="166" fontId="6" fillId="0" borderId="310" xfId="26" applyBorder="1">
      <alignment horizontal="right" vertical="center"/>
    </xf>
    <xf numFmtId="166" fontId="5" fillId="10" borderId="309" xfId="23" applyBorder="1">
      <alignment vertical="center"/>
      <protection locked="0"/>
    </xf>
    <xf numFmtId="166" fontId="3" fillId="11" borderId="303" xfId="18" applyBorder="1">
      <alignment vertical="center"/>
    </xf>
    <xf numFmtId="166" fontId="5" fillId="7" borderId="309" xfId="22" applyBorder="1">
      <alignment vertical="center"/>
      <protection locked="0"/>
    </xf>
    <xf numFmtId="0" fontId="0" fillId="0" borderId="0" xfId="0" applyProtection="1"/>
    <xf numFmtId="0" fontId="0" fillId="0" borderId="0" xfId="0" applyAlignment="1" applyProtection="1">
      <alignment vertical="center"/>
    </xf>
    <xf numFmtId="0" fontId="3" fillId="0" borderId="0" xfId="0" applyFont="1" applyProtection="1"/>
    <xf numFmtId="0" fontId="0" fillId="6" borderId="0" xfId="0" applyFill="1" applyProtection="1"/>
    <xf numFmtId="0" fontId="0" fillId="6" borderId="0" xfId="0" applyFill="1" applyAlignment="1" applyProtection="1">
      <alignment vertical="center"/>
    </xf>
    <xf numFmtId="0" fontId="3" fillId="0" borderId="0" xfId="0" applyNumberFormat="1" applyFont="1" applyFill="1" applyProtection="1"/>
    <xf numFmtId="0" fontId="0" fillId="0" borderId="0" xfId="0" applyNumberFormat="1" applyFill="1" applyProtection="1"/>
    <xf numFmtId="0" fontId="5" fillId="0" borderId="0" xfId="0" applyNumberFormat="1" applyFont="1" applyFill="1" applyProtection="1"/>
    <xf numFmtId="0" fontId="5" fillId="0" borderId="0" xfId="0" applyNumberFormat="1" applyFont="1" applyFill="1" applyAlignment="1" applyProtection="1">
      <alignment vertical="center"/>
    </xf>
    <xf numFmtId="0" fontId="8" fillId="0" borderId="308" xfId="0" applyNumberFormat="1" applyFont="1" applyFill="1" applyBorder="1" applyAlignment="1" applyProtection="1">
      <alignment horizontal="center"/>
    </xf>
    <xf numFmtId="0" fontId="6" fillId="0" borderId="0"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vertical="center" wrapText="1"/>
    </xf>
    <xf numFmtId="0" fontId="5" fillId="0" borderId="302" xfId="0" applyNumberFormat="1" applyFont="1" applyFill="1" applyBorder="1" applyAlignment="1" applyProtection="1">
      <alignment horizontal="center" vertical="center"/>
    </xf>
    <xf numFmtId="49" fontId="8" fillId="9" borderId="294" xfId="0" applyNumberFormat="1" applyFont="1" applyFill="1" applyBorder="1" applyAlignment="1" applyProtection="1">
      <alignment horizontal="center" vertical="center"/>
    </xf>
    <xf numFmtId="0" fontId="8" fillId="0" borderId="33" xfId="0" applyNumberFormat="1" applyFont="1" applyFill="1" applyBorder="1" applyAlignment="1" applyProtection="1">
      <alignment horizontal="center"/>
    </xf>
    <xf numFmtId="0" fontId="18" fillId="0" borderId="0" xfId="24">
      <alignment horizontal="left" vertical="center"/>
    </xf>
    <xf numFmtId="0" fontId="5" fillId="0" borderId="305" xfId="0" applyNumberFormat="1" applyFont="1" applyFill="1" applyBorder="1" applyAlignment="1" applyProtection="1">
      <alignment horizontal="center" vertical="center"/>
    </xf>
    <xf numFmtId="0" fontId="5" fillId="0" borderId="297" xfId="0" applyNumberFormat="1" applyFont="1" applyFill="1" applyBorder="1" applyAlignment="1" applyProtection="1">
      <alignment horizontal="center" vertical="center"/>
    </xf>
    <xf numFmtId="0" fontId="5" fillId="0" borderId="302" xfId="0" quotePrefix="1" applyNumberFormat="1" applyFont="1" applyFill="1" applyBorder="1" applyAlignment="1" applyProtection="1">
      <alignment horizontal="center" vertical="center"/>
    </xf>
    <xf numFmtId="0" fontId="5" fillId="0" borderId="295" xfId="0" applyNumberFormat="1" applyFont="1" applyFill="1" applyBorder="1" applyAlignment="1" applyProtection="1">
      <alignment horizontal="left" vertical="center" indent="1"/>
    </xf>
    <xf numFmtId="6" fontId="8" fillId="0" borderId="0" xfId="0" applyNumberFormat="1" applyFont="1" applyFill="1" applyBorder="1" applyAlignment="1" applyProtection="1">
      <alignment horizontal="center"/>
    </xf>
    <xf numFmtId="0" fontId="5" fillId="0" borderId="312" xfId="0" applyNumberFormat="1" applyFont="1" applyFill="1" applyBorder="1" applyAlignment="1" applyProtection="1">
      <alignment horizontal="center" vertical="center"/>
    </xf>
    <xf numFmtId="0" fontId="5" fillId="0" borderId="313" xfId="0" applyNumberFormat="1" applyFont="1" applyFill="1" applyBorder="1" applyAlignment="1" applyProtection="1">
      <alignment horizontal="center" vertical="center"/>
    </xf>
    <xf numFmtId="0" fontId="5" fillId="0" borderId="311" xfId="0" applyNumberFormat="1" applyFont="1" applyFill="1" applyBorder="1" applyAlignment="1" applyProtection="1">
      <alignment horizontal="center" vertical="center"/>
    </xf>
    <xf numFmtId="49" fontId="8" fillId="9" borderId="314" xfId="20" applyBorder="1">
      <alignment horizontal="center"/>
    </xf>
    <xf numFmtId="0" fontId="8" fillId="22" borderId="0" xfId="75" applyFont="1" applyBorder="1" applyAlignment="1">
      <alignment horizontal="center" vertical="center" wrapText="1"/>
    </xf>
    <xf numFmtId="0" fontId="8" fillId="22" borderId="0" xfId="0" applyNumberFormat="1" applyFont="1" applyFill="1" applyBorder="1" applyAlignment="1" applyProtection="1">
      <alignment horizontal="center" vertical="center" wrapText="1"/>
    </xf>
    <xf numFmtId="166" fontId="5" fillId="10" borderId="315" xfId="23" applyBorder="1">
      <alignment vertical="center"/>
      <protection locked="0"/>
    </xf>
    <xf numFmtId="166" fontId="3" fillId="11" borderId="316" xfId="18" applyBorder="1">
      <alignment vertical="center"/>
    </xf>
    <xf numFmtId="166" fontId="5" fillId="13" borderId="302" xfId="25" applyBorder="1">
      <alignment horizontal="right" vertical="center"/>
      <protection locked="0"/>
    </xf>
    <xf numFmtId="166" fontId="5" fillId="10" borderId="317" xfId="23" applyBorder="1">
      <alignment vertical="center"/>
      <protection locked="0"/>
    </xf>
    <xf numFmtId="166" fontId="5" fillId="7" borderId="317" xfId="22" applyBorder="1">
      <alignment vertical="center"/>
      <protection locked="0"/>
    </xf>
    <xf numFmtId="49" fontId="8" fillId="9" borderId="309" xfId="21" applyBorder="1">
      <alignment horizontal="center" vertical="center"/>
    </xf>
    <xf numFmtId="166" fontId="3" fillId="11" borderId="317" xfId="18" applyBorder="1">
      <alignment vertical="center"/>
    </xf>
    <xf numFmtId="166" fontId="5" fillId="7" borderId="318" xfId="22" applyBorder="1">
      <alignment vertical="center"/>
      <protection locked="0"/>
    </xf>
    <xf numFmtId="166" fontId="5" fillId="13" borderId="319" xfId="25" applyBorder="1">
      <alignment horizontal="right" vertical="center"/>
      <protection locked="0"/>
    </xf>
    <xf numFmtId="166" fontId="5" fillId="13" borderId="320" xfId="25" applyBorder="1">
      <alignment horizontal="right" vertical="center"/>
      <protection locked="0"/>
    </xf>
    <xf numFmtId="49" fontId="8" fillId="9" borderId="282" xfId="20" applyBorder="1">
      <alignment horizontal="center"/>
    </xf>
    <xf numFmtId="166" fontId="5" fillId="10" borderId="281" xfId="23" applyBorder="1">
      <alignment vertical="center"/>
      <protection locked="0"/>
    </xf>
    <xf numFmtId="166" fontId="5" fillId="0" borderId="321" xfId="0" applyNumberFormat="1" applyFont="1" applyFill="1" applyBorder="1" applyAlignment="1" applyProtection="1">
      <alignment vertical="center"/>
    </xf>
    <xf numFmtId="166" fontId="5" fillId="0" borderId="322" xfId="0" applyNumberFormat="1" applyFont="1" applyFill="1" applyBorder="1" applyAlignment="1" applyProtection="1">
      <alignment vertical="center"/>
    </xf>
    <xf numFmtId="0" fontId="5" fillId="22" borderId="281" xfId="75" applyBorder="1">
      <alignment horizontal="left" vertical="center" indent="1"/>
    </xf>
    <xf numFmtId="0" fontId="5" fillId="0" borderId="304" xfId="0" applyNumberFormat="1" applyFont="1" applyFill="1" applyBorder="1" applyAlignment="1" applyProtection="1">
      <alignment horizontal="center" vertical="center"/>
    </xf>
    <xf numFmtId="0" fontId="5" fillId="22" borderId="317" xfId="75" applyBorder="1">
      <alignment horizontal="left" vertical="center" indent="1"/>
    </xf>
    <xf numFmtId="0" fontId="0" fillId="0" borderId="308" xfId="0" applyNumberFormat="1" applyFill="1" applyBorder="1" applyAlignment="1" applyProtection="1">
      <alignment vertical="center"/>
    </xf>
    <xf numFmtId="0" fontId="0" fillId="0" borderId="286" xfId="0" applyNumberFormat="1" applyFill="1" applyBorder="1" applyAlignment="1" applyProtection="1">
      <alignment vertical="center"/>
    </xf>
    <xf numFmtId="49" fontId="8" fillId="0" borderId="324" xfId="21" applyFill="1" applyBorder="1">
      <alignment horizontal="center" vertical="center"/>
    </xf>
    <xf numFmtId="0" fontId="5" fillId="0" borderId="325" xfId="0" applyNumberFormat="1" applyFont="1" applyFill="1" applyBorder="1" applyAlignment="1" applyProtection="1">
      <alignment horizontal="center" vertical="center"/>
    </xf>
    <xf numFmtId="0" fontId="3" fillId="0" borderId="326" xfId="0" applyNumberFormat="1" applyFont="1" applyFill="1" applyBorder="1" applyAlignment="1" applyProtection="1">
      <alignment horizontal="left" vertical="center" indent="1"/>
    </xf>
    <xf numFmtId="0" fontId="5" fillId="0" borderId="327" xfId="0" applyNumberFormat="1" applyFont="1" applyFill="1" applyBorder="1" applyAlignment="1" applyProtection="1">
      <alignment horizontal="center" vertical="center"/>
    </xf>
    <xf numFmtId="49" fontId="8" fillId="0" borderId="323" xfId="21" applyFill="1" applyBorder="1">
      <alignment horizontal="center" vertical="center"/>
    </xf>
    <xf numFmtId="0" fontId="0" fillId="0" borderId="328" xfId="0" applyNumberFormat="1" applyFill="1" applyBorder="1" applyAlignment="1" applyProtection="1">
      <alignment vertical="center"/>
    </xf>
    <xf numFmtId="166" fontId="5" fillId="0" borderId="329" xfId="2" applyBorder="1">
      <alignment vertical="center"/>
    </xf>
    <xf numFmtId="166" fontId="5" fillId="0" borderId="48" xfId="2" applyFill="1">
      <alignment vertical="center"/>
    </xf>
    <xf numFmtId="166" fontId="5" fillId="0" borderId="331" xfId="2" applyBorder="1">
      <alignment vertical="center"/>
    </xf>
    <xf numFmtId="166" fontId="5" fillId="13" borderId="284" xfId="25" applyBorder="1">
      <alignment horizontal="right" vertical="center"/>
      <protection locked="0"/>
    </xf>
    <xf numFmtId="166" fontId="5" fillId="7" borderId="331" xfId="22" applyBorder="1">
      <alignment vertical="center"/>
      <protection locked="0"/>
    </xf>
    <xf numFmtId="166" fontId="5" fillId="10" borderId="331" xfId="23" applyBorder="1">
      <alignment vertical="center"/>
      <protection locked="0"/>
    </xf>
    <xf numFmtId="49" fontId="8" fillId="9" borderId="331" xfId="21" applyBorder="1">
      <alignment horizontal="center" vertical="center"/>
    </xf>
    <xf numFmtId="166" fontId="5" fillId="7" borderId="0" xfId="22" applyBorder="1">
      <alignment vertical="center"/>
      <protection locked="0"/>
    </xf>
    <xf numFmtId="0" fontId="5" fillId="0" borderId="331" xfId="0" quotePrefix="1" applyNumberFormat="1" applyFont="1" applyFill="1" applyBorder="1" applyAlignment="1" applyProtection="1">
      <alignment horizontal="center" vertical="center"/>
    </xf>
    <xf numFmtId="166" fontId="5" fillId="10" borderId="0" xfId="23" applyBorder="1">
      <alignment vertical="center"/>
      <protection locked="0"/>
    </xf>
    <xf numFmtId="0" fontId="5" fillId="0" borderId="331" xfId="0" applyNumberFormat="1" applyFont="1" applyFill="1" applyBorder="1" applyAlignment="1" applyProtection="1">
      <alignment horizontal="center" vertical="center"/>
    </xf>
    <xf numFmtId="166" fontId="5" fillId="7" borderId="333" xfId="22" applyBorder="1">
      <alignment vertical="center"/>
      <protection locked="0"/>
    </xf>
    <xf numFmtId="166" fontId="5" fillId="0" borderId="333" xfId="2" applyBorder="1">
      <alignment vertical="center"/>
    </xf>
    <xf numFmtId="166" fontId="5" fillId="7" borderId="179" xfId="22" applyBorder="1" applyProtection="1">
      <alignment vertical="center"/>
      <protection locked="0"/>
    </xf>
    <xf numFmtId="0" fontId="5" fillId="22" borderId="296" xfId="75" applyBorder="1" applyAlignment="1">
      <alignment horizontal="left" vertical="center" wrapText="1" indent="1"/>
    </xf>
    <xf numFmtId="166" fontId="5" fillId="0" borderId="335" xfId="2" applyBorder="1">
      <alignment vertical="center"/>
    </xf>
    <xf numFmtId="166" fontId="0" fillId="8" borderId="0" xfId="0" applyNumberFormat="1" applyFill="1" applyProtection="1"/>
    <xf numFmtId="49" fontId="8" fillId="9" borderId="335" xfId="21" applyBorder="1">
      <alignment horizontal="center" vertical="center"/>
    </xf>
    <xf numFmtId="0" fontId="5" fillId="0" borderId="296" xfId="0" applyNumberFormat="1" applyFont="1" applyFill="1" applyBorder="1" applyAlignment="1" applyProtection="1">
      <alignment horizontal="left" vertical="center" indent="1"/>
    </xf>
    <xf numFmtId="0" fontId="5" fillId="0" borderId="335" xfId="0" applyNumberFormat="1" applyFont="1" applyFill="1" applyBorder="1" applyAlignment="1" applyProtection="1">
      <alignment horizontal="center" vertical="center"/>
    </xf>
    <xf numFmtId="0" fontId="2" fillId="0" borderId="296" xfId="0" applyNumberFormat="1" applyFont="1" applyFill="1" applyBorder="1" applyAlignment="1" applyProtection="1">
      <alignment horizontal="left" vertical="center" wrapText="1" indent="1"/>
    </xf>
    <xf numFmtId="0" fontId="6" fillId="0" borderId="296" xfId="0" applyNumberFormat="1" applyFont="1" applyFill="1" applyBorder="1" applyAlignment="1" applyProtection="1">
      <alignment horizontal="left" vertical="center" indent="1"/>
    </xf>
    <xf numFmtId="49" fontId="8" fillId="9" borderId="333" xfId="21" applyBorder="1">
      <alignment horizontal="center" vertical="center"/>
    </xf>
    <xf numFmtId="0" fontId="5" fillId="0" borderId="333" xfId="0" applyNumberFormat="1" applyFont="1" applyFill="1" applyBorder="1" applyAlignment="1" applyProtection="1">
      <alignment horizontal="center" vertical="center"/>
    </xf>
    <xf numFmtId="49" fontId="8" fillId="0" borderId="337" xfId="0" applyNumberFormat="1" applyFont="1" applyFill="1" applyBorder="1" applyAlignment="1" applyProtection="1">
      <alignment horizontal="center" vertical="center"/>
    </xf>
    <xf numFmtId="165" fontId="5" fillId="0" borderId="336" xfId="0" applyNumberFormat="1" applyFont="1" applyFill="1" applyBorder="1" applyAlignment="1" applyProtection="1">
      <alignment horizontal="center" vertical="center"/>
    </xf>
    <xf numFmtId="0" fontId="5" fillId="0" borderId="330" xfId="0" applyNumberFormat="1" applyFont="1" applyFill="1" applyBorder="1" applyAlignment="1" applyProtection="1">
      <alignment horizontal="center" vertical="center"/>
    </xf>
    <xf numFmtId="49" fontId="8" fillId="0" borderId="308" xfId="0" applyNumberFormat="1" applyFont="1" applyFill="1" applyBorder="1" applyAlignment="1" applyProtection="1">
      <alignment horizontal="center" vertical="center"/>
    </xf>
    <xf numFmtId="165" fontId="5" fillId="0" borderId="323" xfId="0" applyNumberFormat="1" applyFont="1" applyFill="1" applyBorder="1" applyAlignment="1" applyProtection="1">
      <alignment horizontal="center" vertical="center"/>
    </xf>
    <xf numFmtId="166" fontId="5" fillId="0" borderId="334" xfId="2" applyBorder="1">
      <alignment vertical="center"/>
    </xf>
    <xf numFmtId="0" fontId="0" fillId="0" borderId="335" xfId="0" applyBorder="1"/>
    <xf numFmtId="0" fontId="8" fillId="0" borderId="297" xfId="0" applyNumberFormat="1" applyFont="1" applyFill="1" applyBorder="1" applyAlignment="1" applyProtection="1">
      <alignment horizontal="center"/>
    </xf>
    <xf numFmtId="166" fontId="5" fillId="7" borderId="335" xfId="22" applyBorder="1">
      <alignment vertical="center"/>
      <protection locked="0"/>
    </xf>
    <xf numFmtId="166" fontId="5" fillId="10" borderId="335" xfId="23" applyBorder="1">
      <alignment vertical="center"/>
      <protection locked="0"/>
    </xf>
    <xf numFmtId="0" fontId="0" fillId="0" borderId="334" xfId="0" applyBorder="1"/>
    <xf numFmtId="0" fontId="3" fillId="0" borderId="110" xfId="0" applyNumberFormat="1" applyFont="1" applyFill="1" applyBorder="1" applyAlignment="1" applyProtection="1">
      <alignment horizontal="left" vertical="center" indent="2"/>
    </xf>
    <xf numFmtId="166" fontId="5" fillId="0" borderId="338" xfId="2" applyBorder="1">
      <alignment vertical="center"/>
    </xf>
    <xf numFmtId="166" fontId="5" fillId="10" borderId="339" xfId="23" applyBorder="1">
      <alignment vertical="center"/>
      <protection locked="0"/>
    </xf>
    <xf numFmtId="0" fontId="0" fillId="0" borderId="0" xfId="0"/>
    <xf numFmtId="166" fontId="5" fillId="0" borderId="339" xfId="2" applyBorder="1">
      <alignment vertical="center"/>
    </xf>
    <xf numFmtId="0" fontId="8" fillId="0" borderId="340" xfId="0" applyNumberFormat="1" applyFont="1" applyFill="1" applyBorder="1" applyAlignment="1" applyProtection="1">
      <alignment horizontal="center" vertical="top"/>
    </xf>
    <xf numFmtId="166" fontId="5" fillId="0" borderId="110" xfId="26" applyFont="1" applyBorder="1">
      <alignment horizontal="right" vertical="center"/>
    </xf>
    <xf numFmtId="166" fontId="6" fillId="0" borderId="339" xfId="26" applyBorder="1">
      <alignment horizontal="right" vertical="center"/>
    </xf>
    <xf numFmtId="49" fontId="8" fillId="9" borderId="339" xfId="21" applyBorder="1">
      <alignment horizontal="center" vertical="center"/>
    </xf>
    <xf numFmtId="166" fontId="5" fillId="7" borderId="339" xfId="22" applyBorder="1">
      <alignment vertical="center"/>
      <protection locked="0"/>
    </xf>
    <xf numFmtId="0" fontId="0" fillId="0" borderId="324" xfId="0" applyNumberFormat="1" applyFill="1" applyBorder="1" applyProtection="1"/>
    <xf numFmtId="0" fontId="5" fillId="0" borderId="343" xfId="0" applyNumberFormat="1" applyFont="1" applyFill="1" applyBorder="1" applyAlignment="1" applyProtection="1">
      <alignment horizontal="center" vertical="center"/>
    </xf>
    <xf numFmtId="0" fontId="2" fillId="0" borderId="344" xfId="0" applyNumberFormat="1" applyFont="1" applyFill="1" applyBorder="1" applyAlignment="1" applyProtection="1">
      <alignment horizontal="left" vertical="center" indent="1"/>
    </xf>
    <xf numFmtId="0" fontId="3" fillId="0" borderId="342" xfId="0" applyNumberFormat="1" applyFont="1" applyFill="1" applyBorder="1" applyAlignment="1" applyProtection="1">
      <alignment horizontal="left" vertical="center" indent="2"/>
    </xf>
    <xf numFmtId="0" fontId="5" fillId="0" borderId="345" xfId="0" applyNumberFormat="1" applyFont="1" applyFill="1" applyBorder="1" applyAlignment="1" applyProtection="1">
      <alignment horizontal="center" vertical="center"/>
    </xf>
    <xf numFmtId="166" fontId="6" fillId="0" borderId="346" xfId="0" applyNumberFormat="1" applyFont="1" applyFill="1" applyBorder="1" applyAlignment="1" applyProtection="1">
      <alignment vertical="center"/>
    </xf>
    <xf numFmtId="0" fontId="8" fillId="0" borderId="347" xfId="0" applyNumberFormat="1" applyFont="1" applyFill="1" applyBorder="1" applyAlignment="1" applyProtection="1">
      <alignment horizontal="center" vertical="center"/>
    </xf>
    <xf numFmtId="0" fontId="2" fillId="0" borderId="308" xfId="0" applyNumberFormat="1" applyFont="1" applyFill="1" applyBorder="1" applyAlignment="1" applyProtection="1">
      <alignment vertical="center"/>
    </xf>
    <xf numFmtId="0" fontId="2" fillId="0" borderId="323" xfId="0" applyNumberFormat="1" applyFont="1" applyFill="1" applyBorder="1" applyAlignment="1" applyProtection="1">
      <alignment vertical="center"/>
    </xf>
    <xf numFmtId="0" fontId="3" fillId="0" borderId="339" xfId="0" applyNumberFormat="1" applyFont="1" applyFill="1" applyBorder="1" applyAlignment="1" applyProtection="1">
      <alignment horizontal="left" vertical="center" indent="2"/>
    </xf>
    <xf numFmtId="0" fontId="5" fillId="22" borderId="339" xfId="75" applyBorder="1">
      <alignment horizontal="left" vertical="center" indent="1"/>
    </xf>
    <xf numFmtId="0" fontId="5" fillId="0" borderId="339" xfId="0" applyNumberFormat="1" applyFont="1" applyFill="1" applyBorder="1" applyAlignment="1" applyProtection="1">
      <alignment horizontal="center" vertical="center"/>
    </xf>
    <xf numFmtId="0" fontId="5" fillId="0" borderId="247" xfId="0" applyNumberFormat="1" applyFont="1" applyFill="1" applyBorder="1" applyAlignment="1" applyProtection="1">
      <alignment horizontal="left" vertical="center" indent="1"/>
    </xf>
    <xf numFmtId="49" fontId="8" fillId="9" borderId="307" xfId="0" applyNumberFormat="1" applyFont="1" applyFill="1" applyBorder="1" applyAlignment="1" applyProtection="1">
      <alignment horizontal="center" vertical="center"/>
    </xf>
    <xf numFmtId="49" fontId="8" fillId="9" borderId="339" xfId="0" applyNumberFormat="1" applyFont="1" applyFill="1" applyBorder="1" applyAlignment="1" applyProtection="1">
      <alignment horizontal="center" vertical="center"/>
    </xf>
    <xf numFmtId="0" fontId="5" fillId="22" borderId="339" xfId="75" applyBorder="1" applyAlignment="1">
      <alignment horizontal="left" vertical="center" wrapText="1" indent="1"/>
    </xf>
    <xf numFmtId="166" fontId="5" fillId="10" borderId="349" xfId="23" applyBorder="1">
      <alignment vertical="center"/>
      <protection locked="0"/>
    </xf>
    <xf numFmtId="0" fontId="3" fillId="0" borderId="296" xfId="0" applyNumberFormat="1" applyFont="1" applyFill="1" applyBorder="1" applyAlignment="1" applyProtection="1">
      <alignment horizontal="left" vertical="center" wrapText="1" indent="1"/>
    </xf>
    <xf numFmtId="0" fontId="5" fillId="22" borderId="329" xfId="75" applyBorder="1" applyAlignment="1">
      <alignment horizontal="left" vertical="center" wrapText="1" indent="1"/>
    </xf>
    <xf numFmtId="0" fontId="8" fillId="0" borderId="351" xfId="0" applyNumberFormat="1" applyFont="1" applyFill="1" applyBorder="1" applyAlignment="1" applyProtection="1">
      <alignment horizontal="center"/>
    </xf>
    <xf numFmtId="0" fontId="8" fillId="0" borderId="352" xfId="0" applyNumberFormat="1" applyFont="1" applyFill="1" applyBorder="1" applyAlignment="1" applyProtection="1">
      <alignment horizontal="center"/>
    </xf>
    <xf numFmtId="0" fontId="8" fillId="0" borderId="353" xfId="0" applyNumberFormat="1" applyFont="1" applyFill="1" applyBorder="1" applyAlignment="1" applyProtection="1">
      <alignment horizontal="center"/>
    </xf>
    <xf numFmtId="0" fontId="8" fillId="0" borderId="354" xfId="0" applyNumberFormat="1" applyFont="1" applyFill="1" applyBorder="1" applyAlignment="1" applyProtection="1">
      <alignment horizontal="center"/>
    </xf>
    <xf numFmtId="0" fontId="6" fillId="0" borderId="296" xfId="0" applyNumberFormat="1" applyFont="1" applyFill="1" applyBorder="1" applyAlignment="1" applyProtection="1">
      <alignment vertical="center"/>
    </xf>
    <xf numFmtId="49" fontId="8" fillId="9" borderId="355" xfId="20" applyBorder="1">
      <alignment horizontal="center"/>
    </xf>
    <xf numFmtId="0" fontId="0" fillId="0" borderId="277" xfId="0" applyBorder="1" applyProtection="1"/>
    <xf numFmtId="0" fontId="0" fillId="0" borderId="350" xfId="0" applyBorder="1" applyAlignment="1" applyProtection="1"/>
    <xf numFmtId="0" fontId="34" fillId="0" borderId="0" xfId="0" applyNumberFormat="1" applyFont="1" applyFill="1" applyAlignment="1" applyProtection="1"/>
    <xf numFmtId="49" fontId="8" fillId="9" borderId="218" xfId="20" applyBorder="1">
      <alignment horizontal="center"/>
    </xf>
    <xf numFmtId="0" fontId="18" fillId="0" borderId="0" xfId="0" applyNumberFormat="1" applyFont="1" applyFill="1" applyBorder="1" applyProtection="1"/>
    <xf numFmtId="166" fontId="5" fillId="0" borderId="339" xfId="2" applyBorder="1">
      <alignment vertical="center"/>
    </xf>
    <xf numFmtId="0" fontId="0" fillId="0" borderId="339" xfId="0" applyBorder="1"/>
    <xf numFmtId="166" fontId="6" fillId="0" borderId="357" xfId="19" applyBorder="1">
      <alignment horizontal="right" vertical="center"/>
    </xf>
    <xf numFmtId="166" fontId="6" fillId="0" borderId="358" xfId="19" applyBorder="1">
      <alignment horizontal="right" vertical="center"/>
    </xf>
    <xf numFmtId="0" fontId="2" fillId="0" borderId="0" xfId="0" applyFont="1" applyBorder="1" applyAlignment="1">
      <alignment horizontal="center" wrapText="1"/>
    </xf>
    <xf numFmtId="0" fontId="6" fillId="0" borderId="267" xfId="0" applyNumberFormat="1" applyFont="1" applyFill="1" applyBorder="1" applyAlignment="1" applyProtection="1">
      <alignment horizontal="center" wrapText="1"/>
    </xf>
    <xf numFmtId="0" fontId="5" fillId="0" borderId="287" xfId="0" quotePrefix="1" applyNumberFormat="1" applyFont="1" applyFill="1" applyBorder="1" applyAlignment="1" applyProtection="1">
      <alignment horizontal="center" vertical="center"/>
    </xf>
    <xf numFmtId="0" fontId="0" fillId="0" borderId="341" xfId="0" quotePrefix="1" applyBorder="1"/>
    <xf numFmtId="0" fontId="5" fillId="0" borderId="359" xfId="0" applyNumberFormat="1" applyFont="1" applyFill="1" applyBorder="1" applyAlignment="1" applyProtection="1">
      <alignment horizontal="center" vertical="center"/>
    </xf>
    <xf numFmtId="166" fontId="6" fillId="0" borderId="361" xfId="19" applyBorder="1">
      <alignment horizontal="right" vertical="center"/>
    </xf>
    <xf numFmtId="169" fontId="2" fillId="12" borderId="362" xfId="0" applyNumberFormat="1" applyFont="1" applyFill="1" applyBorder="1" applyAlignment="1" applyProtection="1">
      <alignment horizontal="center" wrapText="1"/>
    </xf>
    <xf numFmtId="0" fontId="2" fillId="0" borderId="296" xfId="0" applyNumberFormat="1" applyFont="1" applyFill="1" applyBorder="1" applyAlignment="1" applyProtection="1"/>
    <xf numFmtId="49" fontId="8" fillId="9" borderId="363" xfId="20" applyBorder="1">
      <alignment horizontal="center"/>
    </xf>
    <xf numFmtId="0" fontId="8" fillId="0" borderId="364" xfId="0" applyNumberFormat="1" applyFont="1" applyFill="1" applyBorder="1" applyAlignment="1" applyProtection="1">
      <alignment horizontal="center"/>
    </xf>
    <xf numFmtId="0" fontId="8" fillId="22" borderId="0" xfId="0" applyNumberFormat="1" applyFont="1" applyFill="1" applyBorder="1" applyAlignment="1" applyProtection="1">
      <alignment horizontal="center" wrapText="1"/>
    </xf>
    <xf numFmtId="0" fontId="5" fillId="0" borderId="186" xfId="0" applyNumberFormat="1" applyFont="1" applyFill="1" applyBorder="1" applyAlignment="1" applyProtection="1">
      <alignment horizontal="left" vertical="center"/>
    </xf>
    <xf numFmtId="0" fontId="3" fillId="0" borderId="280" xfId="0" applyNumberFormat="1" applyFont="1" applyFill="1" applyBorder="1" applyAlignment="1" applyProtection="1">
      <alignment horizontal="left" vertical="center" wrapText="1" indent="2"/>
    </xf>
    <xf numFmtId="49" fontId="8" fillId="9" borderId="360" xfId="21" applyBorder="1">
      <alignment horizontal="center" vertical="center"/>
    </xf>
    <xf numFmtId="0" fontId="8" fillId="0" borderId="359" xfId="0" applyNumberFormat="1" applyFont="1" applyFill="1" applyBorder="1" applyAlignment="1" applyProtection="1">
      <alignment horizontal="center"/>
    </xf>
    <xf numFmtId="166" fontId="3" fillId="11" borderId="366" xfId="18" applyBorder="1">
      <alignment vertical="center"/>
    </xf>
    <xf numFmtId="166" fontId="6" fillId="0" borderId="360" xfId="19" applyBorder="1">
      <alignment horizontal="right" vertical="center"/>
    </xf>
    <xf numFmtId="0" fontId="5" fillId="0" borderId="360" xfId="0" applyNumberFormat="1" applyFont="1" applyFill="1" applyBorder="1" applyAlignment="1" applyProtection="1">
      <alignment horizontal="center" vertical="center"/>
    </xf>
    <xf numFmtId="0" fontId="0" fillId="0" borderId="318" xfId="0" applyNumberFormat="1" applyFill="1" applyBorder="1" applyProtection="1"/>
    <xf numFmtId="0" fontId="0" fillId="0" borderId="334" xfId="0" applyNumberFormat="1" applyFill="1" applyBorder="1" applyProtection="1"/>
    <xf numFmtId="0" fontId="2" fillId="0" borderId="28" xfId="0" applyNumberFormat="1" applyFont="1" applyFill="1" applyBorder="1" applyAlignment="1" applyProtection="1">
      <alignment vertical="center"/>
    </xf>
    <xf numFmtId="49" fontId="8" fillId="0" borderId="350" xfId="0" applyNumberFormat="1" applyFont="1" applyFill="1" applyBorder="1" applyAlignment="1" applyProtection="1">
      <alignment horizontal="center" vertical="center"/>
    </xf>
    <xf numFmtId="49" fontId="8" fillId="0" borderId="277" xfId="0" applyNumberFormat="1" applyFont="1" applyFill="1" applyBorder="1" applyAlignment="1" applyProtection="1">
      <alignment horizontal="center" vertical="center"/>
    </xf>
    <xf numFmtId="0" fontId="5" fillId="0" borderId="349" xfId="0" applyNumberFormat="1" applyFont="1" applyFill="1" applyBorder="1" applyAlignment="1" applyProtection="1">
      <alignment horizontal="center" vertical="center"/>
    </xf>
    <xf numFmtId="0" fontId="6" fillId="0" borderId="123" xfId="0" applyNumberFormat="1" applyFont="1" applyFill="1" applyBorder="1" applyAlignment="1" applyProtection="1">
      <alignment horizontal="left"/>
    </xf>
    <xf numFmtId="166" fontId="5" fillId="0" borderId="349" xfId="2" applyBorder="1">
      <alignment vertical="center"/>
    </xf>
    <xf numFmtId="0" fontId="2" fillId="0" borderId="296" xfId="0" applyNumberFormat="1" applyFont="1" applyFill="1" applyBorder="1" applyAlignment="1" applyProtection="1">
      <alignment horizontal="left" vertical="center" indent="1"/>
    </xf>
    <xf numFmtId="0" fontId="5" fillId="0" borderId="339" xfId="0" quotePrefix="1" applyNumberFormat="1" applyFont="1" applyFill="1" applyBorder="1" applyAlignment="1" applyProtection="1">
      <alignment horizontal="center" vertical="center"/>
    </xf>
    <xf numFmtId="166" fontId="6" fillId="0" borderId="0" xfId="26" applyFill="1" applyBorder="1">
      <alignment horizontal="right" vertical="center"/>
    </xf>
    <xf numFmtId="166" fontId="5" fillId="0" borderId="0" xfId="2" applyBorder="1">
      <alignment vertical="center"/>
    </xf>
    <xf numFmtId="0" fontId="5" fillId="0" borderId="0" xfId="0" quotePrefix="1" applyNumberFormat="1" applyFont="1" applyFill="1" applyBorder="1" applyAlignment="1" applyProtection="1">
      <alignment horizontal="center" vertical="center"/>
    </xf>
    <xf numFmtId="169" fontId="2" fillId="12" borderId="0" xfId="0" applyNumberFormat="1" applyFont="1" applyFill="1" applyBorder="1" applyAlignment="1" applyProtection="1">
      <alignment horizontal="center" wrapText="1"/>
    </xf>
    <xf numFmtId="0" fontId="6" fillId="0" borderId="301" xfId="0" applyNumberFormat="1" applyFont="1" applyFill="1" applyBorder="1" applyAlignment="1" applyProtection="1">
      <alignment horizontal="center"/>
    </xf>
    <xf numFmtId="0" fontId="3" fillId="0" borderId="0" xfId="0" applyNumberFormat="1" applyFont="1" applyFill="1" applyAlignment="1" applyProtection="1">
      <alignment horizontal="left" indent="1"/>
    </xf>
    <xf numFmtId="0" fontId="3" fillId="0" borderId="339" xfId="0" applyNumberFormat="1" applyFont="1" applyFill="1" applyBorder="1" applyAlignment="1" applyProtection="1">
      <alignment horizontal="left" vertical="center" indent="1"/>
    </xf>
    <xf numFmtId="49" fontId="8" fillId="9" borderId="369" xfId="21" applyBorder="1">
      <alignment horizontal="center" vertical="center"/>
    </xf>
    <xf numFmtId="166" fontId="5" fillId="7" borderId="369" xfId="22" applyBorder="1">
      <alignment vertical="center"/>
      <protection locked="0"/>
    </xf>
    <xf numFmtId="166" fontId="5" fillId="10" borderId="369" xfId="23" applyBorder="1">
      <alignment vertical="center"/>
      <protection locked="0"/>
    </xf>
    <xf numFmtId="0" fontId="8" fillId="0" borderId="370" xfId="0" applyNumberFormat="1" applyFont="1" applyFill="1" applyBorder="1" applyAlignment="1" applyProtection="1">
      <alignment horizontal="center" vertical="top"/>
    </xf>
    <xf numFmtId="0" fontId="6" fillId="0" borderId="296" xfId="0" applyNumberFormat="1" applyFont="1" applyFill="1" applyBorder="1" applyAlignment="1" applyProtection="1">
      <alignment vertical="center" wrapText="1"/>
    </xf>
    <xf numFmtId="166" fontId="6" fillId="0" borderId="371" xfId="26" applyBorder="1">
      <alignment horizontal="right" vertical="center"/>
    </xf>
    <xf numFmtId="166" fontId="6" fillId="0" borderId="272" xfId="19" applyBorder="1">
      <alignment horizontal="right" vertical="center"/>
    </xf>
    <xf numFmtId="166" fontId="6" fillId="0" borderId="373" xfId="19" applyBorder="1">
      <alignment horizontal="right" vertical="center"/>
    </xf>
    <xf numFmtId="166" fontId="3" fillId="11" borderId="375" xfId="18" applyBorder="1">
      <alignment vertical="center"/>
    </xf>
    <xf numFmtId="166" fontId="6" fillId="0" borderId="374" xfId="26" applyBorder="1">
      <alignment horizontal="right" vertical="center"/>
    </xf>
    <xf numFmtId="0" fontId="3" fillId="22" borderId="296" xfId="0" applyNumberFormat="1" applyFont="1" applyFill="1" applyBorder="1" applyAlignment="1" applyProtection="1">
      <alignment horizontal="left" vertical="center" indent="1"/>
    </xf>
    <xf numFmtId="0" fontId="8" fillId="0" borderId="267" xfId="0" applyNumberFormat="1" applyFont="1" applyFill="1" applyBorder="1" applyAlignment="1" applyProtection="1">
      <alignment horizontal="center" vertical="center"/>
    </xf>
    <xf numFmtId="0" fontId="8" fillId="0" borderId="13" xfId="0" applyNumberFormat="1" applyFont="1" applyFill="1" applyBorder="1" applyAlignment="1" applyProtection="1">
      <alignment horizontal="center" vertical="center"/>
    </xf>
    <xf numFmtId="0" fontId="8" fillId="0" borderId="297" xfId="0" applyNumberFormat="1" applyFont="1" applyFill="1" applyBorder="1" applyAlignment="1" applyProtection="1">
      <alignment horizontal="center" vertical="center"/>
    </xf>
    <xf numFmtId="49" fontId="8" fillId="9" borderId="367" xfId="77" quotePrefix="1">
      <alignment horizontal="center"/>
    </xf>
    <xf numFmtId="49" fontId="8" fillId="9" borderId="260" xfId="77" applyBorder="1">
      <alignment horizontal="center"/>
    </xf>
    <xf numFmtId="49" fontId="8" fillId="9" borderId="260" xfId="77" quotePrefix="1" applyBorder="1">
      <alignment horizontal="center"/>
    </xf>
    <xf numFmtId="0" fontId="2" fillId="0" borderId="296" xfId="0" applyNumberFormat="1" applyFont="1" applyFill="1" applyBorder="1" applyAlignment="1" applyProtection="1">
      <alignment vertical="center"/>
    </xf>
    <xf numFmtId="166" fontId="5" fillId="10" borderId="377" xfId="23" applyBorder="1">
      <alignment vertical="center"/>
      <protection locked="0"/>
    </xf>
    <xf numFmtId="166" fontId="5" fillId="10" borderId="381" xfId="23" applyBorder="1">
      <alignment vertical="center"/>
      <protection locked="0"/>
    </xf>
    <xf numFmtId="0" fontId="5" fillId="0" borderId="374" xfId="0" applyNumberFormat="1" applyFont="1" applyFill="1" applyBorder="1" applyAlignment="1" applyProtection="1">
      <alignment horizontal="center" vertical="center"/>
    </xf>
    <xf numFmtId="49" fontId="8" fillId="9" borderId="382" xfId="20" applyBorder="1">
      <alignment horizontal="center"/>
    </xf>
    <xf numFmtId="49" fontId="8" fillId="9" borderId="382" xfId="77" applyBorder="1">
      <alignment horizontal="center"/>
    </xf>
    <xf numFmtId="49" fontId="8" fillId="9" borderId="382" xfId="77" quotePrefix="1" applyBorder="1">
      <alignment horizontal="center"/>
    </xf>
    <xf numFmtId="49" fontId="8" fillId="9" borderId="382" xfId="20" quotePrefix="1" applyBorder="1">
      <alignment horizontal="center"/>
    </xf>
    <xf numFmtId="0" fontId="6" fillId="0" borderId="0" xfId="0" applyNumberFormat="1" applyFont="1" applyFill="1" applyBorder="1" applyAlignment="1" applyProtection="1">
      <alignment vertical="center" wrapText="1"/>
    </xf>
    <xf numFmtId="0" fontId="5" fillId="0" borderId="339" xfId="0" applyNumberFormat="1" applyFont="1" applyFill="1" applyBorder="1" applyAlignment="1" applyProtection="1">
      <alignment horizontal="left" vertical="center" wrapText="1" indent="1"/>
    </xf>
    <xf numFmtId="166" fontId="6" fillId="0" borderId="258" xfId="26" applyFill="1" applyBorder="1">
      <alignment horizontal="right" vertical="center"/>
    </xf>
    <xf numFmtId="0" fontId="5" fillId="0" borderId="378" xfId="0" quotePrefix="1" applyNumberFormat="1" applyFont="1" applyFill="1" applyBorder="1" applyAlignment="1" applyProtection="1">
      <alignment horizontal="center" vertical="center"/>
    </xf>
    <xf numFmtId="49" fontId="8" fillId="9" borderId="384" xfId="20" applyBorder="1">
      <alignment horizontal="center"/>
    </xf>
    <xf numFmtId="166" fontId="6" fillId="0" borderId="281" xfId="26" applyBorder="1">
      <alignment horizontal="right" vertical="center"/>
    </xf>
    <xf numFmtId="166" fontId="3" fillId="11" borderId="385" xfId="18" applyBorder="1">
      <alignment vertical="center"/>
    </xf>
    <xf numFmtId="0" fontId="0" fillId="0" borderId="380" xfId="0" applyBorder="1" applyProtection="1"/>
    <xf numFmtId="0" fontId="0" fillId="0" borderId="389" xfId="0" applyBorder="1" applyProtection="1"/>
    <xf numFmtId="0" fontId="0" fillId="0" borderId="386" xfId="0" applyBorder="1" applyProtection="1"/>
    <xf numFmtId="49" fontId="8" fillId="9" borderId="384" xfId="77" applyBorder="1">
      <alignment horizontal="center"/>
    </xf>
    <xf numFmtId="166" fontId="6" fillId="0" borderId="0" xfId="19" applyBorder="1">
      <alignment horizontal="right" vertical="center"/>
    </xf>
    <xf numFmtId="0" fontId="8" fillId="0" borderId="380" xfId="0" applyNumberFormat="1" applyFont="1" applyFill="1" applyBorder="1" applyAlignment="1" applyProtection="1">
      <alignment horizontal="center"/>
    </xf>
    <xf numFmtId="166" fontId="6" fillId="0" borderId="389" xfId="19" applyBorder="1">
      <alignment horizontal="right" vertical="center"/>
    </xf>
    <xf numFmtId="0" fontId="5" fillId="0" borderId="390" xfId="0" applyNumberFormat="1" applyFont="1" applyFill="1" applyBorder="1" applyAlignment="1" applyProtection="1">
      <alignment horizontal="center" vertical="center"/>
    </xf>
    <xf numFmtId="166" fontId="3" fillId="0" borderId="377" xfId="0" applyNumberFormat="1" applyFont="1" applyFill="1" applyBorder="1" applyAlignment="1" applyProtection="1">
      <alignment horizontal="left" vertical="center" wrapText="1" indent="1"/>
    </xf>
    <xf numFmtId="0" fontId="2" fillId="0" borderId="296" xfId="0" applyNumberFormat="1" applyFont="1" applyFill="1" applyBorder="1" applyAlignment="1" applyProtection="1">
      <alignment horizontal="left" vertical="center"/>
    </xf>
    <xf numFmtId="0" fontId="2" fillId="0" borderId="387" xfId="0" applyNumberFormat="1" applyFont="1" applyFill="1" applyBorder="1" applyAlignment="1" applyProtection="1">
      <alignment vertical="center"/>
    </xf>
    <xf numFmtId="49" fontId="8" fillId="9" borderId="388" xfId="21" applyBorder="1">
      <alignment horizontal="center" vertical="center"/>
    </xf>
    <xf numFmtId="0" fontId="5" fillId="0" borderId="301" xfId="0" applyNumberFormat="1" applyFont="1" applyFill="1" applyBorder="1" applyAlignment="1" applyProtection="1">
      <alignment horizontal="center" vertical="center"/>
    </xf>
    <xf numFmtId="0" fontId="5" fillId="0" borderId="377" xfId="0" applyNumberFormat="1" applyFont="1" applyFill="1" applyBorder="1" applyAlignment="1" applyProtection="1">
      <alignment horizontal="center" vertical="center"/>
    </xf>
    <xf numFmtId="49" fontId="8" fillId="9" borderId="391" xfId="77" applyBorder="1">
      <alignment horizontal="center"/>
    </xf>
    <xf numFmtId="0" fontId="32" fillId="0" borderId="0" xfId="0" applyNumberFormat="1" applyFont="1" applyFill="1" applyProtection="1"/>
    <xf numFmtId="0" fontId="66" fillId="0" borderId="0" xfId="0" applyNumberFormat="1" applyFont="1" applyFill="1" applyProtection="1"/>
    <xf numFmtId="0" fontId="66" fillId="0" borderId="0" xfId="0" applyFont="1"/>
    <xf numFmtId="0" fontId="66" fillId="6" borderId="0" xfId="0" applyFont="1" applyFill="1" applyProtection="1"/>
    <xf numFmtId="0" fontId="66" fillId="0" borderId="0" xfId="0" applyFont="1" applyProtection="1"/>
    <xf numFmtId="0" fontId="32" fillId="0" borderId="0" xfId="0" applyFont="1" applyProtection="1"/>
    <xf numFmtId="0" fontId="32" fillId="0" borderId="0" xfId="0" applyNumberFormat="1" applyFont="1" applyFill="1" applyAlignment="1" applyProtection="1"/>
    <xf numFmtId="0" fontId="32" fillId="0" borderId="0" xfId="0" applyNumberFormat="1" applyFont="1" applyFill="1" applyBorder="1" applyProtection="1"/>
    <xf numFmtId="0" fontId="66" fillId="0" borderId="0" xfId="0" applyNumberFormat="1" applyFont="1" applyFill="1" applyAlignment="1" applyProtection="1">
      <alignment vertical="center"/>
    </xf>
    <xf numFmtId="0" fontId="66" fillId="0" borderId="0" xfId="0" applyNumberFormat="1" applyFont="1" applyFill="1" applyAlignment="1" applyProtection="1">
      <alignment vertical="center" wrapText="1"/>
    </xf>
    <xf numFmtId="0" fontId="32" fillId="0" borderId="0" xfId="0" applyNumberFormat="1" applyFont="1" applyFill="1" applyAlignment="1" applyProtection="1">
      <alignment vertical="center"/>
    </xf>
    <xf numFmtId="0" fontId="66" fillId="0" borderId="0" xfId="0" applyNumberFormat="1" applyFont="1" applyFill="1" applyAlignment="1" applyProtection="1">
      <alignment wrapText="1"/>
    </xf>
    <xf numFmtId="0" fontId="66" fillId="0" borderId="0" xfId="0" applyNumberFormat="1" applyFont="1" applyFill="1" applyBorder="1" applyProtection="1"/>
    <xf numFmtId="0" fontId="6" fillId="0" borderId="296" xfId="0" applyNumberFormat="1" applyFont="1" applyFill="1" applyBorder="1" applyAlignment="1" applyProtection="1">
      <alignment horizontal="center"/>
    </xf>
    <xf numFmtId="0" fontId="6" fillId="0" borderId="339" xfId="0" applyNumberFormat="1" applyFont="1" applyFill="1" applyBorder="1" applyAlignment="1" applyProtection="1">
      <alignment horizontal="center" vertical="center"/>
    </xf>
    <xf numFmtId="0" fontId="5" fillId="0" borderId="389" xfId="0" applyNumberFormat="1" applyFont="1" applyFill="1" applyBorder="1" applyAlignment="1" applyProtection="1">
      <alignment vertical="center"/>
    </xf>
    <xf numFmtId="0" fontId="5" fillId="0" borderId="369" xfId="0" applyNumberFormat="1" applyFont="1" applyFill="1" applyBorder="1" applyAlignment="1" applyProtection="1">
      <alignment vertical="center"/>
    </xf>
    <xf numFmtId="0" fontId="5" fillId="0" borderId="369" xfId="0" applyNumberFormat="1" applyFont="1" applyFill="1" applyBorder="1" applyProtection="1"/>
    <xf numFmtId="0" fontId="6" fillId="0" borderId="388" xfId="0" applyNumberFormat="1" applyFont="1" applyFill="1" applyBorder="1" applyAlignment="1" applyProtection="1">
      <alignment horizontal="left" vertical="center" indent="1"/>
    </xf>
    <xf numFmtId="0" fontId="34" fillId="6" borderId="0" xfId="0" applyFont="1" applyFill="1" applyAlignment="1" applyProtection="1">
      <alignment horizontal="left" indent="1"/>
    </xf>
    <xf numFmtId="49" fontId="8" fillId="9" borderId="394" xfId="77" applyBorder="1">
      <alignment horizontal="center"/>
    </xf>
    <xf numFmtId="0" fontId="67" fillId="0" borderId="0" xfId="0" applyNumberFormat="1" applyFont="1" applyFill="1" applyAlignment="1" applyProtection="1"/>
    <xf numFmtId="0" fontId="67" fillId="0" borderId="9" xfId="0" applyNumberFormat="1" applyFont="1" applyFill="1" applyBorder="1" applyAlignment="1" applyProtection="1"/>
    <xf numFmtId="0" fontId="68" fillId="0" borderId="0" xfId="0" applyNumberFormat="1" applyFont="1" applyFill="1" applyAlignment="1" applyProtection="1"/>
    <xf numFmtId="166" fontId="5" fillId="0" borderId="339" xfId="2" applyBorder="1">
      <alignment vertical="center"/>
    </xf>
    <xf numFmtId="0" fontId="5" fillId="0" borderId="378" xfId="0" applyNumberFormat="1" applyFont="1" applyFill="1" applyBorder="1" applyAlignment="1" applyProtection="1">
      <alignment horizontal="center" vertical="center"/>
    </xf>
    <xf numFmtId="0" fontId="8" fillId="0" borderId="395" xfId="0" applyNumberFormat="1" applyFont="1" applyFill="1" applyBorder="1" applyAlignment="1" applyProtection="1">
      <alignment horizontal="center"/>
    </xf>
    <xf numFmtId="49" fontId="8" fillId="9" borderId="368" xfId="21" applyBorder="1">
      <alignment horizontal="center" vertical="center"/>
    </xf>
    <xf numFmtId="0" fontId="0" fillId="0" borderId="36" xfId="0" applyBorder="1"/>
    <xf numFmtId="0" fontId="5" fillId="0" borderId="396" xfId="0" quotePrefix="1" applyNumberFormat="1" applyFont="1" applyFill="1" applyBorder="1" applyAlignment="1" applyProtection="1">
      <alignment horizontal="center" vertical="center"/>
    </xf>
    <xf numFmtId="166" fontId="5" fillId="12" borderId="398" xfId="0" applyNumberFormat="1" applyFont="1" applyFill="1" applyBorder="1" applyAlignment="1" applyProtection="1">
      <alignment vertical="center"/>
    </xf>
    <xf numFmtId="0" fontId="6" fillId="0" borderId="173" xfId="0" applyNumberFormat="1" applyFont="1" applyFill="1" applyBorder="1" applyAlignment="1" applyProtection="1">
      <alignment horizontal="center"/>
    </xf>
    <xf numFmtId="0" fontId="6" fillId="0" borderId="398" xfId="0" applyNumberFormat="1" applyFont="1" applyFill="1" applyBorder="1" applyAlignment="1" applyProtection="1">
      <alignment horizontal="right" vertical="center"/>
    </xf>
    <xf numFmtId="0" fontId="6" fillId="0" borderId="397" xfId="0" applyNumberFormat="1" applyFont="1" applyFill="1" applyBorder="1" applyAlignment="1" applyProtection="1">
      <alignment horizontal="center" vertical="center"/>
    </xf>
    <xf numFmtId="0" fontId="3" fillId="0" borderId="399" xfId="0" quotePrefix="1" applyNumberFormat="1" applyFont="1" applyFill="1" applyBorder="1" applyAlignment="1" applyProtection="1">
      <alignment horizontal="left" vertical="center" indent="1"/>
    </xf>
    <xf numFmtId="166" fontId="6" fillId="0" borderId="379" xfId="19" applyBorder="1">
      <alignment horizontal="right" vertical="center"/>
    </xf>
    <xf numFmtId="49" fontId="8" fillId="9" borderId="377" xfId="21" applyBorder="1">
      <alignment horizontal="center" vertical="center"/>
    </xf>
    <xf numFmtId="0" fontId="6" fillId="0" borderId="377" xfId="0" applyNumberFormat="1" applyFont="1" applyFill="1" applyBorder="1" applyAlignment="1" applyProtection="1">
      <alignment horizontal="center" vertical="center"/>
    </xf>
    <xf numFmtId="166" fontId="5" fillId="10" borderId="383" xfId="23" applyBorder="1">
      <alignment vertical="center"/>
      <protection locked="0"/>
    </xf>
    <xf numFmtId="49" fontId="8" fillId="9" borderId="383" xfId="21" applyBorder="1">
      <alignment horizontal="center" vertical="center"/>
    </xf>
    <xf numFmtId="0" fontId="5" fillId="0" borderId="383" xfId="0" applyNumberFormat="1" applyFont="1" applyFill="1" applyBorder="1" applyAlignment="1" applyProtection="1">
      <alignment horizontal="center" vertical="center"/>
    </xf>
    <xf numFmtId="0" fontId="34" fillId="6" borderId="296" xfId="0" applyFont="1" applyFill="1" applyBorder="1" applyAlignment="1" applyProtection="1">
      <alignment vertical="center" wrapText="1"/>
    </xf>
    <xf numFmtId="0" fontId="34" fillId="6" borderId="0" xfId="0" applyFont="1" applyFill="1" applyAlignment="1" applyProtection="1">
      <alignment vertical="center" wrapText="1"/>
    </xf>
    <xf numFmtId="0" fontId="6" fillId="0" borderId="380" xfId="0" applyNumberFormat="1" applyFont="1" applyFill="1" applyBorder="1" applyAlignment="1" applyProtection="1">
      <alignment horizontal="center"/>
    </xf>
    <xf numFmtId="166" fontId="6" fillId="0" borderId="302" xfId="26" applyBorder="1">
      <alignment horizontal="right" vertical="center"/>
    </xf>
    <xf numFmtId="0" fontId="65" fillId="0" borderId="0" xfId="0" applyFont="1"/>
    <xf numFmtId="0" fontId="3" fillId="0" borderId="402" xfId="0" applyNumberFormat="1" applyFont="1" applyFill="1" applyBorder="1" applyAlignment="1" applyProtection="1">
      <alignment horizontal="left" vertical="center" indent="1"/>
    </xf>
    <xf numFmtId="49" fontId="8" fillId="9" borderId="401" xfId="21" applyBorder="1">
      <alignment horizontal="center" vertical="center"/>
    </xf>
    <xf numFmtId="166" fontId="5" fillId="0" borderId="401" xfId="2" applyBorder="1">
      <alignment vertical="center"/>
    </xf>
    <xf numFmtId="0" fontId="3" fillId="0" borderId="0" xfId="0" applyNumberFormat="1" applyFont="1" applyFill="1" applyProtection="1"/>
    <xf numFmtId="0" fontId="12" fillId="0" borderId="0" xfId="1" applyNumberFormat="1" applyFill="1" applyAlignment="1" applyProtection="1"/>
    <xf numFmtId="0" fontId="34" fillId="0" borderId="0" xfId="0" applyFont="1" applyProtection="1"/>
    <xf numFmtId="0" fontId="3" fillId="0" borderId="0" xfId="0" applyNumberFormat="1" applyFont="1" applyFill="1" applyBorder="1" applyAlignment="1" applyProtection="1">
      <alignment horizontal="center" vertical="center"/>
    </xf>
    <xf numFmtId="0" fontId="0" fillId="0" borderId="0" xfId="0" applyFill="1"/>
    <xf numFmtId="0" fontId="0" fillId="0" borderId="0" xfId="0" applyBorder="1"/>
    <xf numFmtId="0" fontId="3" fillId="0" borderId="296" xfId="0" applyNumberFormat="1" applyFont="1" applyFill="1" applyBorder="1" applyAlignment="1" applyProtection="1">
      <alignment horizontal="left" vertical="center" wrapText="1" indent="1"/>
    </xf>
    <xf numFmtId="0" fontId="3" fillId="0" borderId="296" xfId="0" applyNumberFormat="1" applyFont="1" applyFill="1" applyBorder="1" applyAlignment="1" applyProtection="1">
      <alignment horizontal="left" vertical="center" indent="1"/>
    </xf>
    <xf numFmtId="0" fontId="0" fillId="0" borderId="296" xfId="0" applyBorder="1"/>
    <xf numFmtId="0" fontId="66" fillId="0" borderId="0" xfId="0" applyFont="1"/>
    <xf numFmtId="0" fontId="41" fillId="0" borderId="0" xfId="0" applyFont="1" applyFill="1"/>
    <xf numFmtId="166" fontId="5" fillId="7" borderId="401" xfId="22" applyBorder="1">
      <alignment vertical="center"/>
      <protection locked="0"/>
    </xf>
    <xf numFmtId="0" fontId="8" fillId="0" borderId="0" xfId="0" applyNumberFormat="1" applyFont="1" applyFill="1" applyBorder="1" applyAlignment="1" applyProtection="1">
      <alignment horizontal="center"/>
    </xf>
    <xf numFmtId="49" fontId="8" fillId="9" borderId="403" xfId="21" applyBorder="1">
      <alignment horizontal="center" vertical="center"/>
    </xf>
    <xf numFmtId="0" fontId="3" fillId="0" borderId="155" xfId="0" applyNumberFormat="1" applyFont="1" applyFill="1" applyBorder="1" applyAlignment="1" applyProtection="1">
      <alignment horizontal="left" vertical="center" indent="1"/>
    </xf>
    <xf numFmtId="0" fontId="3" fillId="0" borderId="348" xfId="0" applyNumberFormat="1" applyFont="1" applyFill="1" applyBorder="1" applyAlignment="1" applyProtection="1">
      <alignment horizontal="left" vertical="center" indent="1"/>
    </xf>
    <xf numFmtId="0" fontId="5" fillId="0" borderId="339" xfId="0" applyNumberFormat="1" applyFont="1" applyFill="1" applyBorder="1" applyAlignment="1" applyProtection="1">
      <alignment horizontal="left" vertical="center" indent="1"/>
    </xf>
    <xf numFmtId="0" fontId="3" fillId="0" borderId="331" xfId="0" applyNumberFormat="1" applyFont="1" applyFill="1" applyBorder="1" applyAlignment="1" applyProtection="1">
      <alignment horizontal="left" vertical="center" wrapText="1" indent="1"/>
    </xf>
    <xf numFmtId="0" fontId="5" fillId="0" borderId="331" xfId="0" applyNumberFormat="1" applyFont="1" applyFill="1" applyBorder="1" applyAlignment="1" applyProtection="1">
      <alignment horizontal="left" vertical="center" wrapText="1" indent="1"/>
    </xf>
    <xf numFmtId="0" fontId="3" fillId="0" borderId="339" xfId="0" applyNumberFormat="1" applyFont="1" applyFill="1" applyBorder="1" applyAlignment="1" applyProtection="1">
      <alignment horizontal="left" vertical="center" wrapText="1" indent="1"/>
    </xf>
    <xf numFmtId="0" fontId="3" fillId="0" borderId="318" xfId="0" applyNumberFormat="1" applyFont="1" applyFill="1" applyBorder="1" applyAlignment="1" applyProtection="1">
      <alignment horizontal="left" vertical="center" indent="1"/>
    </xf>
    <xf numFmtId="0" fontId="3" fillId="0" borderId="335" xfId="0" applyNumberFormat="1" applyFont="1" applyFill="1" applyBorder="1" applyAlignment="1" applyProtection="1">
      <alignment horizontal="left" vertical="center" indent="1"/>
    </xf>
    <xf numFmtId="0" fontId="3" fillId="0" borderId="335" xfId="0" applyNumberFormat="1" applyFont="1" applyFill="1" applyBorder="1" applyAlignment="1" applyProtection="1">
      <alignment horizontal="left" vertical="center" wrapText="1" indent="2"/>
    </xf>
    <xf numFmtId="166" fontId="5" fillId="7" borderId="408" xfId="22" applyBorder="1">
      <alignment vertical="center"/>
      <protection locked="0"/>
    </xf>
    <xf numFmtId="49" fontId="8" fillId="9" borderId="408" xfId="21" applyBorder="1">
      <alignment horizontal="center" vertical="center"/>
    </xf>
    <xf numFmtId="0" fontId="5" fillId="0" borderId="408" xfId="0" applyNumberFormat="1" applyFont="1" applyFill="1" applyBorder="1" applyAlignment="1" applyProtection="1">
      <alignment horizontal="center" vertical="center"/>
    </xf>
    <xf numFmtId="0" fontId="6" fillId="0" borderId="409" xfId="0" applyNumberFormat="1" applyFont="1" applyFill="1" applyBorder="1" applyAlignment="1" applyProtection="1">
      <alignment vertical="center"/>
    </xf>
    <xf numFmtId="0" fontId="6" fillId="0" borderId="411" xfId="0" applyNumberFormat="1" applyFont="1" applyFill="1" applyBorder="1" applyAlignment="1" applyProtection="1">
      <alignment vertical="center"/>
    </xf>
    <xf numFmtId="49" fontId="8" fillId="9" borderId="412" xfId="21" applyBorder="1">
      <alignment horizontal="center" vertical="center"/>
    </xf>
    <xf numFmtId="0" fontId="8" fillId="0" borderId="228" xfId="0" applyNumberFormat="1" applyFont="1" applyFill="1" applyBorder="1" applyAlignment="1" applyProtection="1">
      <alignment horizontal="center"/>
    </xf>
    <xf numFmtId="0" fontId="8" fillId="0" borderId="413" xfId="0" applyNumberFormat="1" applyFont="1" applyFill="1" applyBorder="1" applyAlignment="1" applyProtection="1">
      <alignment horizontal="center"/>
    </xf>
    <xf numFmtId="49" fontId="8" fillId="9" borderId="363" xfId="77" quotePrefix="1" applyBorder="1">
      <alignment horizontal="center"/>
    </xf>
    <xf numFmtId="0" fontId="8" fillId="0" borderId="410" xfId="0" applyNumberFormat="1" applyFont="1" applyFill="1" applyBorder="1" applyAlignment="1" applyProtection="1">
      <alignment horizontal="center" vertical="center"/>
    </xf>
    <xf numFmtId="0" fontId="5" fillId="0" borderId="402" xfId="0" applyNumberFormat="1" applyFont="1" applyFill="1" applyBorder="1" applyAlignment="1" applyProtection="1"/>
    <xf numFmtId="0" fontId="6" fillId="0" borderId="235" xfId="0" applyNumberFormat="1" applyFont="1" applyFill="1" applyBorder="1" applyAlignment="1" applyProtection="1">
      <alignment horizontal="center"/>
    </xf>
    <xf numFmtId="49" fontId="8" fillId="9" borderId="414" xfId="20" applyBorder="1">
      <alignment horizontal="center"/>
    </xf>
    <xf numFmtId="49" fontId="8" fillId="9" borderId="414" xfId="77" applyBorder="1">
      <alignment horizontal="center"/>
    </xf>
    <xf numFmtId="49" fontId="8" fillId="9" borderId="415" xfId="20" applyBorder="1">
      <alignment horizontal="center"/>
    </xf>
    <xf numFmtId="166" fontId="5" fillId="7" borderId="281" xfId="22" applyBorder="1">
      <alignment vertical="center"/>
      <protection locked="0"/>
    </xf>
    <xf numFmtId="166" fontId="5" fillId="7" borderId="179" xfId="22" applyBorder="1" applyAlignment="1" applyProtection="1">
      <alignment vertical="center"/>
      <protection locked="0"/>
    </xf>
    <xf numFmtId="0" fontId="8" fillId="0" borderId="301" xfId="0" applyNumberFormat="1" applyFont="1" applyFill="1" applyBorder="1" applyAlignment="1" applyProtection="1">
      <alignment horizontal="center"/>
    </xf>
    <xf numFmtId="49" fontId="8" fillId="9" borderId="418" xfId="20" applyBorder="1">
      <alignment horizontal="center"/>
    </xf>
    <xf numFmtId="49" fontId="8" fillId="9" borderId="418" xfId="77" applyBorder="1">
      <alignment horizontal="center"/>
    </xf>
    <xf numFmtId="0" fontId="8" fillId="0" borderId="0" xfId="0" applyNumberFormat="1" applyFont="1" applyFill="1" applyBorder="1" applyAlignment="1" applyProtection="1">
      <alignment horizontal="center"/>
    </xf>
    <xf numFmtId="49" fontId="8" fillId="9" borderId="420" xfId="21" applyBorder="1">
      <alignment horizontal="center" vertical="center"/>
    </xf>
    <xf numFmtId="0" fontId="0" fillId="0" borderId="0" xfId="0"/>
    <xf numFmtId="0" fontId="0" fillId="0" borderId="0" xfId="0" applyProtection="1"/>
    <xf numFmtId="0" fontId="0" fillId="0" borderId="0" xfId="0" applyFill="1" applyProtection="1"/>
    <xf numFmtId="49" fontId="8" fillId="9" borderId="422" xfId="77" applyBorder="1">
      <alignment horizontal="center"/>
    </xf>
    <xf numFmtId="0" fontId="6" fillId="0" borderId="424" xfId="0" applyNumberFormat="1" applyFont="1" applyFill="1" applyBorder="1" applyAlignment="1" applyProtection="1">
      <alignment horizontal="right" vertical="center"/>
    </xf>
    <xf numFmtId="0" fontId="6" fillId="0" borderId="423" xfId="0" applyNumberFormat="1" applyFont="1" applyFill="1" applyBorder="1" applyAlignment="1" applyProtection="1">
      <alignment horizontal="center" vertical="center"/>
    </xf>
    <xf numFmtId="0" fontId="6" fillId="0" borderId="425" xfId="0" applyNumberFormat="1" applyFont="1" applyFill="1" applyBorder="1" applyAlignment="1" applyProtection="1">
      <alignment horizontal="center"/>
    </xf>
    <xf numFmtId="0" fontId="6" fillId="0" borderId="421" xfId="0" applyNumberFormat="1" applyFont="1" applyFill="1" applyBorder="1" applyAlignment="1" applyProtection="1">
      <alignment horizontal="center"/>
    </xf>
    <xf numFmtId="166" fontId="3" fillId="11" borderId="366" xfId="18" applyBorder="1">
      <alignment vertical="center"/>
    </xf>
    <xf numFmtId="166" fontId="5" fillId="10" borderId="401" xfId="23" applyBorder="1">
      <alignment vertical="center"/>
      <protection locked="0"/>
    </xf>
    <xf numFmtId="166" fontId="6" fillId="0" borderId="401" xfId="26" applyBorder="1">
      <alignment horizontal="right" vertical="center"/>
    </xf>
    <xf numFmtId="0" fontId="5" fillId="0" borderId="116" xfId="0" applyNumberFormat="1" applyFont="1" applyFill="1" applyBorder="1" applyAlignment="1" applyProtection="1">
      <alignment horizontal="left" vertical="center" wrapText="1" indent="2"/>
    </xf>
    <xf numFmtId="0" fontId="2" fillId="0" borderId="339" xfId="0" applyNumberFormat="1" applyFont="1" applyFill="1" applyBorder="1" applyAlignment="1" applyProtection="1">
      <alignment vertical="center" wrapText="1"/>
    </xf>
    <xf numFmtId="0" fontId="3" fillId="0" borderId="116" xfId="0" applyNumberFormat="1" applyFont="1" applyFill="1" applyBorder="1" applyAlignment="1" applyProtection="1">
      <alignment horizontal="left" vertical="center"/>
    </xf>
    <xf numFmtId="0" fontId="3" fillId="0" borderId="339" xfId="0" quotePrefix="1" applyNumberFormat="1" applyFont="1" applyFill="1" applyBorder="1" applyAlignment="1" applyProtection="1">
      <alignment horizontal="left" vertical="center" indent="1"/>
    </xf>
    <xf numFmtId="0" fontId="3" fillId="0" borderId="106" xfId="0" quotePrefix="1" applyNumberFormat="1" applyFont="1" applyFill="1" applyBorder="1" applyAlignment="1" applyProtection="1">
      <alignment horizontal="left" vertical="center" indent="1"/>
    </xf>
    <xf numFmtId="166" fontId="5" fillId="7" borderId="281" xfId="22" applyBorder="1">
      <alignment vertical="center"/>
      <protection locked="0"/>
    </xf>
    <xf numFmtId="49" fontId="8" fillId="9" borderId="426" xfId="77" applyBorder="1">
      <alignment horizontal="center"/>
    </xf>
    <xf numFmtId="0" fontId="5" fillId="0" borderId="401" xfId="0" applyNumberFormat="1" applyFont="1" applyFill="1" applyBorder="1" applyAlignment="1" applyProtection="1">
      <alignment horizontal="center" vertical="center"/>
    </xf>
    <xf numFmtId="0" fontId="5" fillId="0" borderId="420" xfId="0" applyNumberFormat="1" applyFont="1" applyFill="1" applyBorder="1" applyAlignment="1" applyProtection="1">
      <alignment horizontal="center" vertical="center"/>
    </xf>
    <xf numFmtId="0" fontId="0" fillId="0" borderId="424" xfId="0" applyNumberFormat="1" applyFill="1" applyBorder="1" applyProtection="1"/>
    <xf numFmtId="166" fontId="5" fillId="0" borderId="110" xfId="2" applyBorder="1">
      <alignment vertical="center"/>
    </xf>
    <xf numFmtId="0"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6" fillId="0" borderId="296" xfId="0" applyNumberFormat="1" applyFont="1" applyFill="1" applyBorder="1" applyAlignment="1" applyProtection="1">
      <alignment horizontal="left" vertical="center" wrapText="1" indent="1"/>
    </xf>
    <xf numFmtId="0" fontId="3" fillId="0" borderId="281" xfId="0" applyNumberFormat="1" applyFont="1" applyFill="1" applyBorder="1" applyAlignment="1" applyProtection="1">
      <alignment horizontal="left" vertical="center" wrapText="1" indent="1"/>
    </xf>
    <xf numFmtId="0" fontId="0" fillId="0" borderId="0" xfId="0"/>
    <xf numFmtId="0" fontId="3" fillId="0" borderId="0" xfId="0" applyNumberFormat="1" applyFont="1" applyFill="1" applyProtection="1"/>
    <xf numFmtId="166" fontId="5" fillId="0" borderId="110" xfId="2" applyBorder="1">
      <alignment vertical="center"/>
    </xf>
    <xf numFmtId="0" fontId="2" fillId="0" borderId="423" xfId="0" applyNumberFormat="1" applyFont="1" applyFill="1" applyBorder="1" applyAlignment="1" applyProtection="1">
      <alignment vertical="center"/>
    </xf>
    <xf numFmtId="0" fontId="2" fillId="0" borderId="419" xfId="0" applyNumberFormat="1" applyFont="1" applyFill="1" applyBorder="1" applyAlignment="1" applyProtection="1"/>
    <xf numFmtId="0" fontId="8" fillId="0" borderId="425" xfId="0" applyNumberFormat="1" applyFont="1" applyFill="1" applyBorder="1" applyAlignment="1" applyProtection="1">
      <alignment horizontal="center"/>
    </xf>
    <xf numFmtId="0" fontId="8" fillId="0" borderId="220" xfId="0" applyNumberFormat="1" applyFont="1" applyFill="1" applyBorder="1" applyAlignment="1" applyProtection="1">
      <alignment horizontal="center" vertical="center"/>
    </xf>
    <xf numFmtId="0" fontId="8" fillId="0" borderId="427" xfId="0" applyNumberFormat="1" applyFont="1" applyFill="1" applyBorder="1" applyAlignment="1" applyProtection="1">
      <alignment horizontal="center"/>
    </xf>
    <xf numFmtId="0" fontId="37" fillId="0" borderId="296" xfId="0" applyNumberFormat="1" applyFont="1" applyFill="1" applyBorder="1" applyAlignment="1" applyProtection="1">
      <alignment vertical="center"/>
    </xf>
    <xf numFmtId="0" fontId="6" fillId="0" borderId="402" xfId="0" applyNumberFormat="1" applyFont="1" applyFill="1" applyBorder="1" applyAlignment="1" applyProtection="1"/>
    <xf numFmtId="0" fontId="3" fillId="0" borderId="378" xfId="0" applyNumberFormat="1" applyFont="1" applyFill="1" applyBorder="1" applyAlignment="1" applyProtection="1">
      <alignment horizontal="center" vertical="center"/>
    </xf>
    <xf numFmtId="0" fontId="6" fillId="0" borderId="429" xfId="0" applyNumberFormat="1" applyFont="1" applyFill="1" applyBorder="1" applyAlignment="1" applyProtection="1">
      <alignment vertical="center"/>
    </xf>
    <xf numFmtId="0" fontId="5" fillId="0" borderId="430" xfId="0" applyNumberFormat="1" applyFont="1" applyFill="1" applyBorder="1" applyAlignment="1" applyProtection="1">
      <alignment horizontal="center" vertical="center"/>
    </xf>
    <xf numFmtId="0" fontId="3" fillId="0" borderId="423" xfId="0" applyFont="1" applyBorder="1" applyProtection="1"/>
    <xf numFmtId="0" fontId="3" fillId="0" borderId="377" xfId="0" applyNumberFormat="1" applyFont="1" applyFill="1" applyBorder="1" applyAlignment="1" applyProtection="1">
      <alignment horizontal="center" vertical="center"/>
    </xf>
    <xf numFmtId="0" fontId="2" fillId="0" borderId="420" xfId="0" applyNumberFormat="1" applyFont="1" applyFill="1" applyBorder="1" applyAlignment="1" applyProtection="1">
      <alignment vertical="center" wrapText="1"/>
    </xf>
    <xf numFmtId="0" fontId="3" fillId="0" borderId="410" xfId="0" applyNumberFormat="1" applyFont="1" applyFill="1" applyBorder="1" applyProtection="1"/>
    <xf numFmtId="0" fontId="3" fillId="0" borderId="410" xfId="0" applyFont="1" applyBorder="1" applyProtection="1"/>
    <xf numFmtId="0" fontId="3" fillId="0" borderId="304" xfId="0" applyNumberFormat="1" applyFont="1" applyFill="1" applyBorder="1" applyAlignment="1" applyProtection="1">
      <alignment horizontal="center" vertical="center"/>
    </xf>
    <xf numFmtId="166" fontId="5" fillId="0" borderId="258" xfId="2" applyFill="1" applyBorder="1">
      <alignment vertical="center"/>
    </xf>
    <xf numFmtId="0" fontId="6" fillId="0" borderId="258" xfId="0" applyNumberFormat="1" applyFont="1" applyFill="1" applyBorder="1" applyAlignment="1" applyProtection="1">
      <alignment horizontal="left" vertical="center"/>
    </xf>
    <xf numFmtId="166" fontId="6" fillId="0" borderId="0" xfId="19" applyFill="1" applyBorder="1">
      <alignment horizontal="right" vertical="center"/>
    </xf>
    <xf numFmtId="49" fontId="8" fillId="0" borderId="0" xfId="21" applyFill="1" applyBorder="1">
      <alignment horizontal="center" vertical="center"/>
    </xf>
    <xf numFmtId="0" fontId="6" fillId="0" borderId="431" xfId="0" applyNumberFormat="1" applyFont="1" applyFill="1" applyBorder="1" applyAlignment="1" applyProtection="1">
      <alignment wrapText="1"/>
    </xf>
    <xf numFmtId="49" fontId="8" fillId="9" borderId="432" xfId="20" applyBorder="1">
      <alignment horizontal="center"/>
    </xf>
    <xf numFmtId="49" fontId="8" fillId="9" borderId="432" xfId="77" applyBorder="1">
      <alignment horizontal="center"/>
    </xf>
    <xf numFmtId="0" fontId="8" fillId="0" borderId="433" xfId="0" applyNumberFormat="1" applyFont="1" applyFill="1" applyBorder="1" applyAlignment="1" applyProtection="1">
      <alignment horizontal="center" vertical="center"/>
    </xf>
    <xf numFmtId="0" fontId="8" fillId="0" borderId="434" xfId="0" applyNumberFormat="1" applyFont="1" applyFill="1" applyBorder="1" applyAlignment="1" applyProtection="1">
      <alignment horizontal="center"/>
    </xf>
    <xf numFmtId="0" fontId="5" fillId="0" borderId="296" xfId="0" applyNumberFormat="1" applyFont="1" applyFill="1" applyBorder="1" applyAlignment="1" applyProtection="1"/>
    <xf numFmtId="0" fontId="3" fillId="0" borderId="258" xfId="0" quotePrefix="1" applyNumberFormat="1" applyFont="1" applyFill="1" applyBorder="1" applyAlignment="1" applyProtection="1">
      <alignment horizontal="left" vertical="center" indent="1"/>
    </xf>
    <xf numFmtId="0" fontId="5" fillId="0" borderId="435" xfId="0" applyNumberFormat="1" applyFont="1" applyFill="1" applyBorder="1" applyAlignment="1" applyProtection="1">
      <alignment horizontal="center" vertical="center"/>
    </xf>
    <xf numFmtId="0" fontId="2" fillId="0" borderId="258" xfId="0" quotePrefix="1" applyNumberFormat="1" applyFont="1" applyFill="1" applyBorder="1" applyAlignment="1" applyProtection="1">
      <alignment horizontal="left" vertical="center" wrapText="1"/>
    </xf>
    <xf numFmtId="166" fontId="5" fillId="0" borderId="99" xfId="2" applyBorder="1">
      <alignment vertical="center"/>
    </xf>
    <xf numFmtId="0" fontId="6" fillId="0" borderId="425" xfId="0" applyNumberFormat="1" applyFont="1" applyFill="1" applyBorder="1" applyAlignment="1" applyProtection="1">
      <alignment vertical="center"/>
    </xf>
    <xf numFmtId="166" fontId="5" fillId="7" borderId="281" xfId="22" applyBorder="1">
      <alignment vertical="center"/>
      <protection locked="0"/>
    </xf>
    <xf numFmtId="0" fontId="6" fillId="0" borderId="96" xfId="0" applyNumberFormat="1" applyFont="1" applyFill="1" applyBorder="1" applyAlignment="1" applyProtection="1">
      <alignment horizontal="left" vertical="center" indent="1"/>
    </xf>
    <xf numFmtId="0" fontId="6" fillId="14" borderId="27" xfId="0" applyNumberFormat="1" applyFont="1" applyFill="1" applyBorder="1" applyAlignment="1" applyProtection="1">
      <alignment horizontal="left" vertical="center" indent="1"/>
    </xf>
    <xf numFmtId="0" fontId="5" fillId="14" borderId="248"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2" fillId="0" borderId="428" xfId="0" applyNumberFormat="1" applyFont="1" applyFill="1" applyBorder="1" applyAlignment="1" applyProtection="1">
      <alignment horizontal="left" vertical="center" wrapText="1"/>
    </xf>
    <xf numFmtId="0" fontId="2" fillId="0" borderId="424" xfId="0" applyNumberFormat="1" applyFont="1" applyFill="1" applyBorder="1" applyAlignment="1" applyProtection="1">
      <alignment horizontal="left" vertical="center" wrapText="1"/>
    </xf>
    <xf numFmtId="0" fontId="34" fillId="6" borderId="0" xfId="0" applyFont="1" applyFill="1" applyBorder="1" applyAlignment="1" applyProtection="1">
      <alignment vertical="top" wrapText="1"/>
    </xf>
    <xf numFmtId="0" fontId="71" fillId="18" borderId="0" xfId="0" applyFont="1" applyFill="1" applyBorder="1" applyAlignment="1" applyProtection="1">
      <alignment horizontal="center" vertical="center" wrapText="1"/>
    </xf>
    <xf numFmtId="0" fontId="6" fillId="0" borderId="439" xfId="0" applyNumberFormat="1" applyFont="1" applyFill="1" applyBorder="1" applyAlignment="1" applyProtection="1">
      <alignment vertical="center"/>
    </xf>
    <xf numFmtId="0" fontId="3" fillId="0" borderId="428" xfId="0" applyNumberFormat="1" applyFont="1" applyFill="1" applyBorder="1" applyAlignment="1" applyProtection="1">
      <alignment horizontal="left" vertical="center" wrapText="1" indent="1"/>
    </xf>
    <xf numFmtId="0" fontId="3" fillId="14" borderId="428" xfId="0" applyNumberFormat="1" applyFont="1" applyFill="1" applyBorder="1" applyAlignment="1" applyProtection="1">
      <alignment horizontal="left" vertical="center" wrapText="1" indent="1"/>
    </xf>
    <xf numFmtId="0" fontId="3" fillId="0" borderId="424" xfId="0" applyNumberFormat="1" applyFont="1" applyFill="1" applyBorder="1" applyAlignment="1" applyProtection="1">
      <alignment horizontal="left" vertical="center" indent="1"/>
    </xf>
    <xf numFmtId="0" fontId="6" fillId="0" borderId="296" xfId="0" applyNumberFormat="1" applyFont="1" applyFill="1" applyBorder="1" applyAlignment="1" applyProtection="1"/>
    <xf numFmtId="0" fontId="5" fillId="0" borderId="428" xfId="0" applyNumberFormat="1" applyFont="1" applyFill="1" applyBorder="1" applyAlignment="1" applyProtection="1">
      <alignment horizontal="left" vertical="center" indent="1"/>
    </xf>
    <xf numFmtId="0" fontId="5" fillId="22" borderId="428" xfId="75" applyBorder="1">
      <alignment horizontal="left" vertical="center" indent="1"/>
    </xf>
    <xf numFmtId="0" fontId="3" fillId="0" borderId="428" xfId="0" applyNumberFormat="1" applyFont="1" applyFill="1" applyBorder="1" applyAlignment="1" applyProtection="1">
      <alignment horizontal="left" vertical="center" indent="1"/>
    </xf>
    <xf numFmtId="0" fontId="3" fillId="0" borderId="428" xfId="0" applyFont="1" applyFill="1" applyBorder="1" applyAlignment="1">
      <alignment horizontal="left" vertical="center" indent="1"/>
    </xf>
    <xf numFmtId="0" fontId="5" fillId="22" borderId="428" xfId="75" applyBorder="1" applyAlignment="1">
      <alignment horizontal="left" vertical="center" wrapText="1" indent="1"/>
    </xf>
    <xf numFmtId="0" fontId="3" fillId="0" borderId="428" xfId="0" applyNumberFormat="1" applyFont="1" applyFill="1" applyBorder="1" applyAlignment="1" applyProtection="1">
      <alignment horizontal="left" vertical="center" indent="2"/>
    </xf>
    <xf numFmtId="0" fontId="3" fillId="0" borderId="428" xfId="0" applyNumberFormat="1" applyFont="1" applyFill="1" applyBorder="1" applyAlignment="1" applyProtection="1">
      <alignment horizontal="left" vertical="center" wrapText="1" indent="2"/>
    </xf>
    <xf numFmtId="0" fontId="5" fillId="0" borderId="416" xfId="0" applyNumberFormat="1" applyFont="1" applyFill="1" applyBorder="1" applyAlignment="1" applyProtection="1">
      <alignment horizontal="left" vertical="center" indent="1"/>
    </xf>
    <xf numFmtId="0" fontId="6" fillId="0" borderId="428" xfId="0" applyNumberFormat="1" applyFont="1" applyFill="1" applyBorder="1" applyAlignment="1" applyProtection="1">
      <alignment vertical="center"/>
    </xf>
    <xf numFmtId="0" fontId="5" fillId="0" borderId="423" xfId="0" applyNumberFormat="1" applyFont="1" applyFill="1" applyBorder="1" applyAlignment="1" applyProtection="1">
      <alignment horizontal="left" vertical="center" indent="1"/>
    </xf>
    <xf numFmtId="0" fontId="3" fillId="0" borderId="424" xfId="0" applyNumberFormat="1" applyFont="1" applyFill="1" applyBorder="1" applyAlignment="1" applyProtection="1">
      <alignment horizontal="left" vertical="center" wrapText="1" indent="1"/>
    </xf>
    <xf numFmtId="0" fontId="5" fillId="22" borderId="423" xfId="75" applyBorder="1">
      <alignment horizontal="left" vertical="center" indent="1"/>
    </xf>
    <xf numFmtId="0" fontId="3" fillId="0" borderId="423" xfId="0" applyNumberFormat="1" applyFont="1" applyFill="1" applyBorder="1" applyAlignment="1" applyProtection="1">
      <alignment horizontal="left" vertical="center" indent="1"/>
    </xf>
    <xf numFmtId="0" fontId="3" fillId="14" borderId="424" xfId="0" applyNumberFormat="1" applyFont="1" applyFill="1" applyBorder="1" applyAlignment="1" applyProtection="1">
      <alignment horizontal="left" vertical="center" wrapText="1" indent="1"/>
    </xf>
    <xf numFmtId="0" fontId="5" fillId="22" borderId="423" xfId="75" applyBorder="1" applyAlignment="1">
      <alignment horizontal="left" vertical="center" wrapText="1" indent="1"/>
    </xf>
    <xf numFmtId="0" fontId="3" fillId="0" borderId="423" xfId="0" applyNumberFormat="1" applyFont="1" applyFill="1" applyBorder="1" applyAlignment="1" applyProtection="1">
      <alignment horizontal="left" vertical="center" indent="2"/>
    </xf>
    <xf numFmtId="0" fontId="6" fillId="0" borderId="173" xfId="0" applyNumberFormat="1" applyFont="1" applyFill="1" applyBorder="1" applyAlignment="1" applyProtection="1">
      <alignment vertical="center"/>
    </xf>
    <xf numFmtId="0" fontId="6" fillId="0" borderId="437" xfId="0" applyNumberFormat="1" applyFont="1" applyFill="1" applyBorder="1" applyAlignment="1" applyProtection="1">
      <alignment vertical="center"/>
    </xf>
    <xf numFmtId="0" fontId="5" fillId="0" borderId="402" xfId="0" applyNumberFormat="1" applyFont="1" applyFill="1" applyBorder="1" applyAlignment="1" applyProtection="1">
      <alignment horizontal="left" vertical="center" wrapText="1" indent="1"/>
    </xf>
    <xf numFmtId="0" fontId="5" fillId="0" borderId="428" xfId="0" applyNumberFormat="1" applyFont="1" applyFill="1" applyBorder="1" applyAlignment="1" applyProtection="1">
      <alignment horizontal="left" vertical="center" wrapText="1" indent="1"/>
    </xf>
    <xf numFmtId="0" fontId="5" fillId="0" borderId="423" xfId="0" applyNumberFormat="1" applyFont="1" applyFill="1" applyBorder="1" applyAlignment="1" applyProtection="1">
      <alignment horizontal="left" vertical="center" wrapText="1" indent="1"/>
    </xf>
    <xf numFmtId="0" fontId="70" fillId="18" borderId="423" xfId="0" applyNumberFormat="1" applyFont="1" applyFill="1" applyBorder="1" applyAlignment="1" applyProtection="1">
      <alignment horizontal="left" vertical="center" indent="1"/>
    </xf>
    <xf numFmtId="0" fontId="70" fillId="18" borderId="423" xfId="0" applyNumberFormat="1" applyFont="1" applyFill="1" applyBorder="1" applyAlignment="1" applyProtection="1">
      <alignment horizontal="center" vertical="center" wrapText="1"/>
    </xf>
    <xf numFmtId="0" fontId="70" fillId="18" borderId="424" xfId="0" applyNumberFormat="1" applyFont="1" applyFill="1" applyBorder="1" applyAlignment="1" applyProtection="1">
      <alignment horizontal="left" vertical="center" wrapText="1" indent="1"/>
    </xf>
    <xf numFmtId="0" fontId="70" fillId="18" borderId="0" xfId="0" applyNumberFormat="1" applyFont="1" applyFill="1" applyAlignment="1" applyProtection="1">
      <alignment horizontal="center" vertical="center"/>
    </xf>
    <xf numFmtId="0" fontId="70" fillId="0" borderId="0" xfId="0" applyNumberFormat="1" applyFont="1" applyFill="1" applyAlignment="1" applyProtection="1">
      <alignment horizontal="center" vertical="center"/>
    </xf>
    <xf numFmtId="0" fontId="10" fillId="0" borderId="0" xfId="0" applyNumberFormat="1" applyFont="1" applyFill="1" applyBorder="1" applyAlignment="1" applyProtection="1"/>
    <xf numFmtId="0" fontId="3" fillId="14" borderId="428" xfId="0" applyNumberFormat="1" applyFont="1" applyFill="1" applyBorder="1" applyAlignment="1" applyProtection="1">
      <alignment horizontal="left" vertical="center" indent="1"/>
    </xf>
    <xf numFmtId="0" fontId="3" fillId="0" borderId="437" xfId="0" applyNumberFormat="1" applyFont="1" applyFill="1" applyBorder="1" applyAlignment="1" applyProtection="1">
      <alignment horizontal="left" vertical="center" wrapText="1" indent="1"/>
    </xf>
    <xf numFmtId="0" fontId="6" fillId="0" borderId="437" xfId="0" applyNumberFormat="1" applyFont="1" applyFill="1" applyBorder="1" applyAlignment="1" applyProtection="1">
      <alignment horizontal="left" vertical="center"/>
    </xf>
    <xf numFmtId="0" fontId="6" fillId="0" borderId="402" xfId="0" applyNumberFormat="1" applyFont="1" applyFill="1" applyBorder="1" applyAlignment="1" applyProtection="1">
      <alignment vertical="center"/>
    </xf>
    <xf numFmtId="0" fontId="5" fillId="0" borderId="424" xfId="0" applyNumberFormat="1" applyFont="1" applyFill="1" applyBorder="1" applyAlignment="1" applyProtection="1">
      <alignment horizontal="left" vertical="center" indent="1"/>
    </xf>
    <xf numFmtId="0" fontId="6" fillId="0" borderId="402" xfId="0" applyFont="1" applyFill="1" applyBorder="1" applyAlignment="1">
      <alignment vertical="center"/>
    </xf>
    <xf numFmtId="0" fontId="2" fillId="0" borderId="0" xfId="0" applyFont="1" applyFill="1" applyBorder="1" applyAlignment="1">
      <alignment vertical="top" wrapText="1"/>
    </xf>
    <xf numFmtId="0" fontId="24" fillId="0" borderId="0" xfId="0" applyFont="1" applyFill="1" applyBorder="1" applyAlignment="1">
      <alignment horizontal="center" vertical="center" wrapText="1"/>
    </xf>
    <xf numFmtId="0" fontId="6" fillId="0" borderId="380" xfId="0" applyFont="1" applyFill="1" applyBorder="1" applyAlignment="1">
      <alignment wrapText="1"/>
    </xf>
    <xf numFmtId="0" fontId="10" fillId="0" borderId="296" xfId="0" applyNumberFormat="1" applyFont="1" applyFill="1" applyBorder="1" applyAlignment="1" applyProtection="1"/>
    <xf numFmtId="0" fontId="2" fillId="0" borderId="437" xfId="0" applyNumberFormat="1" applyFont="1" applyFill="1" applyBorder="1" applyAlignment="1" applyProtection="1">
      <alignment horizontal="left" vertical="center" wrapText="1"/>
    </xf>
    <xf numFmtId="0" fontId="5" fillId="0" borderId="437" xfId="0" applyNumberFormat="1" applyFont="1" applyFill="1" applyBorder="1" applyAlignment="1" applyProtection="1">
      <alignment horizontal="left" vertical="center" indent="1"/>
    </xf>
    <xf numFmtId="0" fontId="6" fillId="0" borderId="437" xfId="0" applyNumberFormat="1" applyFont="1" applyFill="1" applyBorder="1" applyAlignment="1" applyProtection="1">
      <alignment vertical="center" wrapText="1"/>
    </xf>
    <xf numFmtId="0" fontId="5" fillId="0" borderId="402" xfId="0" applyNumberFormat="1" applyFont="1" applyFill="1" applyBorder="1" applyAlignment="1" applyProtection="1">
      <alignment vertical="center"/>
    </xf>
    <xf numFmtId="0" fontId="5" fillId="0" borderId="440" xfId="0" applyNumberFormat="1" applyFont="1" applyFill="1" applyBorder="1" applyAlignment="1" applyProtection="1">
      <alignment horizontal="left" vertical="center" indent="1"/>
    </xf>
    <xf numFmtId="0" fontId="0" fillId="0" borderId="437" xfId="0" applyFill="1" applyBorder="1"/>
    <xf numFmtId="0" fontId="2" fillId="0" borderId="296" xfId="0" applyFont="1" applyFill="1" applyBorder="1" applyAlignment="1">
      <alignment vertical="top" wrapText="1"/>
    </xf>
    <xf numFmtId="0" fontId="6" fillId="0" borderId="402" xfId="0" applyFont="1" applyFill="1" applyBorder="1" applyAlignment="1">
      <alignment wrapText="1"/>
    </xf>
    <xf numFmtId="0" fontId="5" fillId="0" borderId="441" xfId="0" applyNumberFormat="1" applyFont="1" applyFill="1" applyBorder="1" applyAlignment="1" applyProtection="1">
      <alignment horizontal="left" vertical="center" wrapText="1" indent="1"/>
    </xf>
    <xf numFmtId="0" fontId="5" fillId="0" borderId="416" xfId="0" applyNumberFormat="1" applyFont="1" applyFill="1" applyBorder="1" applyAlignment="1" applyProtection="1">
      <alignment horizontal="left" vertical="center" wrapText="1" indent="1"/>
    </xf>
    <xf numFmtId="0" fontId="3" fillId="14" borderId="424" xfId="0" applyNumberFormat="1" applyFont="1" applyFill="1" applyBorder="1" applyAlignment="1" applyProtection="1">
      <alignment horizontal="left" vertical="center" indent="1"/>
    </xf>
    <xf numFmtId="0" fontId="6" fillId="0" borderId="380" xfId="0" applyNumberFormat="1" applyFont="1" applyFill="1" applyBorder="1" applyAlignment="1" applyProtection="1">
      <alignment vertical="center"/>
    </xf>
    <xf numFmtId="0" fontId="6" fillId="0" borderId="442" xfId="0" applyNumberFormat="1" applyFont="1" applyFill="1" applyBorder="1" applyAlignment="1" applyProtection="1">
      <alignment vertical="center"/>
    </xf>
    <xf numFmtId="0" fontId="5" fillId="0" borderId="173" xfId="0" applyNumberFormat="1" applyFont="1" applyFill="1" applyBorder="1" applyAlignment="1" applyProtection="1">
      <alignment vertical="center"/>
    </xf>
    <xf numFmtId="0" fontId="3" fillId="0" borderId="380" xfId="0" applyNumberFormat="1" applyFont="1" applyFill="1" applyBorder="1" applyAlignment="1" applyProtection="1">
      <alignment horizontal="left" vertical="center" indent="1"/>
    </xf>
    <xf numFmtId="0" fontId="0" fillId="0" borderId="380" xfId="0" applyFill="1" applyBorder="1" applyAlignment="1">
      <alignment horizontal="left" vertical="center" indent="1"/>
    </xf>
    <xf numFmtId="0" fontId="6" fillId="0" borderId="380" xfId="0" applyFont="1" applyFill="1" applyBorder="1" applyAlignment="1">
      <alignment vertical="center"/>
    </xf>
    <xf numFmtId="166" fontId="5" fillId="0" borderId="428" xfId="2" applyBorder="1" applyAlignment="1">
      <alignment vertical="center"/>
    </xf>
    <xf numFmtId="166" fontId="5" fillId="0" borderId="424" xfId="2" applyBorder="1" applyAlignment="1">
      <alignment vertical="center"/>
    </xf>
    <xf numFmtId="166" fontId="5" fillId="0" borderId="423" xfId="2" applyBorder="1" applyAlignment="1">
      <alignment vertical="center"/>
    </xf>
    <xf numFmtId="0" fontId="6" fillId="0" borderId="424" xfId="0" applyNumberFormat="1" applyFont="1" applyFill="1" applyBorder="1" applyAlignment="1" applyProtection="1">
      <alignment horizontal="left" vertical="center" wrapText="1" indent="1"/>
    </xf>
    <xf numFmtId="0" fontId="5" fillId="0" borderId="424" xfId="0" applyNumberFormat="1" applyFont="1" applyFill="1" applyBorder="1" applyAlignment="1" applyProtection="1">
      <alignment horizontal="left" vertical="center" wrapText="1" indent="2"/>
    </xf>
    <xf numFmtId="0" fontId="0" fillId="0" borderId="443" xfId="0" applyFill="1" applyBorder="1"/>
    <xf numFmtId="0" fontId="5" fillId="0" borderId="444" xfId="0" applyNumberFormat="1" applyFont="1" applyFill="1" applyBorder="1" applyAlignment="1" applyProtection="1">
      <alignment horizontal="left" vertical="center" indent="1"/>
    </xf>
    <xf numFmtId="0" fontId="6" fillId="0" borderId="443" xfId="0" applyNumberFormat="1" applyFont="1" applyFill="1" applyBorder="1" applyAlignment="1" applyProtection="1">
      <alignment vertical="center" wrapText="1"/>
    </xf>
    <xf numFmtId="0" fontId="6" fillId="0" borderId="424" xfId="0" applyNumberFormat="1" applyFont="1" applyFill="1" applyBorder="1" applyAlignment="1" applyProtection="1">
      <alignment horizontal="left" vertical="center"/>
    </xf>
    <xf numFmtId="0" fontId="6" fillId="0" borderId="424" xfId="0" applyNumberFormat="1" applyFont="1" applyFill="1" applyBorder="1" applyAlignment="1" applyProtection="1">
      <alignment vertical="center"/>
    </xf>
    <xf numFmtId="0" fontId="70" fillId="18" borderId="424" xfId="75" applyFont="1" applyFill="1" applyBorder="1">
      <alignment horizontal="left" vertical="center" indent="1"/>
    </xf>
    <xf numFmtId="0" fontId="70" fillId="18" borderId="423" xfId="0" applyNumberFormat="1" applyFont="1" applyFill="1" applyBorder="1" applyAlignment="1" applyProtection="1">
      <alignment horizontal="left" vertical="center" wrapText="1" indent="1"/>
    </xf>
    <xf numFmtId="0" fontId="70" fillId="18" borderId="0" xfId="24" applyFont="1" applyFill="1" applyAlignment="1">
      <alignment horizontal="center" vertical="center"/>
    </xf>
    <xf numFmtId="0" fontId="70" fillId="18" borderId="0" xfId="0" applyFont="1" applyFill="1" applyAlignment="1" applyProtection="1">
      <alignment horizontal="center"/>
    </xf>
    <xf numFmtId="0" fontId="70" fillId="18" borderId="0" xfId="0" applyFont="1" applyFill="1" applyAlignment="1" applyProtection="1">
      <alignment horizontal="center" vertical="center"/>
    </xf>
    <xf numFmtId="0" fontId="6" fillId="0" borderId="0" xfId="0" applyNumberFormat="1" applyFont="1" applyFill="1" applyBorder="1" applyAlignment="1" applyProtection="1">
      <alignment vertical="top"/>
    </xf>
    <xf numFmtId="0" fontId="6" fillId="0" borderId="402" xfId="0" applyNumberFormat="1" applyFont="1" applyFill="1" applyBorder="1" applyAlignment="1" applyProtection="1">
      <alignment horizontal="left" vertical="center" wrapText="1"/>
    </xf>
    <xf numFmtId="0" fontId="5" fillId="0" borderId="407" xfId="0" applyNumberFormat="1" applyFont="1" applyFill="1" applyBorder="1" applyAlignment="1" applyProtection="1">
      <alignment vertical="center" wrapText="1"/>
    </xf>
    <xf numFmtId="0" fontId="6" fillId="0" borderId="174" xfId="0" applyNumberFormat="1" applyFont="1" applyFill="1" applyBorder="1" applyAlignment="1" applyProtection="1">
      <alignment horizontal="left" vertical="center" wrapText="1"/>
    </xf>
    <xf numFmtId="0" fontId="6" fillId="0" borderId="296" xfId="0" applyNumberFormat="1" applyFont="1" applyFill="1" applyBorder="1" applyAlignment="1" applyProtection="1">
      <alignment vertical="top"/>
    </xf>
    <xf numFmtId="0" fontId="5" fillId="0" borderId="407" xfId="0" applyNumberFormat="1" applyFont="1" applyFill="1" applyBorder="1" applyAlignment="1" applyProtection="1">
      <alignment horizontal="left" vertical="center" indent="1"/>
    </xf>
    <xf numFmtId="0" fontId="6" fillId="0" borderId="445" xfId="0" applyNumberFormat="1" applyFont="1" applyFill="1" applyBorder="1" applyAlignment="1" applyProtection="1">
      <alignment vertical="center"/>
    </xf>
    <xf numFmtId="0" fontId="6" fillId="0" borderId="127" xfId="0" applyNumberFormat="1" applyFont="1" applyFill="1" applyBorder="1" applyAlignment="1" applyProtection="1">
      <alignment horizontal="left" vertical="center" wrapText="1"/>
    </xf>
    <xf numFmtId="0" fontId="70" fillId="0" borderId="0" xfId="0" applyFont="1" applyFill="1" applyAlignment="1" applyProtection="1">
      <alignment horizontal="center" vertical="center"/>
    </xf>
    <xf numFmtId="0" fontId="6" fillId="0" borderId="428" xfId="0" applyNumberFormat="1" applyFont="1" applyFill="1" applyBorder="1" applyAlignment="1" applyProtection="1">
      <alignment horizontal="left" vertical="center"/>
    </xf>
    <xf numFmtId="0" fontId="6" fillId="0" borderId="423" xfId="0" applyNumberFormat="1" applyFont="1" applyFill="1" applyBorder="1" applyAlignment="1" applyProtection="1">
      <alignment vertical="center"/>
    </xf>
    <xf numFmtId="0" fontId="70" fillId="18"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wrapText="1"/>
    </xf>
    <xf numFmtId="0" fontId="18" fillId="0" borderId="0" xfId="0" applyNumberFormat="1" applyFont="1" applyFill="1" applyBorder="1" applyAlignment="1" applyProtection="1">
      <alignment horizontal="center" vertical="center" wrapText="1"/>
    </xf>
    <xf numFmtId="0" fontId="3" fillId="0" borderId="416" xfId="0" applyNumberFormat="1" applyFont="1" applyFill="1" applyBorder="1" applyAlignment="1" applyProtection="1">
      <alignment horizontal="left" vertical="center" indent="1"/>
    </xf>
    <xf numFmtId="0" fontId="3" fillId="0" borderId="416" xfId="0" applyNumberFormat="1" applyFont="1" applyFill="1" applyBorder="1" applyAlignment="1" applyProtection="1">
      <alignment horizontal="left" vertical="center" wrapText="1" indent="1"/>
    </xf>
    <xf numFmtId="0" fontId="6" fillId="0" borderId="423" xfId="0" applyNumberFormat="1" applyFont="1" applyFill="1" applyBorder="1" applyAlignment="1" applyProtection="1">
      <alignment horizontal="left" vertical="center"/>
    </xf>
    <xf numFmtId="0" fontId="2" fillId="0" borderId="447" xfId="0" applyNumberFormat="1" applyFont="1" applyFill="1" applyBorder="1" applyAlignment="1" applyProtection="1">
      <alignment wrapText="1"/>
    </xf>
    <xf numFmtId="0" fontId="6" fillId="0" borderId="445" xfId="0" applyNumberFormat="1" applyFont="1" applyFill="1" applyBorder="1" applyAlignment="1" applyProtection="1"/>
    <xf numFmtId="0" fontId="6" fillId="0" borderId="447" xfId="0" applyNumberFormat="1" applyFont="1" applyFill="1" applyBorder="1" applyAlignment="1" applyProtection="1"/>
    <xf numFmtId="0" fontId="70" fillId="18" borderId="424" xfId="0" applyNumberFormat="1" applyFont="1" applyFill="1" applyBorder="1" applyAlignment="1" applyProtection="1">
      <alignment horizontal="center" vertical="center"/>
    </xf>
    <xf numFmtId="0" fontId="6" fillId="0" borderId="380" xfId="0" applyNumberFormat="1" applyFont="1" applyFill="1" applyBorder="1" applyAlignment="1" applyProtection="1"/>
    <xf numFmtId="0" fontId="36" fillId="0" borderId="428" xfId="0" applyNumberFormat="1" applyFont="1" applyFill="1" applyBorder="1" applyAlignment="1" applyProtection="1">
      <alignment horizontal="left" vertical="center" indent="1"/>
    </xf>
    <xf numFmtId="0" fontId="2" fillId="0" borderId="380" xfId="0" applyNumberFormat="1" applyFont="1" applyFill="1" applyBorder="1" applyAlignment="1" applyProtection="1">
      <alignment horizontal="left" vertical="center" wrapText="1" indent="1"/>
    </xf>
    <xf numFmtId="0" fontId="2" fillId="0" borderId="173" xfId="0" applyNumberFormat="1" applyFont="1" applyFill="1" applyBorder="1" applyAlignment="1" applyProtection="1">
      <alignment horizontal="left" vertical="center" wrapText="1"/>
    </xf>
    <xf numFmtId="0" fontId="2" fillId="0" borderId="380" xfId="0" applyNumberFormat="1" applyFont="1" applyFill="1" applyBorder="1" applyAlignment="1" applyProtection="1">
      <alignment vertical="center"/>
    </xf>
    <xf numFmtId="0" fontId="6" fillId="0" borderId="173" xfId="0" applyNumberFormat="1" applyFont="1" applyFill="1" applyBorder="1" applyAlignment="1" applyProtection="1">
      <alignment horizontal="left" vertical="center" wrapText="1"/>
    </xf>
    <xf numFmtId="0" fontId="6" fillId="0" borderId="33" xfId="0" applyNumberFormat="1" applyFont="1" applyFill="1" applyBorder="1" applyAlignment="1" applyProtection="1"/>
    <xf numFmtId="0" fontId="5" fillId="0" borderId="424" xfId="0" applyNumberFormat="1" applyFont="1" applyFill="1" applyBorder="1" applyAlignment="1" applyProtection="1">
      <alignment horizontal="left" vertical="center" wrapText="1" indent="1"/>
    </xf>
    <xf numFmtId="0" fontId="0" fillId="0" borderId="380" xfId="0" applyNumberFormat="1" applyFill="1" applyBorder="1" applyAlignment="1" applyProtection="1"/>
    <xf numFmtId="0" fontId="0" fillId="0" borderId="380" xfId="0" applyNumberFormat="1" applyFont="1" applyFill="1" applyBorder="1" applyAlignment="1" applyProtection="1"/>
    <xf numFmtId="0" fontId="3" fillId="0" borderId="402" xfId="0" applyNumberFormat="1" applyFont="1" applyFill="1" applyBorder="1" applyAlignment="1" applyProtection="1">
      <alignment horizontal="left" vertical="center" wrapText="1"/>
    </xf>
    <xf numFmtId="0" fontId="3" fillId="0" borderId="445" xfId="0" applyNumberFormat="1" applyFont="1" applyFill="1" applyBorder="1" applyAlignment="1" applyProtection="1">
      <alignment horizontal="left" vertical="center" indent="1"/>
    </xf>
    <xf numFmtId="0" fontId="2" fillId="0" borderId="428" xfId="0" applyNumberFormat="1" applyFont="1" applyFill="1" applyBorder="1" applyAlignment="1" applyProtection="1">
      <alignment horizontal="left" vertical="center" wrapText="1" indent="1"/>
    </xf>
    <xf numFmtId="0" fontId="3" fillId="0" borderId="428" xfId="0" applyNumberFormat="1" applyFont="1" applyFill="1" applyBorder="1" applyAlignment="1" applyProtection="1">
      <alignment horizontal="left" vertical="center" wrapText="1" indent="3"/>
    </xf>
    <xf numFmtId="0" fontId="42" fillId="0" borderId="428" xfId="0" applyNumberFormat="1" applyFont="1" applyFill="1" applyBorder="1" applyAlignment="1" applyProtection="1">
      <alignment horizontal="left" vertical="center" wrapText="1" indent="1"/>
    </xf>
    <xf numFmtId="0" fontId="2" fillId="0" borderId="428" xfId="0" applyNumberFormat="1" applyFont="1" applyFill="1" applyBorder="1" applyAlignment="1" applyProtection="1">
      <alignment vertical="center"/>
    </xf>
    <xf numFmtId="0" fontId="3" fillId="14" borderId="402" xfId="0" applyNumberFormat="1" applyFont="1" applyFill="1" applyBorder="1" applyAlignment="1" applyProtection="1">
      <alignment horizontal="left" vertical="center" indent="1"/>
    </xf>
    <xf numFmtId="0" fontId="6" fillId="0" borderId="428" xfId="0" applyNumberFormat="1" applyFont="1" applyFill="1" applyBorder="1" applyAlignment="1" applyProtection="1">
      <alignment horizontal="left" vertical="center" wrapText="1"/>
    </xf>
    <xf numFmtId="0" fontId="3" fillId="14" borderId="423" xfId="0" applyNumberFormat="1" applyFont="1" applyFill="1" applyBorder="1" applyAlignment="1" applyProtection="1">
      <alignment horizontal="left" vertical="center" indent="1"/>
    </xf>
    <xf numFmtId="0" fontId="3" fillId="0" borderId="449" xfId="0" applyNumberFormat="1" applyFont="1" applyFill="1" applyBorder="1" applyAlignment="1" applyProtection="1">
      <alignment horizontal="left" vertical="center" indent="1"/>
    </xf>
    <xf numFmtId="0" fontId="36" fillId="0" borderId="424" xfId="0" applyNumberFormat="1" applyFont="1" applyFill="1" applyBorder="1" applyAlignment="1" applyProtection="1">
      <alignment horizontal="left" vertical="center" indent="1"/>
    </xf>
    <xf numFmtId="0" fontId="3" fillId="0" borderId="173" xfId="0" applyNumberFormat="1" applyFont="1" applyFill="1" applyBorder="1" applyAlignment="1" applyProtection="1">
      <alignment horizontal="left" vertical="center" indent="1"/>
    </xf>
    <xf numFmtId="0" fontId="3" fillId="0" borderId="423" xfId="0" applyNumberFormat="1" applyFont="1" applyFill="1" applyBorder="1" applyAlignment="1" applyProtection="1">
      <alignment horizontal="left" vertical="center" wrapText="1" indent="3"/>
    </xf>
    <xf numFmtId="0" fontId="3" fillId="0" borderId="423" xfId="0" applyNumberFormat="1" applyFont="1" applyFill="1" applyBorder="1" applyAlignment="1" applyProtection="1">
      <alignment horizontal="left" vertical="center" wrapText="1" indent="1"/>
    </xf>
    <xf numFmtId="0" fontId="36" fillId="0" borderId="423" xfId="0" applyNumberFormat="1" applyFont="1" applyFill="1" applyBorder="1" applyAlignment="1" applyProtection="1">
      <alignment horizontal="left" vertical="center" indent="1"/>
    </xf>
    <xf numFmtId="0" fontId="3" fillId="14" borderId="173" xfId="0" applyNumberFormat="1" applyFont="1" applyFill="1" applyBorder="1" applyAlignment="1" applyProtection="1">
      <alignment horizontal="left" vertical="center" indent="1"/>
    </xf>
    <xf numFmtId="0" fontId="3" fillId="14" borderId="423" xfId="0" applyNumberFormat="1" applyFont="1" applyFill="1" applyBorder="1" applyAlignment="1" applyProtection="1">
      <alignment horizontal="left" vertical="center" wrapText="1" indent="1"/>
    </xf>
    <xf numFmtId="0" fontId="2" fillId="0" borderId="445" xfId="0" applyNumberFormat="1" applyFont="1" applyFill="1" applyBorder="1" applyAlignment="1" applyProtection="1"/>
    <xf numFmtId="0" fontId="2" fillId="0" borderId="447" xfId="0" applyNumberFormat="1" applyFont="1" applyFill="1" applyBorder="1" applyAlignment="1" applyProtection="1"/>
    <xf numFmtId="0" fontId="6" fillId="0" borderId="416" xfId="0" applyNumberFormat="1" applyFont="1" applyFill="1" applyBorder="1" applyAlignment="1" applyProtection="1">
      <alignment horizontal="left" vertical="center"/>
    </xf>
    <xf numFmtId="0" fontId="6" fillId="0" borderId="168" xfId="0" applyNumberFormat="1" applyFont="1" applyFill="1" applyBorder="1" applyAlignment="1" applyProtection="1">
      <alignment horizontal="left" vertical="center"/>
    </xf>
    <xf numFmtId="0" fontId="3" fillId="0" borderId="450" xfId="0" applyNumberFormat="1" applyFont="1" applyFill="1" applyBorder="1" applyAlignment="1" applyProtection="1">
      <alignment horizontal="left" vertical="center" indent="1"/>
    </xf>
    <xf numFmtId="0" fontId="5" fillId="0" borderId="450" xfId="0" applyNumberFormat="1" applyFont="1" applyFill="1" applyBorder="1" applyAlignment="1" applyProtection="1">
      <alignment horizontal="left" vertical="center" indent="1"/>
    </xf>
    <xf numFmtId="0" fontId="6" fillId="0" borderId="450" xfId="0" applyNumberFormat="1" applyFont="1" applyFill="1" applyBorder="1" applyAlignment="1" applyProtection="1">
      <alignment horizontal="left" vertical="center"/>
    </xf>
    <xf numFmtId="0" fontId="6" fillId="0" borderId="451" xfId="0" applyNumberFormat="1" applyFont="1" applyFill="1" applyBorder="1" applyAlignment="1" applyProtection="1">
      <alignment horizontal="left" vertical="center"/>
    </xf>
    <xf numFmtId="0" fontId="5" fillId="0" borderId="452" xfId="0" applyNumberFormat="1" applyFont="1" applyFill="1" applyBorder="1" applyAlignment="1" applyProtection="1">
      <alignment horizontal="left" vertical="center" wrapText="1" indent="1"/>
    </xf>
    <xf numFmtId="0" fontId="6" fillId="0" borderId="453" xfId="0" applyNumberFormat="1" applyFont="1" applyFill="1" applyBorder="1" applyAlignment="1" applyProtection="1">
      <alignment horizontal="left" vertical="center"/>
    </xf>
    <xf numFmtId="0" fontId="2" fillId="0" borderId="454" xfId="0" applyNumberFormat="1" applyFont="1" applyFill="1" applyBorder="1" applyAlignment="1" applyProtection="1"/>
    <xf numFmtId="0" fontId="2" fillId="0" borderId="296" xfId="0" applyNumberFormat="1" applyFont="1" applyFill="1" applyBorder="1" applyAlignment="1" applyProtection="1">
      <alignment wrapText="1"/>
    </xf>
    <xf numFmtId="0" fontId="5" fillId="0" borderId="446" xfId="0" applyNumberFormat="1" applyFont="1" applyFill="1" applyBorder="1" applyAlignment="1" applyProtection="1">
      <alignment horizontal="left" vertical="center" indent="1"/>
    </xf>
    <xf numFmtId="0" fontId="2" fillId="0" borderId="424" xfId="0" applyNumberFormat="1" applyFont="1" applyFill="1" applyBorder="1" applyAlignment="1" applyProtection="1">
      <alignment wrapText="1"/>
    </xf>
    <xf numFmtId="0" fontId="6" fillId="0" borderId="445" xfId="0" applyNumberFormat="1" applyFont="1" applyFill="1" applyBorder="1" applyAlignment="1" applyProtection="1">
      <alignment wrapText="1"/>
    </xf>
    <xf numFmtId="0" fontId="6" fillId="0" borderId="447" xfId="0" applyNumberFormat="1" applyFont="1" applyFill="1" applyBorder="1" applyAlignment="1" applyProtection="1">
      <alignment wrapText="1"/>
    </xf>
    <xf numFmtId="0" fontId="3" fillId="0" borderId="296" xfId="0" quotePrefix="1" applyNumberFormat="1" applyFont="1" applyFill="1" applyBorder="1" applyAlignment="1" applyProtection="1">
      <alignment vertical="center"/>
    </xf>
    <xf numFmtId="0" fontId="3" fillId="0" borderId="0" xfId="0" quotePrefix="1" applyNumberFormat="1" applyFont="1" applyFill="1" applyBorder="1" applyAlignment="1" applyProtection="1">
      <alignment vertical="center"/>
    </xf>
    <xf numFmtId="0" fontId="3" fillId="0" borderId="442" xfId="0" quotePrefix="1" applyNumberFormat="1" applyFont="1" applyFill="1" applyBorder="1" applyAlignment="1" applyProtection="1">
      <alignment vertical="center"/>
    </xf>
    <xf numFmtId="0" fontId="6" fillId="0" borderId="402" xfId="0" applyNumberFormat="1" applyFont="1" applyFill="1" applyBorder="1" applyAlignment="1" applyProtection="1">
      <alignment vertical="center" wrapText="1"/>
    </xf>
    <xf numFmtId="0" fontId="3" fillId="0" borderId="428" xfId="0" quotePrefix="1" applyNumberFormat="1" applyFont="1" applyFill="1" applyBorder="1" applyAlignment="1" applyProtection="1">
      <alignment horizontal="left" vertical="center" indent="1"/>
    </xf>
    <xf numFmtId="0" fontId="3" fillId="0" borderId="428" xfId="0" applyNumberFormat="1" applyFont="1" applyFill="1" applyBorder="1" applyAlignment="1" applyProtection="1">
      <alignment horizontal="left" vertical="center"/>
    </xf>
    <xf numFmtId="0" fontId="3" fillId="0" borderId="407" xfId="0" quotePrefix="1" applyNumberFormat="1" applyFont="1" applyFill="1" applyBorder="1" applyAlignment="1" applyProtection="1">
      <alignment horizontal="left" vertical="center" indent="1"/>
    </xf>
    <xf numFmtId="0" fontId="0" fillId="0" borderId="402" xfId="0" applyNumberFormat="1" applyFill="1" applyBorder="1" applyAlignment="1" applyProtection="1"/>
    <xf numFmtId="0" fontId="6" fillId="0" borderId="428" xfId="0" applyNumberFormat="1" applyFont="1" applyFill="1" applyBorder="1" applyAlignment="1" applyProtection="1">
      <alignment vertical="center" wrapText="1"/>
    </xf>
    <xf numFmtId="0" fontId="6" fillId="0" borderId="423" xfId="0" applyNumberFormat="1" applyFont="1" applyFill="1" applyBorder="1" applyAlignment="1" applyProtection="1">
      <alignment vertical="center" wrapText="1"/>
    </xf>
    <xf numFmtId="0" fontId="3" fillId="0" borderId="423" xfId="0" quotePrefix="1" applyNumberFormat="1" applyFont="1" applyFill="1" applyBorder="1" applyAlignment="1" applyProtection="1">
      <alignment horizontal="left" vertical="center" indent="1"/>
    </xf>
    <xf numFmtId="0" fontId="3" fillId="0" borderId="423" xfId="0" applyNumberFormat="1" applyFont="1" applyFill="1" applyBorder="1" applyAlignment="1" applyProtection="1">
      <alignment horizontal="left" vertical="center"/>
    </xf>
    <xf numFmtId="0" fontId="6" fillId="0" borderId="173" xfId="0" applyNumberFormat="1" applyFont="1" applyFill="1" applyBorder="1" applyAlignment="1" applyProtection="1">
      <alignment vertical="center" wrapText="1"/>
    </xf>
    <xf numFmtId="0" fontId="6" fillId="0" borderId="4" xfId="0" applyNumberFormat="1" applyFont="1" applyFill="1" applyBorder="1" applyAlignment="1" applyProtection="1">
      <alignment wrapText="1"/>
    </xf>
    <xf numFmtId="0" fontId="3" fillId="0" borderId="23" xfId="0" quotePrefix="1" applyNumberFormat="1" applyFont="1" applyFill="1" applyBorder="1" applyAlignment="1" applyProtection="1">
      <alignment horizontal="left" vertical="center" indent="1"/>
    </xf>
    <xf numFmtId="0" fontId="3" fillId="0" borderId="380" xfId="0" quotePrefix="1" applyNumberFormat="1" applyFont="1" applyFill="1" applyBorder="1" applyAlignment="1" applyProtection="1">
      <alignment vertical="center"/>
    </xf>
    <xf numFmtId="0" fontId="0" fillId="0" borderId="445" xfId="0" applyNumberFormat="1" applyFill="1" applyBorder="1" applyAlignment="1" applyProtection="1"/>
    <xf numFmtId="0" fontId="0" fillId="0" borderId="402" xfId="0" applyNumberFormat="1" applyFont="1" applyFill="1" applyBorder="1" applyAlignment="1" applyProtection="1"/>
    <xf numFmtId="0" fontId="3" fillId="0" borderId="424" xfId="0" applyNumberFormat="1" applyFont="1" applyFill="1" applyBorder="1" applyAlignment="1" applyProtection="1">
      <alignment horizontal="left" vertical="center" wrapText="1"/>
    </xf>
    <xf numFmtId="0" fontId="0" fillId="0" borderId="448" xfId="0" applyNumberFormat="1" applyFill="1" applyBorder="1" applyAlignment="1" applyProtection="1"/>
    <xf numFmtId="0" fontId="70" fillId="18" borderId="275" xfId="0" applyNumberFormat="1" applyFont="1" applyFill="1" applyBorder="1" applyAlignment="1" applyProtection="1">
      <alignment horizontal="center" vertical="center" wrapText="1"/>
    </xf>
    <xf numFmtId="0" fontId="5" fillId="0" borderId="296" xfId="0" applyNumberFormat="1" applyFont="1" applyFill="1" applyBorder="1" applyAlignment="1" applyProtection="1">
      <alignment horizontal="center" vertical="center"/>
    </xf>
    <xf numFmtId="0" fontId="18" fillId="0" borderId="296" xfId="24" applyBorder="1" applyAlignment="1">
      <alignment vertical="center" wrapText="1"/>
    </xf>
    <xf numFmtId="0" fontId="63" fillId="0" borderId="0" xfId="0" applyNumberFormat="1" applyFont="1" applyFill="1" applyAlignment="1" applyProtection="1">
      <alignment vertical="center"/>
    </xf>
    <xf numFmtId="0" fontId="6" fillId="12" borderId="0" xfId="0" applyNumberFormat="1" applyFont="1" applyFill="1" applyBorder="1" applyAlignment="1" applyProtection="1">
      <alignment wrapText="1"/>
    </xf>
    <xf numFmtId="0" fontId="6" fillId="0" borderId="448" xfId="0" applyNumberFormat="1" applyFont="1" applyFill="1" applyBorder="1" applyAlignment="1" applyProtection="1">
      <alignment vertical="center"/>
    </xf>
    <xf numFmtId="0" fontId="5" fillId="0" borderId="296" xfId="0" applyNumberFormat="1" applyFont="1" applyFill="1" applyBorder="1" applyAlignment="1" applyProtection="1">
      <alignment vertical="center"/>
    </xf>
    <xf numFmtId="0" fontId="5" fillId="14" borderId="296" xfId="0" applyNumberFormat="1" applyFont="1" applyFill="1" applyBorder="1" applyAlignment="1" applyProtection="1">
      <alignment horizontal="left" vertical="center" wrapText="1" indent="1"/>
    </xf>
    <xf numFmtId="0" fontId="3" fillId="0" borderId="296" xfId="0" applyNumberFormat="1" applyFont="1" applyFill="1" applyBorder="1" applyAlignment="1" applyProtection="1">
      <alignment vertical="center"/>
    </xf>
    <xf numFmtId="0" fontId="6" fillId="12" borderId="0" xfId="0" applyNumberFormat="1" applyFont="1" applyFill="1" applyBorder="1" applyAlignment="1" applyProtection="1"/>
    <xf numFmtId="0" fontId="5" fillId="0" borderId="428" xfId="0" applyNumberFormat="1" applyFont="1" applyFill="1" applyBorder="1" applyAlignment="1" applyProtection="1">
      <alignment vertical="center"/>
    </xf>
    <xf numFmtId="0" fontId="6" fillId="12" borderId="296" xfId="0" applyNumberFormat="1" applyFont="1" applyFill="1" applyBorder="1" applyAlignment="1" applyProtection="1">
      <alignment wrapText="1"/>
    </xf>
    <xf numFmtId="0" fontId="6" fillId="0" borderId="296" xfId="0" applyNumberFormat="1" applyFont="1" applyFill="1" applyBorder="1" applyAlignment="1" applyProtection="1">
      <alignment wrapText="1"/>
    </xf>
    <xf numFmtId="0" fontId="5" fillId="14" borderId="296" xfId="0" applyNumberFormat="1" applyFont="1" applyFill="1" applyBorder="1" applyAlignment="1" applyProtection="1">
      <alignment vertical="center"/>
    </xf>
    <xf numFmtId="0" fontId="5" fillId="14" borderId="402" xfId="0" applyNumberFormat="1" applyFont="1" applyFill="1" applyBorder="1" applyAlignment="1" applyProtection="1">
      <alignment vertical="center"/>
    </xf>
    <xf numFmtId="0" fontId="5" fillId="14" borderId="0" xfId="0" applyNumberFormat="1" applyFont="1" applyFill="1" applyBorder="1" applyAlignment="1" applyProtection="1">
      <alignment horizontal="left" vertical="center" wrapText="1" indent="1"/>
    </xf>
    <xf numFmtId="0" fontId="3" fillId="0" borderId="0" xfId="0" applyNumberFormat="1" applyFont="1" applyFill="1" applyBorder="1" applyAlignment="1" applyProtection="1">
      <alignment vertical="center"/>
    </xf>
    <xf numFmtId="0" fontId="5" fillId="0" borderId="442" xfId="0" applyNumberFormat="1" applyFont="1" applyFill="1" applyBorder="1" applyAlignment="1" applyProtection="1">
      <alignment vertical="center"/>
    </xf>
    <xf numFmtId="0" fontId="5" fillId="14" borderId="442" xfId="0" applyNumberFormat="1" applyFont="1" applyFill="1" applyBorder="1" applyAlignment="1" applyProtection="1">
      <alignment vertical="center"/>
    </xf>
    <xf numFmtId="0" fontId="5" fillId="14" borderId="173" xfId="0" applyNumberFormat="1" applyFont="1" applyFill="1" applyBorder="1" applyAlignment="1" applyProtection="1">
      <alignment vertical="center"/>
    </xf>
    <xf numFmtId="0" fontId="6" fillId="12" borderId="296" xfId="0" applyNumberFormat="1" applyFont="1" applyFill="1" applyBorder="1" applyAlignment="1" applyProtection="1"/>
    <xf numFmtId="0" fontId="5" fillId="0" borderId="424" xfId="0" applyNumberFormat="1" applyFont="1" applyFill="1" applyBorder="1" applyAlignment="1" applyProtection="1">
      <alignment vertical="center"/>
    </xf>
    <xf numFmtId="0" fontId="3" fillId="0" borderId="296" xfId="0" applyNumberFormat="1" applyFont="1" applyFill="1" applyBorder="1" applyAlignment="1" applyProtection="1">
      <alignment vertical="center" wrapText="1"/>
    </xf>
    <xf numFmtId="0" fontId="63" fillId="0" borderId="296" xfId="0" applyNumberFormat="1" applyFont="1" applyFill="1" applyBorder="1" applyAlignment="1" applyProtection="1">
      <alignment vertical="center"/>
    </xf>
    <xf numFmtId="0" fontId="5" fillId="0" borderId="380" xfId="0" applyNumberFormat="1" applyFont="1" applyFill="1" applyBorder="1" applyAlignment="1" applyProtection="1"/>
    <xf numFmtId="0" fontId="5" fillId="14" borderId="428" xfId="0" applyNumberFormat="1" applyFont="1" applyFill="1" applyBorder="1" applyAlignment="1" applyProtection="1">
      <alignment horizontal="left" vertical="center" wrapText="1" indent="1"/>
    </xf>
    <xf numFmtId="0" fontId="6" fillId="0" borderId="423" xfId="0" applyNumberFormat="1" applyFont="1" applyFill="1" applyBorder="1" applyAlignment="1" applyProtection="1">
      <alignment horizontal="left" vertical="center" wrapText="1"/>
    </xf>
    <xf numFmtId="0" fontId="5" fillId="14" borderId="423" xfId="0" applyNumberFormat="1" applyFont="1" applyFill="1" applyBorder="1" applyAlignment="1" applyProtection="1">
      <alignment horizontal="left" vertical="center" wrapText="1" indent="1"/>
    </xf>
    <xf numFmtId="0" fontId="5" fillId="0" borderId="445" xfId="0" applyNumberFormat="1" applyFont="1" applyFill="1" applyBorder="1" applyAlignment="1" applyProtection="1">
      <alignment horizontal="left" vertical="center" wrapText="1" indent="1"/>
    </xf>
    <xf numFmtId="0" fontId="5" fillId="0" borderId="449" xfId="0" applyNumberFormat="1" applyFont="1" applyFill="1" applyBorder="1" applyAlignment="1" applyProtection="1">
      <alignment horizontal="left" vertical="center" wrapText="1" indent="1"/>
    </xf>
    <xf numFmtId="0" fontId="8" fillId="0" borderId="91" xfId="0" applyNumberFormat="1" applyFont="1" applyFill="1" applyBorder="1" applyAlignment="1" applyProtection="1">
      <alignment horizontal="center" wrapText="1"/>
    </xf>
    <xf numFmtId="0" fontId="2" fillId="0" borderId="296" xfId="0" applyNumberFormat="1" applyFont="1" applyFill="1" applyBorder="1" applyProtection="1"/>
    <xf numFmtId="49" fontId="8" fillId="9" borderId="455" xfId="20" applyBorder="1">
      <alignment horizontal="center"/>
    </xf>
    <xf numFmtId="49" fontId="8" fillId="9" borderId="428" xfId="21" applyBorder="1" applyAlignment="1">
      <alignment horizontal="center" vertical="center"/>
    </xf>
    <xf numFmtId="0" fontId="2" fillId="0" borderId="420" xfId="0" applyNumberFormat="1" applyFont="1" applyFill="1" applyBorder="1" applyAlignment="1" applyProtection="1">
      <alignment horizontal="center"/>
    </xf>
    <xf numFmtId="0" fontId="30" fillId="0" borderId="377" xfId="0" applyNumberFormat="1" applyFont="1" applyFill="1" applyBorder="1" applyAlignment="1" applyProtection="1">
      <alignment horizontal="center"/>
    </xf>
    <xf numFmtId="166" fontId="3" fillId="11" borderId="456" xfId="18" applyBorder="1">
      <alignment vertical="center"/>
    </xf>
    <xf numFmtId="0" fontId="5" fillId="22" borderId="339" xfId="75" applyBorder="1" applyAlignment="1">
      <alignment horizontal="left" vertical="center" indent="1"/>
    </xf>
    <xf numFmtId="0" fontId="5" fillId="22" borderId="281" xfId="75" applyBorder="1" applyAlignment="1">
      <alignment horizontal="left" vertical="center" indent="1"/>
    </xf>
    <xf numFmtId="0" fontId="41" fillId="0" borderId="0" xfId="0" applyFont="1" applyProtection="1"/>
    <xf numFmtId="166" fontId="5" fillId="0" borderId="339" xfId="2" applyBorder="1">
      <alignment vertical="center"/>
    </xf>
    <xf numFmtId="0"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0" fillId="0" borderId="449" xfId="0" applyBorder="1"/>
    <xf numFmtId="166" fontId="6" fillId="0" borderId="459" xfId="26" applyBorder="1">
      <alignment horizontal="right" vertical="center"/>
    </xf>
    <xf numFmtId="166" fontId="5" fillId="7" borderId="459" xfId="22" applyBorder="1">
      <alignment vertical="center"/>
      <protection locked="0"/>
    </xf>
    <xf numFmtId="49" fontId="8" fillId="9" borderId="459" xfId="21" applyBorder="1">
      <alignment horizontal="center" vertical="center"/>
    </xf>
    <xf numFmtId="166" fontId="6" fillId="0" borderId="377" xfId="26" applyBorder="1">
      <alignment horizontal="right" vertical="center"/>
    </xf>
    <xf numFmtId="0" fontId="0" fillId="0" borderId="460" xfId="0" applyBorder="1"/>
    <xf numFmtId="0" fontId="0" fillId="0" borderId="461" xfId="0" applyBorder="1"/>
    <xf numFmtId="166" fontId="6" fillId="0" borderId="462" xfId="26" applyBorder="1">
      <alignment horizontal="right" vertical="center"/>
    </xf>
    <xf numFmtId="49" fontId="8" fillId="9" borderId="462" xfId="21" applyBorder="1">
      <alignment horizontal="center" vertical="center"/>
    </xf>
    <xf numFmtId="0" fontId="5" fillId="0" borderId="463" xfId="0" applyNumberFormat="1" applyFont="1" applyFill="1" applyBorder="1" applyAlignment="1" applyProtection="1">
      <alignment horizontal="center" vertical="center"/>
    </xf>
    <xf numFmtId="0" fontId="0" fillId="0" borderId="465" xfId="0" applyBorder="1"/>
    <xf numFmtId="0" fontId="0" fillId="0" borderId="466" xfId="0" applyBorder="1"/>
    <xf numFmtId="166" fontId="6" fillId="7" borderId="377" xfId="22" applyFont="1" applyBorder="1">
      <alignment vertical="center"/>
      <protection locked="0"/>
    </xf>
    <xf numFmtId="166" fontId="6" fillId="7" borderId="135" xfId="22" applyFont="1" applyBorder="1">
      <alignment vertical="center"/>
      <protection locked="0"/>
    </xf>
    <xf numFmtId="0" fontId="5" fillId="0" borderId="467" xfId="0" applyNumberFormat="1" applyFont="1" applyFill="1" applyBorder="1" applyAlignment="1" applyProtection="1">
      <alignment horizontal="center" vertical="center"/>
    </xf>
    <xf numFmtId="0" fontId="0" fillId="0" borderId="0" xfId="0"/>
    <xf numFmtId="0"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2" fillId="0" borderId="296" xfId="0" applyFont="1" applyBorder="1" applyAlignment="1" applyProtection="1">
      <alignment horizontal="center" vertical="center"/>
    </xf>
    <xf numFmtId="0" fontId="3" fillId="0" borderId="0" xfId="0" quotePrefix="1" applyFont="1" applyBorder="1" applyAlignment="1" applyProtection="1">
      <alignment horizontal="left" vertical="center" indent="1"/>
    </xf>
    <xf numFmtId="0" fontId="0" fillId="0" borderId="0" xfId="0"/>
    <xf numFmtId="0" fontId="64" fillId="0" borderId="0" xfId="0" applyFont="1" applyFill="1"/>
    <xf numFmtId="0" fontId="0" fillId="0" borderId="0" xfId="0"/>
    <xf numFmtId="0"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428" xfId="0" applyNumberFormat="1" applyFont="1" applyFill="1" applyBorder="1" applyAlignment="1" applyProtection="1">
      <alignment horizontal="left" vertical="center" wrapText="1" indent="1"/>
    </xf>
    <xf numFmtId="0" fontId="0" fillId="0" borderId="0" xfId="0"/>
    <xf numFmtId="0"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62" fillId="0" borderId="296" xfId="0" applyFont="1" applyFill="1" applyBorder="1" applyAlignment="1">
      <alignment horizontal="center" vertical="center" wrapText="1"/>
    </xf>
    <xf numFmtId="0" fontId="3" fillId="0" borderId="179" xfId="0" applyNumberFormat="1" applyFont="1" applyFill="1" applyBorder="1" applyAlignment="1" applyProtection="1">
      <alignment horizontal="left" vertical="center" wrapText="1" indent="1"/>
    </xf>
    <xf numFmtId="49" fontId="28" fillId="9" borderId="179" xfId="21" applyFont="1" applyBorder="1">
      <alignment horizontal="center" vertical="center"/>
    </xf>
    <xf numFmtId="49" fontId="28" fillId="9" borderId="401" xfId="21" applyFont="1" applyBorder="1">
      <alignment horizontal="center" vertical="center"/>
    </xf>
    <xf numFmtId="49" fontId="28" fillId="9" borderId="196" xfId="21" applyFont="1" applyBorder="1">
      <alignment horizontal="center" vertical="center"/>
    </xf>
    <xf numFmtId="49" fontId="28" fillId="9" borderId="110" xfId="21" applyFont="1" applyBorder="1">
      <alignment horizontal="center" vertical="center"/>
    </xf>
    <xf numFmtId="0" fontId="63" fillId="0" borderId="0" xfId="24" applyFont="1">
      <alignment horizontal="left" vertical="center"/>
    </xf>
    <xf numFmtId="0" fontId="62" fillId="0" borderId="0" xfId="0" applyFont="1"/>
    <xf numFmtId="166" fontId="6" fillId="0" borderId="469" xfId="26" applyBorder="1">
      <alignment horizontal="right" vertical="center"/>
    </xf>
    <xf numFmtId="0" fontId="8" fillId="0" borderId="0" xfId="0" applyNumberFormat="1" applyFont="1" applyFill="1" applyBorder="1" applyAlignment="1" applyProtection="1">
      <alignment horizontal="center"/>
    </xf>
    <xf numFmtId="0" fontId="3" fillId="0" borderId="428" xfId="0" applyNumberFormat="1" applyFont="1" applyFill="1" applyBorder="1" applyAlignment="1" applyProtection="1">
      <alignment horizontal="left" vertical="center" wrapText="1" indent="1"/>
    </xf>
    <xf numFmtId="0" fontId="3" fillId="0" borderId="423" xfId="0" applyNumberFormat="1" applyFont="1" applyFill="1" applyBorder="1" applyAlignment="1" applyProtection="1">
      <alignment horizontal="left" vertical="center" wrapText="1" indent="1"/>
    </xf>
    <xf numFmtId="0" fontId="28" fillId="0" borderId="0" xfId="0" applyNumberFormat="1" applyFont="1" applyFill="1" applyBorder="1" applyAlignment="1" applyProtection="1">
      <alignment horizontal="center" wrapText="1"/>
    </xf>
    <xf numFmtId="0" fontId="6" fillId="0" borderId="258" xfId="0" applyNumberFormat="1" applyFont="1" applyFill="1" applyBorder="1" applyAlignment="1" applyProtection="1">
      <alignment vertical="center"/>
    </xf>
    <xf numFmtId="0" fontId="5" fillId="0" borderId="258" xfId="0" applyNumberFormat="1" applyFont="1" applyFill="1" applyBorder="1" applyAlignment="1" applyProtection="1">
      <alignment horizontal="left" vertical="center" indent="1"/>
    </xf>
    <xf numFmtId="0" fontId="3" fillId="0" borderId="281" xfId="0" applyNumberFormat="1" applyFont="1" applyFill="1" applyBorder="1" applyAlignment="1" applyProtection="1">
      <alignment horizontal="left" vertical="center" wrapText="1" indent="2"/>
    </xf>
    <xf numFmtId="0" fontId="5" fillId="0" borderId="60" xfId="0" applyNumberFormat="1" applyFont="1" applyFill="1" applyBorder="1" applyAlignment="1" applyProtection="1">
      <alignment horizontal="left" vertical="center" indent="2"/>
    </xf>
    <xf numFmtId="0" fontId="5" fillId="0" borderId="416" xfId="0" applyNumberFormat="1" applyFont="1" applyFill="1" applyBorder="1" applyAlignment="1" applyProtection="1">
      <alignment horizontal="left" vertical="center" indent="2"/>
    </xf>
    <xf numFmtId="0" fontId="6" fillId="0" borderId="438" xfId="0" applyNumberFormat="1" applyFont="1" applyFill="1" applyBorder="1" applyAlignment="1" applyProtection="1">
      <alignment horizontal="left" vertical="center" wrapText="1" indent="1"/>
    </xf>
    <xf numFmtId="0" fontId="5" fillId="0" borderId="436" xfId="0" quotePrefix="1" applyNumberFormat="1" applyFont="1" applyFill="1" applyBorder="1" applyAlignment="1" applyProtection="1">
      <alignment horizontal="left" vertical="center" wrapText="1" indent="2"/>
    </xf>
    <xf numFmtId="0" fontId="5" fillId="0" borderId="120" xfId="0" quotePrefix="1" applyNumberFormat="1" applyFont="1" applyFill="1" applyBorder="1" applyAlignment="1" applyProtection="1">
      <alignment horizontal="left" vertical="center" wrapText="1" indent="2"/>
    </xf>
    <xf numFmtId="0" fontId="5" fillId="0" borderId="247" xfId="0" quotePrefix="1" applyNumberFormat="1" applyFont="1" applyFill="1" applyBorder="1" applyAlignment="1" applyProtection="1">
      <alignment horizontal="left" vertical="center" wrapText="1" indent="2"/>
    </xf>
    <xf numFmtId="0" fontId="0" fillId="0" borderId="428" xfId="0" applyFill="1" applyBorder="1"/>
    <xf numFmtId="0" fontId="6" fillId="0" borderId="458" xfId="0" applyNumberFormat="1" applyFont="1" applyFill="1" applyBorder="1" applyAlignment="1" applyProtection="1">
      <alignment horizontal="left" vertical="center" wrapText="1" indent="1"/>
    </xf>
    <xf numFmtId="0" fontId="0" fillId="0" borderId="464" xfId="0" quotePrefix="1" applyFill="1" applyBorder="1"/>
    <xf numFmtId="0" fontId="6" fillId="0" borderId="26" xfId="0" applyNumberFormat="1" applyFont="1" applyFill="1" applyBorder="1" applyAlignment="1" applyProtection="1">
      <alignment horizontal="left" vertical="center" wrapText="1" indent="1"/>
    </xf>
    <xf numFmtId="166" fontId="3" fillId="11" borderId="472" xfId="18" applyBorder="1">
      <alignment vertical="center"/>
    </xf>
    <xf numFmtId="49" fontId="8" fillId="9" borderId="469" xfId="21" applyBorder="1">
      <alignment horizontal="center" vertical="center"/>
    </xf>
    <xf numFmtId="0" fontId="0" fillId="0" borderId="0" xfId="0"/>
    <xf numFmtId="0" fontId="64" fillId="0" borderId="0" xfId="0" applyNumberFormat="1" applyFont="1" applyFill="1" applyAlignment="1" applyProtection="1">
      <alignment vertical="center"/>
    </xf>
    <xf numFmtId="0" fontId="3" fillId="6" borderId="0" xfId="0" applyFont="1" applyFill="1" applyAlignment="1" applyProtection="1"/>
    <xf numFmtId="0" fontId="3" fillId="6" borderId="0" xfId="0" applyFont="1" applyFill="1" applyAlignment="1" applyProtection="1">
      <alignment vertical="top"/>
    </xf>
    <xf numFmtId="0" fontId="70" fillId="18" borderId="468" xfId="0" applyNumberFormat="1" applyFont="1" applyFill="1" applyBorder="1" applyAlignment="1" applyProtection="1">
      <alignment horizontal="left" vertical="center" indent="1"/>
    </xf>
    <xf numFmtId="0" fontId="8" fillId="0" borderId="0" xfId="0" applyNumberFormat="1" applyFont="1" applyFill="1" applyBorder="1" applyAlignment="1" applyProtection="1">
      <alignment horizontal="center"/>
    </xf>
    <xf numFmtId="0" fontId="10" fillId="0" borderId="296" xfId="0" applyNumberFormat="1" applyFont="1" applyFill="1" applyBorder="1" applyAlignment="1" applyProtection="1">
      <alignment vertical="center" wrapText="1"/>
    </xf>
    <xf numFmtId="49" fontId="8" fillId="9" borderId="470" xfId="21" applyBorder="1">
      <alignment horizontal="center" vertical="center"/>
    </xf>
    <xf numFmtId="0" fontId="8" fillId="0" borderId="474" xfId="0" applyNumberFormat="1" applyFont="1" applyFill="1" applyBorder="1" applyAlignment="1" applyProtection="1">
      <alignment horizontal="center"/>
    </xf>
    <xf numFmtId="0" fontId="8" fillId="0" borderId="473" xfId="0" applyNumberFormat="1" applyFont="1" applyFill="1" applyBorder="1" applyAlignment="1" applyProtection="1">
      <alignment horizontal="center"/>
    </xf>
    <xf numFmtId="0" fontId="8" fillId="0" borderId="475" xfId="0" applyNumberFormat="1" applyFont="1" applyFill="1" applyBorder="1" applyAlignment="1" applyProtection="1">
      <alignment horizontal="center"/>
    </xf>
    <xf numFmtId="49" fontId="8" fillId="9" borderId="476" xfId="77" applyBorder="1">
      <alignment horizontal="center"/>
    </xf>
    <xf numFmtId="0" fontId="8" fillId="0" borderId="0" xfId="0" applyNumberFormat="1" applyFont="1" applyFill="1" applyBorder="1" applyAlignment="1" applyProtection="1">
      <alignment horizontal="center" vertical="center" wrapText="1"/>
    </xf>
    <xf numFmtId="0" fontId="63"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3" fillId="0" borderId="302" xfId="0" applyNumberFormat="1" applyFont="1" applyFill="1" applyBorder="1" applyAlignment="1" applyProtection="1">
      <alignment horizontal="left" vertical="center" wrapText="1" indent="1"/>
    </xf>
    <xf numFmtId="0" fontId="5" fillId="0" borderId="471" xfId="0" applyNumberFormat="1" applyFont="1" applyFill="1" applyBorder="1" applyAlignment="1" applyProtection="1">
      <alignment horizontal="left" vertical="center" wrapText="1" indent="1"/>
    </xf>
    <xf numFmtId="0" fontId="6" fillId="0" borderId="402" xfId="0" applyNumberFormat="1" applyFont="1" applyFill="1" applyBorder="1" applyAlignment="1" applyProtection="1">
      <alignment wrapText="1"/>
    </xf>
    <xf numFmtId="0" fontId="6" fillId="0" borderId="468" xfId="0" applyNumberFormat="1" applyFont="1" applyFill="1" applyBorder="1" applyAlignment="1" applyProtection="1">
      <alignment horizontal="center"/>
    </xf>
    <xf numFmtId="0" fontId="8" fillId="0" borderId="468" xfId="0" applyNumberFormat="1" applyFont="1" applyFill="1" applyBorder="1" applyAlignment="1" applyProtection="1">
      <alignment horizontal="center"/>
    </xf>
    <xf numFmtId="0" fontId="6" fillId="0" borderId="478" xfId="0" applyNumberFormat="1" applyFont="1" applyFill="1" applyBorder="1" applyAlignment="1" applyProtection="1">
      <alignment horizontal="center"/>
    </xf>
    <xf numFmtId="0" fontId="6" fillId="0" borderId="297" xfId="0" applyNumberFormat="1" applyFont="1" applyFill="1" applyBorder="1" applyAlignment="1" applyProtection="1">
      <alignment horizontal="center" vertical="center"/>
    </xf>
    <xf numFmtId="0" fontId="0" fillId="0" borderId="478" xfId="0" applyBorder="1"/>
    <xf numFmtId="0" fontId="5" fillId="0" borderId="483" xfId="0" applyNumberFormat="1" applyFont="1" applyFill="1" applyBorder="1" applyAlignment="1" applyProtection="1">
      <alignment horizontal="center" vertical="center"/>
    </xf>
    <xf numFmtId="166" fontId="5" fillId="0" borderId="485" xfId="2" applyBorder="1">
      <alignment vertical="center"/>
    </xf>
    <xf numFmtId="49" fontId="8" fillId="9" borderId="485" xfId="21" applyBorder="1">
      <alignment horizontal="center" vertical="center"/>
    </xf>
    <xf numFmtId="166" fontId="5" fillId="13" borderId="486" xfId="25" applyBorder="1">
      <alignment horizontal="right" vertical="center"/>
      <protection locked="0"/>
    </xf>
    <xf numFmtId="166" fontId="6" fillId="0" borderId="120" xfId="0" applyNumberFormat="1" applyFont="1" applyFill="1" applyBorder="1" applyAlignment="1" applyProtection="1">
      <alignment horizontal="left" vertical="center" wrapText="1" indent="1"/>
    </xf>
    <xf numFmtId="166" fontId="5" fillId="13" borderId="487" xfId="25" applyBorder="1">
      <alignment horizontal="right" vertical="center"/>
      <protection locked="0"/>
    </xf>
    <xf numFmtId="166" fontId="5" fillId="13" borderId="488" xfId="25" applyBorder="1">
      <alignment horizontal="right" vertical="center"/>
      <protection locked="0"/>
    </xf>
    <xf numFmtId="166" fontId="3" fillId="11" borderId="485" xfId="18" applyBorder="1">
      <alignment vertical="center"/>
    </xf>
    <xf numFmtId="0" fontId="8" fillId="0" borderId="0" xfId="0" applyNumberFormat="1" applyFont="1" applyFill="1" applyBorder="1" applyAlignment="1" applyProtection="1">
      <alignment horizontal="center"/>
    </xf>
    <xf numFmtId="166" fontId="5" fillId="7" borderId="485" xfId="22" applyBorder="1">
      <alignment vertical="center"/>
      <protection locked="0"/>
    </xf>
    <xf numFmtId="166" fontId="5" fillId="10" borderId="485" xfId="23" applyBorder="1">
      <alignment vertical="center"/>
      <protection locked="0"/>
    </xf>
    <xf numFmtId="166" fontId="3" fillId="0" borderId="0" xfId="33" applyNumberFormat="1" applyBorder="1">
      <alignment vertical="center"/>
    </xf>
    <xf numFmtId="166" fontId="3" fillId="11" borderId="489" xfId="18" applyBorder="1">
      <alignment vertical="center"/>
    </xf>
    <xf numFmtId="0" fontId="3" fillId="0" borderId="402" xfId="0" applyFont="1" applyFill="1" applyBorder="1" applyAlignment="1">
      <alignment horizontal="left" vertical="center" indent="1"/>
    </xf>
    <xf numFmtId="166" fontId="31" fillId="0" borderId="0" xfId="0" applyNumberFormat="1" applyFont="1" applyFill="1" applyAlignment="1" applyProtection="1">
      <alignment horizontal="center" vertical="center"/>
    </xf>
    <xf numFmtId="0" fontId="8" fillId="0" borderId="0" xfId="0" applyNumberFormat="1" applyFont="1" applyFill="1" applyBorder="1" applyAlignment="1" applyProtection="1">
      <alignment horizontal="center" vertical="center" wrapText="1"/>
    </xf>
    <xf numFmtId="0" fontId="8" fillId="0" borderId="490" xfId="0" applyNumberFormat="1" applyFont="1" applyFill="1" applyBorder="1" applyAlignment="1" applyProtection="1">
      <alignment horizontal="center"/>
    </xf>
    <xf numFmtId="0" fontId="6" fillId="0" borderId="497" xfId="0" applyNumberFormat="1" applyFont="1" applyFill="1" applyBorder="1" applyAlignment="1" applyProtection="1">
      <alignment horizontal="center"/>
    </xf>
    <xf numFmtId="0" fontId="6" fillId="0" borderId="499" xfId="0" applyNumberFormat="1" applyFont="1" applyFill="1" applyBorder="1" applyAlignment="1" applyProtection="1">
      <alignment horizontal="center"/>
    </xf>
    <xf numFmtId="0" fontId="6" fillId="0" borderId="490" xfId="0" applyNumberFormat="1" applyFont="1" applyFill="1" applyBorder="1" applyAlignment="1" applyProtection="1">
      <alignment horizontal="center"/>
    </xf>
    <xf numFmtId="0" fontId="6" fillId="0" borderId="491" xfId="0" applyNumberFormat="1" applyFont="1" applyFill="1" applyBorder="1" applyAlignment="1" applyProtection="1">
      <alignment horizontal="center"/>
    </xf>
    <xf numFmtId="166" fontId="6" fillId="0" borderId="495" xfId="26" applyBorder="1">
      <alignment horizontal="right" vertical="center"/>
    </xf>
    <xf numFmtId="166" fontId="6" fillId="0" borderId="499" xfId="26" applyBorder="1">
      <alignment horizontal="right" vertical="center"/>
    </xf>
    <xf numFmtId="0" fontId="0" fillId="0" borderId="500" xfId="0" applyBorder="1"/>
    <xf numFmtId="0" fontId="5" fillId="0" borderId="501" xfId="0" applyNumberFormat="1" applyFont="1" applyFill="1" applyBorder="1" applyAlignment="1" applyProtection="1">
      <alignment horizontal="center" vertical="center"/>
    </xf>
    <xf numFmtId="166" fontId="2" fillId="0" borderId="502" xfId="0" applyNumberFormat="1" applyFont="1" applyFill="1" applyBorder="1" applyAlignment="1" applyProtection="1">
      <alignment vertical="center"/>
    </xf>
    <xf numFmtId="166" fontId="6" fillId="0" borderId="503" xfId="19" applyBorder="1">
      <alignment horizontal="right" vertical="center"/>
    </xf>
    <xf numFmtId="49" fontId="8" fillId="9" borderId="417" xfId="0" applyNumberFormat="1" applyFont="1" applyFill="1" applyBorder="1" applyAlignment="1" applyProtection="1">
      <alignment horizontal="center" vertical="center"/>
    </xf>
    <xf numFmtId="166" fontId="2" fillId="0" borderId="332" xfId="0" applyNumberFormat="1" applyFont="1" applyFill="1" applyBorder="1" applyAlignment="1" applyProtection="1">
      <alignment vertical="center"/>
    </xf>
    <xf numFmtId="166" fontId="6" fillId="0" borderId="339" xfId="19" applyBorder="1">
      <alignment horizontal="right" vertical="center"/>
    </xf>
    <xf numFmtId="49" fontId="8" fillId="9" borderId="414" xfId="0" applyNumberFormat="1" applyFont="1" applyFill="1" applyBorder="1" applyAlignment="1" applyProtection="1">
      <alignment horizontal="center" vertical="center"/>
    </xf>
    <xf numFmtId="0" fontId="5" fillId="0" borderId="415" xfId="0" applyNumberFormat="1" applyFont="1" applyFill="1" applyBorder="1" applyAlignment="1" applyProtection="1">
      <alignment horizontal="center" vertical="center"/>
    </xf>
    <xf numFmtId="0" fontId="5" fillId="12" borderId="296" xfId="0" applyFont="1" applyFill="1" applyBorder="1" applyAlignment="1">
      <alignment horizontal="left" vertical="center" wrapText="1" indent="1"/>
    </xf>
    <xf numFmtId="0" fontId="5" fillId="12" borderId="479" xfId="0" applyNumberFormat="1" applyFont="1" applyFill="1" applyBorder="1" applyAlignment="1" applyProtection="1">
      <alignment horizontal="left" vertical="center" indent="1"/>
    </xf>
    <xf numFmtId="0" fontId="5" fillId="12" borderId="480" xfId="0" applyNumberFormat="1" applyFont="1" applyFill="1" applyBorder="1" applyAlignment="1" applyProtection="1">
      <alignment horizontal="left" vertical="center" wrapText="1" indent="1"/>
    </xf>
    <xf numFmtId="0" fontId="5" fillId="12" borderId="481" xfId="0" applyNumberFormat="1" applyFont="1" applyFill="1" applyBorder="1" applyAlignment="1" applyProtection="1">
      <alignment horizontal="left" vertical="center" indent="1"/>
    </xf>
    <xf numFmtId="0" fontId="5" fillId="12" borderId="484" xfId="0" applyNumberFormat="1" applyFont="1" applyFill="1" applyBorder="1" applyAlignment="1" applyProtection="1">
      <alignment horizontal="left" vertical="center" indent="1"/>
    </xf>
    <xf numFmtId="0" fontId="6" fillId="12" borderId="498" xfId="0" applyNumberFormat="1" applyFont="1" applyFill="1" applyBorder="1" applyAlignment="1" applyProtection="1">
      <alignment wrapText="1"/>
    </xf>
    <xf numFmtId="0" fontId="5" fillId="12" borderId="492" xfId="0" applyNumberFormat="1" applyFont="1" applyFill="1" applyBorder="1" applyAlignment="1" applyProtection="1"/>
    <xf numFmtId="0" fontId="5" fillId="12" borderId="296" xfId="0" applyNumberFormat="1" applyFont="1" applyFill="1" applyBorder="1" applyAlignment="1" applyProtection="1"/>
    <xf numFmtId="0" fontId="6" fillId="12" borderId="339" xfId="0" applyNumberFormat="1" applyFont="1" applyFill="1" applyBorder="1" applyAlignment="1" applyProtection="1">
      <alignment vertical="center" wrapText="1"/>
    </xf>
    <xf numFmtId="0" fontId="6" fillId="12" borderId="464" xfId="0" applyNumberFormat="1" applyFont="1" applyFill="1" applyBorder="1" applyAlignment="1" applyProtection="1">
      <alignment vertical="center" wrapText="1"/>
    </xf>
    <xf numFmtId="0" fontId="3" fillId="12" borderId="339" xfId="0" quotePrefix="1" applyNumberFormat="1" applyFont="1" applyFill="1" applyBorder="1" applyAlignment="1" applyProtection="1">
      <alignment horizontal="left" vertical="center" indent="1"/>
    </xf>
    <xf numFmtId="49" fontId="8" fillId="9" borderId="503" xfId="21" applyBorder="1">
      <alignment horizontal="center" vertical="center"/>
    </xf>
    <xf numFmtId="0" fontId="6" fillId="0" borderId="505" xfId="0" applyNumberFormat="1" applyFont="1" applyFill="1" applyBorder="1" applyAlignment="1" applyProtection="1">
      <alignment vertical="center"/>
    </xf>
    <xf numFmtId="0" fontId="34" fillId="6" borderId="0" xfId="0" applyFont="1" applyFill="1" applyAlignment="1" applyProtection="1">
      <alignment horizontal="left" wrapText="1"/>
    </xf>
    <xf numFmtId="0" fontId="8" fillId="0" borderId="131" xfId="0" applyNumberFormat="1" applyFont="1" applyFill="1" applyBorder="1" applyAlignment="1" applyProtection="1">
      <alignment horizontal="center"/>
    </xf>
    <xf numFmtId="0" fontId="18" fillId="0" borderId="0" xfId="24" applyBorder="1" applyAlignment="1">
      <alignment horizontal="center" vertical="center" wrapText="1"/>
    </xf>
    <xf numFmtId="166" fontId="5" fillId="0" borderId="339" xfId="2" applyBorder="1">
      <alignment vertical="center"/>
    </xf>
    <xf numFmtId="0" fontId="8" fillId="0" borderId="490" xfId="0" applyNumberFormat="1" applyFont="1" applyFill="1" applyBorder="1" applyAlignment="1" applyProtection="1">
      <alignment horizontal="center"/>
    </xf>
    <xf numFmtId="0" fontId="8" fillId="0" borderId="491" xfId="0" applyNumberFormat="1" applyFont="1" applyFill="1" applyBorder="1" applyAlignment="1" applyProtection="1">
      <alignment horizontal="center"/>
    </xf>
    <xf numFmtId="0" fontId="6" fillId="0" borderId="500" xfId="0" applyNumberFormat="1" applyFont="1" applyFill="1" applyBorder="1" applyAlignment="1" applyProtection="1">
      <alignment vertical="center"/>
    </xf>
    <xf numFmtId="49" fontId="8" fillId="9" borderId="506" xfId="20" applyBorder="1">
      <alignment horizontal="center"/>
    </xf>
    <xf numFmtId="0" fontId="6" fillId="0" borderId="504" xfId="0" applyNumberFormat="1" applyFont="1" applyFill="1" applyBorder="1" applyAlignment="1" applyProtection="1">
      <alignment horizontal="center"/>
    </xf>
    <xf numFmtId="169" fontId="2" fillId="12" borderId="510" xfId="0" applyNumberFormat="1" applyFont="1" applyFill="1" applyBorder="1" applyAlignment="1" applyProtection="1">
      <alignment horizontal="center" wrapText="1"/>
    </xf>
    <xf numFmtId="169" fontId="2" fillId="12" borderId="490" xfId="0" applyNumberFormat="1" applyFont="1" applyFill="1" applyBorder="1" applyAlignment="1" applyProtection="1">
      <alignment horizontal="center" wrapText="1"/>
    </xf>
    <xf numFmtId="169" fontId="2" fillId="12" borderId="509" xfId="0" applyNumberFormat="1" applyFont="1" applyFill="1" applyBorder="1" applyAlignment="1" applyProtection="1">
      <alignment horizontal="center" wrapText="1"/>
    </xf>
    <xf numFmtId="0" fontId="6" fillId="0" borderId="494" xfId="0" applyNumberFormat="1" applyFont="1" applyFill="1" applyBorder="1" applyAlignment="1" applyProtection="1">
      <alignment vertical="center"/>
    </xf>
    <xf numFmtId="0" fontId="6" fillId="0" borderId="495" xfId="0" applyNumberFormat="1" applyFont="1" applyFill="1" applyBorder="1" applyAlignment="1" applyProtection="1">
      <alignment vertical="center"/>
    </xf>
    <xf numFmtId="0" fontId="5" fillId="0" borderId="511" xfId="0" applyNumberFormat="1" applyFont="1" applyFill="1" applyBorder="1" applyAlignment="1" applyProtection="1">
      <alignment horizontal="left" vertical="center" indent="1"/>
    </xf>
    <xf numFmtId="0" fontId="5" fillId="0" borderId="495" xfId="0" applyNumberFormat="1" applyFont="1" applyFill="1" applyBorder="1" applyAlignment="1" applyProtection="1">
      <alignment horizontal="left" vertical="center" indent="1"/>
    </xf>
    <xf numFmtId="166" fontId="6" fillId="0" borderId="513" xfId="26" applyBorder="1">
      <alignment horizontal="right" vertical="center"/>
    </xf>
    <xf numFmtId="49" fontId="8" fillId="9" borderId="512" xfId="21" applyBorder="1">
      <alignment horizontal="center" vertical="center"/>
    </xf>
    <xf numFmtId="0" fontId="5" fillId="0" borderId="493" xfId="0" applyNumberFormat="1" applyFont="1" applyFill="1" applyBorder="1" applyAlignment="1" applyProtection="1">
      <alignment horizontal="left" vertical="center" indent="1"/>
    </xf>
    <xf numFmtId="0" fontId="5" fillId="0" borderId="514" xfId="0" applyNumberFormat="1" applyFont="1" applyFill="1" applyBorder="1" applyAlignment="1" applyProtection="1">
      <alignment horizontal="left" vertical="center" indent="1"/>
    </xf>
    <xf numFmtId="166" fontId="6" fillId="0" borderId="515" xfId="26" applyBorder="1">
      <alignment horizontal="right" vertical="center"/>
    </xf>
    <xf numFmtId="49" fontId="8" fillId="9" borderId="516" xfId="21" applyBorder="1">
      <alignment horizontal="center" vertical="center"/>
    </xf>
    <xf numFmtId="0" fontId="5" fillId="0" borderId="517" xfId="0" applyNumberFormat="1" applyFont="1" applyFill="1" applyBorder="1" applyAlignment="1" applyProtection="1">
      <alignment horizontal="left" vertical="center" indent="1"/>
    </xf>
    <xf numFmtId="166" fontId="6" fillId="0" borderId="518" xfId="26" applyBorder="1">
      <alignment horizontal="right" vertical="center"/>
    </xf>
    <xf numFmtId="49" fontId="8" fillId="9" borderId="519" xfId="21" applyBorder="1">
      <alignment horizontal="center" vertical="center"/>
    </xf>
    <xf numFmtId="0" fontId="5" fillId="0" borderId="520" xfId="0" applyNumberFormat="1" applyFont="1" applyFill="1" applyBorder="1" applyAlignment="1" applyProtection="1">
      <alignment horizontal="left" vertical="center" indent="1"/>
    </xf>
    <xf numFmtId="166" fontId="6" fillId="0" borderId="521" xfId="26" applyBorder="1">
      <alignment horizontal="right" vertical="center"/>
    </xf>
    <xf numFmtId="49" fontId="8" fillId="9" borderId="522" xfId="21" applyBorder="1">
      <alignment horizontal="center" vertical="center"/>
    </xf>
    <xf numFmtId="0" fontId="5" fillId="0" borderId="524" xfId="0" applyNumberFormat="1" applyFont="1" applyFill="1" applyBorder="1" applyAlignment="1" applyProtection="1">
      <alignment horizontal="left" vertical="center" indent="1"/>
    </xf>
    <xf numFmtId="166" fontId="6" fillId="0" borderId="525" xfId="26" applyBorder="1">
      <alignment horizontal="right" vertical="center"/>
    </xf>
    <xf numFmtId="166" fontId="5" fillId="0" borderId="527" xfId="2" applyBorder="1">
      <alignment vertical="center"/>
    </xf>
    <xf numFmtId="49" fontId="8" fillId="9" borderId="526" xfId="21" applyBorder="1">
      <alignment horizontal="center" vertical="center"/>
    </xf>
    <xf numFmtId="0" fontId="5" fillId="0" borderId="528" xfId="0" applyNumberFormat="1" applyFont="1" applyFill="1" applyBorder="1" applyAlignment="1" applyProtection="1">
      <alignment horizontal="left" vertical="center" indent="1"/>
    </xf>
    <xf numFmtId="166" fontId="6" fillId="0" borderId="529" xfId="26" applyBorder="1">
      <alignment horizontal="right" vertical="center"/>
    </xf>
    <xf numFmtId="166" fontId="5" fillId="0" borderId="530" xfId="2" applyBorder="1">
      <alignment vertical="center"/>
    </xf>
    <xf numFmtId="49" fontId="8" fillId="9" borderId="530" xfId="21" applyBorder="1">
      <alignment horizontal="center" vertical="center"/>
    </xf>
    <xf numFmtId="0" fontId="6" fillId="0" borderId="482" xfId="0" applyNumberFormat="1" applyFont="1" applyFill="1" applyBorder="1" applyAlignment="1" applyProtection="1">
      <alignment horizontal="left" vertical="center" wrapText="1"/>
    </xf>
    <xf numFmtId="0" fontId="5" fillId="0" borderId="531" xfId="0" applyNumberFormat="1" applyFont="1" applyFill="1" applyBorder="1" applyAlignment="1" applyProtection="1">
      <alignment vertical="center" wrapText="1"/>
    </xf>
    <xf numFmtId="166" fontId="6" fillId="0" borderId="392" xfId="26" applyBorder="1">
      <alignment horizontal="right" vertical="center"/>
    </xf>
    <xf numFmtId="0" fontId="0" fillId="0" borderId="533" xfId="0" applyBorder="1"/>
    <xf numFmtId="0" fontId="5" fillId="0" borderId="492" xfId="0" applyNumberFormat="1" applyFont="1" applyFill="1" applyBorder="1" applyAlignment="1" applyProtection="1">
      <alignment horizontal="left" vertical="center"/>
    </xf>
    <xf numFmtId="0" fontId="5" fillId="0" borderId="490" xfId="0" applyNumberFormat="1" applyFont="1" applyFill="1" applyBorder="1" applyAlignment="1" applyProtection="1">
      <alignment horizontal="left" vertical="center"/>
    </xf>
    <xf numFmtId="166" fontId="6" fillId="0" borderId="490" xfId="0" applyNumberFormat="1" applyFont="1" applyFill="1" applyBorder="1" applyAlignment="1" applyProtection="1">
      <alignment horizontal="right" vertical="center"/>
    </xf>
    <xf numFmtId="166" fontId="6" fillId="0" borderId="490" xfId="0" applyNumberFormat="1" applyFont="1" applyFill="1" applyBorder="1" applyAlignment="1" applyProtection="1">
      <alignment vertical="center"/>
    </xf>
    <xf numFmtId="0" fontId="3" fillId="0" borderId="490" xfId="0" applyFont="1" applyBorder="1"/>
    <xf numFmtId="166" fontId="6" fillId="0" borderId="491" xfId="0" applyNumberFormat="1" applyFont="1" applyFill="1" applyBorder="1" applyAlignment="1" applyProtection="1">
      <alignment vertical="center"/>
    </xf>
    <xf numFmtId="0" fontId="5" fillId="0" borderId="534" xfId="0" applyNumberFormat="1" applyFont="1" applyFill="1" applyBorder="1" applyAlignment="1" applyProtection="1">
      <alignment horizontal="left" vertical="center" indent="1"/>
    </xf>
    <xf numFmtId="0" fontId="5" fillId="0" borderId="490" xfId="0" applyNumberFormat="1" applyFont="1" applyFill="1" applyBorder="1" applyAlignment="1" applyProtection="1">
      <alignment horizontal="left" vertical="center" indent="1"/>
    </xf>
    <xf numFmtId="166" fontId="6" fillId="0" borderId="376" xfId="26" applyFill="1" applyBorder="1">
      <alignment horizontal="right" vertical="center"/>
    </xf>
    <xf numFmtId="166" fontId="6" fillId="0" borderId="508" xfId="26" applyFill="1" applyBorder="1">
      <alignment horizontal="right" vertical="center"/>
    </xf>
    <xf numFmtId="166" fontId="5" fillId="0" borderId="503" xfId="2" applyBorder="1">
      <alignment vertical="center"/>
    </xf>
    <xf numFmtId="0" fontId="5" fillId="0" borderId="492" xfId="0" applyNumberFormat="1" applyFont="1" applyFill="1" applyBorder="1" applyAlignment="1" applyProtection="1">
      <alignment horizontal="left" vertical="center" indent="1"/>
    </xf>
    <xf numFmtId="166" fontId="6" fillId="0" borderId="527" xfId="26" applyFill="1" applyBorder="1">
      <alignment horizontal="right" vertical="center"/>
    </xf>
    <xf numFmtId="166" fontId="6" fillId="0" borderId="535" xfId="26" applyFill="1" applyBorder="1">
      <alignment horizontal="right" vertical="center"/>
    </xf>
    <xf numFmtId="0" fontId="34" fillId="6" borderId="0" xfId="0" applyFont="1" applyFill="1" applyBorder="1" applyAlignment="1" applyProtection="1">
      <alignment vertical="center" wrapText="1"/>
    </xf>
    <xf numFmtId="166" fontId="6" fillId="0" borderId="536" xfId="26" applyBorder="1">
      <alignment horizontal="right" vertical="center"/>
    </xf>
    <xf numFmtId="166" fontId="5" fillId="7" borderId="522" xfId="22" applyBorder="1">
      <alignment vertical="center"/>
      <protection locked="0"/>
    </xf>
    <xf numFmtId="166" fontId="5" fillId="7" borderId="534" xfId="22" applyBorder="1">
      <alignment vertical="center"/>
      <protection locked="0"/>
    </xf>
    <xf numFmtId="166" fontId="6" fillId="0" borderId="537" xfId="26" applyBorder="1">
      <alignment horizontal="right" vertical="center"/>
    </xf>
    <xf numFmtId="166" fontId="5" fillId="7" borderId="273" xfId="22" applyBorder="1">
      <alignment vertical="center"/>
      <protection locked="0"/>
    </xf>
    <xf numFmtId="166" fontId="5" fillId="7" borderId="523" xfId="22" applyBorder="1">
      <alignment vertical="center"/>
      <protection locked="0"/>
    </xf>
    <xf numFmtId="166" fontId="6" fillId="0" borderId="538" xfId="26" applyBorder="1">
      <alignment horizontal="right" vertical="center"/>
    </xf>
    <xf numFmtId="166" fontId="6" fillId="0" borderId="273" xfId="26" applyBorder="1">
      <alignment horizontal="right" vertical="center"/>
    </xf>
    <xf numFmtId="166" fontId="6" fillId="0" borderId="372" xfId="26" applyBorder="1">
      <alignment horizontal="right" vertical="center"/>
    </xf>
    <xf numFmtId="166" fontId="6" fillId="0" borderId="400" xfId="26" applyBorder="1">
      <alignment horizontal="right" vertical="center"/>
    </xf>
    <xf numFmtId="166" fontId="6" fillId="0" borderId="356" xfId="19" applyBorder="1">
      <alignment horizontal="right" vertical="center"/>
    </xf>
    <xf numFmtId="166" fontId="6" fillId="0" borderId="274" xfId="19" applyBorder="1">
      <alignment horizontal="right" vertical="center"/>
    </xf>
    <xf numFmtId="0" fontId="3" fillId="0" borderId="534" xfId="0" applyNumberFormat="1" applyFont="1" applyFill="1" applyBorder="1" applyAlignment="1" applyProtection="1">
      <alignment horizontal="left" vertical="center" indent="2"/>
    </xf>
    <xf numFmtId="166" fontId="5" fillId="10" borderId="532" xfId="23" applyBorder="1">
      <alignment vertical="center"/>
      <protection locked="0"/>
    </xf>
    <xf numFmtId="0" fontId="8" fillId="0" borderId="531" xfId="0" applyNumberFormat="1" applyFont="1" applyFill="1" applyBorder="1" applyAlignment="1" applyProtection="1">
      <alignment horizontal="center"/>
    </xf>
    <xf numFmtId="49" fontId="8" fillId="9" borderId="534" xfId="21" applyBorder="1">
      <alignment horizontal="center" vertical="center"/>
    </xf>
    <xf numFmtId="0" fontId="8" fillId="0" borderId="539" xfId="0" applyNumberFormat="1" applyFont="1" applyFill="1" applyBorder="1" applyAlignment="1" applyProtection="1">
      <alignment horizontal="center"/>
    </xf>
    <xf numFmtId="0" fontId="8" fillId="0" borderId="503" xfId="0" applyNumberFormat="1" applyFont="1" applyFill="1" applyBorder="1" applyAlignment="1" applyProtection="1">
      <alignment horizontal="center"/>
    </xf>
    <xf numFmtId="166" fontId="5" fillId="7" borderId="539" xfId="22" applyBorder="1">
      <alignment vertical="center"/>
      <protection locked="0"/>
    </xf>
    <xf numFmtId="0" fontId="0" fillId="0" borderId="55" xfId="0" applyNumberFormat="1" applyFill="1" applyBorder="1" applyProtection="1"/>
    <xf numFmtId="0" fontId="3" fillId="0" borderId="3" xfId="0" quotePrefix="1" applyNumberFormat="1" applyFont="1" applyFill="1" applyBorder="1" applyAlignment="1" applyProtection="1">
      <alignment vertical="center"/>
    </xf>
    <xf numFmtId="0" fontId="5" fillId="0" borderId="485" xfId="0" applyNumberFormat="1" applyFont="1" applyFill="1" applyBorder="1" applyAlignment="1" applyProtection="1">
      <alignment horizontal="center" vertical="center"/>
    </xf>
    <xf numFmtId="0" fontId="6" fillId="0" borderId="485" xfId="0" applyNumberFormat="1" applyFont="1" applyFill="1" applyBorder="1" applyAlignment="1" applyProtection="1">
      <alignment horizontal="left" vertical="center" wrapText="1" indent="1"/>
    </xf>
    <xf numFmtId="0" fontId="2" fillId="0" borderId="485" xfId="0" applyNumberFormat="1" applyFont="1" applyFill="1" applyBorder="1" applyAlignment="1" applyProtection="1">
      <alignment horizontal="left" vertical="center"/>
    </xf>
    <xf numFmtId="166" fontId="2" fillId="0" borderId="485" xfId="0" applyNumberFormat="1" applyFont="1" applyFill="1" applyBorder="1" applyAlignment="1" applyProtection="1">
      <alignment horizontal="left" vertical="center"/>
    </xf>
    <xf numFmtId="49" fontId="8" fillId="9" borderId="417" xfId="20" applyBorder="1">
      <alignment horizontal="center"/>
    </xf>
    <xf numFmtId="0" fontId="26" fillId="0" borderId="485" xfId="0" applyNumberFormat="1" applyFont="1" applyFill="1" applyBorder="1" applyAlignment="1" applyProtection="1">
      <alignment horizontal="center"/>
    </xf>
    <xf numFmtId="0" fontId="3" fillId="0" borderId="503" xfId="0" applyNumberFormat="1" applyFont="1" applyFill="1" applyBorder="1" applyAlignment="1" applyProtection="1">
      <alignment horizontal="left" vertical="center" indent="1"/>
    </xf>
    <xf numFmtId="0" fontId="2" fillId="0" borderId="540" xfId="0" applyNumberFormat="1" applyFont="1" applyFill="1" applyBorder="1" applyAlignment="1" applyProtection="1">
      <alignment horizontal="left" vertical="center"/>
    </xf>
    <xf numFmtId="49" fontId="8" fillId="9" borderId="540" xfId="21" applyBorder="1">
      <alignment horizontal="center" vertical="center"/>
    </xf>
    <xf numFmtId="0" fontId="2" fillId="0" borderId="0" xfId="0" applyNumberFormat="1" applyFont="1" applyFill="1" applyBorder="1" applyAlignment="1" applyProtection="1">
      <alignment horizontal="left" vertical="center"/>
    </xf>
    <xf numFmtId="0" fontId="3" fillId="0" borderId="540" xfId="0" applyNumberFormat="1" applyFont="1" applyFill="1" applyBorder="1" applyAlignment="1" applyProtection="1">
      <alignment horizontal="left" vertical="center" indent="2"/>
    </xf>
    <xf numFmtId="0" fontId="5" fillId="0" borderId="485" xfId="0" quotePrefix="1" applyNumberFormat="1" applyFont="1" applyFill="1" applyBorder="1" applyAlignment="1" applyProtection="1">
      <alignment horizontal="center" vertical="center"/>
    </xf>
    <xf numFmtId="166" fontId="5" fillId="7" borderId="383" xfId="22" applyBorder="1">
      <alignment vertical="center"/>
      <protection locked="0"/>
    </xf>
    <xf numFmtId="0" fontId="8" fillId="0" borderId="533" xfId="0" applyNumberFormat="1" applyFont="1" applyFill="1" applyBorder="1" applyAlignment="1" applyProtection="1">
      <alignment horizontal="center"/>
    </xf>
    <xf numFmtId="166" fontId="2" fillId="0" borderId="492" xfId="0" applyNumberFormat="1" applyFont="1" applyFill="1" applyBorder="1" applyAlignment="1" applyProtection="1">
      <alignment horizontal="left" vertical="center" indent="1"/>
    </xf>
    <xf numFmtId="0" fontId="8" fillId="0" borderId="36" xfId="0" applyNumberFormat="1" applyFont="1" applyFill="1" applyBorder="1" applyAlignment="1" applyProtection="1">
      <alignment horizontal="center"/>
    </xf>
    <xf numFmtId="166" fontId="3" fillId="0" borderId="542" xfId="0" applyNumberFormat="1" applyFont="1" applyFill="1" applyBorder="1" applyAlignment="1" applyProtection="1">
      <alignment horizontal="left" vertical="center" indent="1"/>
    </xf>
    <xf numFmtId="0" fontId="5" fillId="0" borderId="543" xfId="0" applyNumberFormat="1" applyFont="1" applyFill="1" applyBorder="1" applyAlignment="1" applyProtection="1">
      <alignment horizontal="center" vertical="center"/>
    </xf>
    <xf numFmtId="166" fontId="3" fillId="0" borderId="295" xfId="0" applyNumberFormat="1" applyFont="1" applyFill="1" applyBorder="1" applyAlignment="1" applyProtection="1">
      <alignment horizontal="left" vertical="center" indent="1"/>
    </xf>
    <xf numFmtId="166" fontId="2" fillId="0" borderId="544" xfId="0" applyNumberFormat="1" applyFont="1" applyFill="1" applyBorder="1" applyAlignment="1" applyProtection="1">
      <alignment horizontal="left" vertical="center" indent="1"/>
    </xf>
    <xf numFmtId="0" fontId="5" fillId="0" borderId="545" xfId="0" applyNumberFormat="1" applyFont="1" applyFill="1" applyBorder="1" applyAlignment="1" applyProtection="1">
      <alignment vertical="center"/>
    </xf>
    <xf numFmtId="0" fontId="5" fillId="0" borderId="546" xfId="0" applyNumberFormat="1" applyFont="1" applyFill="1" applyBorder="1" applyAlignment="1" applyProtection="1">
      <alignment vertical="center"/>
    </xf>
    <xf numFmtId="49" fontId="8" fillId="0" borderId="485" xfId="21" applyFill="1" applyBorder="1">
      <alignment horizontal="center" vertical="center"/>
    </xf>
    <xf numFmtId="0" fontId="5" fillId="0" borderId="547" xfId="0" applyNumberFormat="1" applyFont="1" applyFill="1" applyBorder="1" applyAlignment="1" applyProtection="1">
      <alignment horizontal="center" vertical="center"/>
    </xf>
    <xf numFmtId="0" fontId="3" fillId="0" borderId="485" xfId="0" applyNumberFormat="1" applyFont="1" applyFill="1" applyBorder="1" applyAlignment="1" applyProtection="1">
      <alignment horizontal="left" vertical="center" indent="2"/>
    </xf>
    <xf numFmtId="0" fontId="3" fillId="0" borderId="548" xfId="0" applyNumberFormat="1" applyFont="1" applyFill="1" applyBorder="1" applyAlignment="1" applyProtection="1">
      <alignment horizontal="left" vertical="center" indent="2"/>
    </xf>
    <xf numFmtId="0" fontId="3" fillId="0" borderId="549" xfId="0" applyNumberFormat="1" applyFont="1" applyFill="1" applyBorder="1" applyAlignment="1" applyProtection="1">
      <alignment horizontal="left" vertical="center" indent="2"/>
    </xf>
    <xf numFmtId="0" fontId="5" fillId="0" borderId="549" xfId="0" applyNumberFormat="1" applyFont="1" applyFill="1" applyBorder="1" applyAlignment="1" applyProtection="1">
      <alignment horizontal="center" vertical="center" wrapText="1"/>
    </xf>
    <xf numFmtId="0" fontId="5" fillId="0" borderId="485" xfId="0" quotePrefix="1" applyNumberFormat="1" applyFont="1" applyFill="1" applyBorder="1" applyAlignment="1" applyProtection="1">
      <alignment horizontal="center" vertical="center" wrapText="1"/>
    </xf>
    <xf numFmtId="0" fontId="5" fillId="0" borderId="533" xfId="0" quotePrefix="1" applyNumberFormat="1" applyFont="1" applyFill="1" applyBorder="1" applyAlignment="1" applyProtection="1">
      <alignment vertical="center"/>
    </xf>
    <xf numFmtId="0" fontId="2" fillId="0" borderId="550" xfId="0" applyNumberFormat="1" applyFont="1" applyFill="1" applyBorder="1" applyAlignment="1" applyProtection="1">
      <alignment horizontal="left" vertical="center"/>
    </xf>
    <xf numFmtId="0" fontId="2" fillId="0" borderId="550" xfId="0" applyNumberFormat="1" applyFont="1" applyFill="1" applyBorder="1" applyAlignment="1" applyProtection="1">
      <alignment vertical="center"/>
    </xf>
    <xf numFmtId="49" fontId="8" fillId="9" borderId="551" xfId="20" applyBorder="1">
      <alignment horizontal="center"/>
    </xf>
    <xf numFmtId="0" fontId="5" fillId="0" borderId="552" xfId="0" applyNumberFormat="1" applyFont="1" applyFill="1" applyBorder="1" applyAlignment="1" applyProtection="1">
      <alignment horizontal="center" vertical="center"/>
    </xf>
    <xf numFmtId="0" fontId="2" fillId="0" borderId="296" xfId="0" applyNumberFormat="1" applyFont="1" applyFill="1" applyBorder="1" applyAlignment="1" applyProtection="1">
      <alignment vertical="top"/>
    </xf>
    <xf numFmtId="0" fontId="8" fillId="0" borderId="553" xfId="0" applyNumberFormat="1" applyFont="1" applyFill="1" applyBorder="1" applyAlignment="1" applyProtection="1">
      <alignment horizontal="center"/>
    </xf>
    <xf numFmtId="0" fontId="8" fillId="0" borderId="554" xfId="0" applyNumberFormat="1" applyFont="1" applyFill="1" applyBorder="1" applyAlignment="1" applyProtection="1">
      <alignment horizontal="center"/>
    </xf>
    <xf numFmtId="0" fontId="2" fillId="0" borderId="482" xfId="0" applyNumberFormat="1" applyFont="1" applyFill="1" applyBorder="1" applyAlignment="1" applyProtection="1">
      <alignment vertical="top"/>
    </xf>
    <xf numFmtId="0" fontId="8" fillId="0" borderId="555" xfId="0" applyNumberFormat="1" applyFont="1" applyFill="1" applyBorder="1" applyAlignment="1" applyProtection="1">
      <alignment horizontal="center"/>
    </xf>
    <xf numFmtId="166" fontId="3" fillId="0" borderId="485" xfId="0" applyNumberFormat="1" applyFont="1" applyFill="1" applyBorder="1" applyAlignment="1" applyProtection="1">
      <alignment horizontal="left" vertical="center" indent="1"/>
    </xf>
    <xf numFmtId="166" fontId="3" fillId="0" borderId="485" xfId="0" applyNumberFormat="1" applyFont="1" applyFill="1" applyBorder="1" applyAlignment="1" applyProtection="1">
      <alignment horizontal="left" vertical="center" wrapText="1" indent="1"/>
    </xf>
    <xf numFmtId="166" fontId="2" fillId="0" borderId="556" xfId="0" applyNumberFormat="1" applyFont="1" applyFill="1" applyBorder="1" applyAlignment="1" applyProtection="1">
      <alignment horizontal="left" vertical="center" wrapText="1" indent="1"/>
    </xf>
    <xf numFmtId="0" fontId="5" fillId="0" borderId="557" xfId="0" applyNumberFormat="1" applyFont="1" applyFill="1" applyBorder="1" applyAlignment="1" applyProtection="1">
      <alignment vertical="center" wrapText="1"/>
    </xf>
    <xf numFmtId="0" fontId="3" fillId="0" borderId="482" xfId="0" applyNumberFormat="1" applyFont="1" applyFill="1" applyBorder="1" applyAlignment="1" applyProtection="1">
      <alignment horizontal="right" vertical="center" wrapText="1"/>
    </xf>
    <xf numFmtId="0" fontId="26" fillId="0" borderId="549" xfId="0" applyNumberFormat="1" applyFont="1" applyFill="1" applyBorder="1" applyAlignment="1" applyProtection="1">
      <alignment horizontal="center"/>
    </xf>
    <xf numFmtId="49" fontId="8" fillId="9" borderId="551" xfId="77" applyBorder="1">
      <alignment horizontal="center"/>
    </xf>
    <xf numFmtId="0" fontId="3" fillId="0" borderId="0" xfId="0" quotePrefix="1" applyNumberFormat="1" applyFont="1" applyFill="1" applyBorder="1" applyAlignment="1" applyProtection="1">
      <alignment horizontal="left" vertical="center" indent="1"/>
    </xf>
    <xf numFmtId="166" fontId="6" fillId="0" borderId="0" xfId="26" applyBorder="1">
      <alignment horizontal="right" vertical="center"/>
    </xf>
    <xf numFmtId="49" fontId="8" fillId="9" borderId="549" xfId="21" applyBorder="1">
      <alignment horizontal="center" vertical="center"/>
    </xf>
    <xf numFmtId="0" fontId="2" fillId="0" borderId="482" xfId="0" applyNumberFormat="1" applyFont="1" applyFill="1" applyBorder="1" applyAlignment="1" applyProtection="1">
      <alignment vertical="center"/>
    </xf>
    <xf numFmtId="0" fontId="5" fillId="0" borderId="558" xfId="0" applyNumberFormat="1" applyFont="1" applyFill="1" applyBorder="1" applyAlignment="1" applyProtection="1">
      <alignment horizontal="center" vertical="center"/>
    </xf>
    <xf numFmtId="0" fontId="2" fillId="0" borderId="556" xfId="0" applyNumberFormat="1" applyFont="1" applyFill="1" applyBorder="1" applyAlignment="1" applyProtection="1">
      <alignment vertical="center"/>
    </xf>
    <xf numFmtId="166" fontId="6" fillId="0" borderId="557" xfId="19" applyBorder="1">
      <alignment horizontal="right" vertical="center"/>
    </xf>
    <xf numFmtId="166" fontId="6" fillId="0" borderId="559" xfId="19" applyBorder="1">
      <alignment horizontal="right" vertical="center"/>
    </xf>
    <xf numFmtId="0" fontId="26" fillId="0" borderId="503" xfId="0" applyNumberFormat="1" applyFont="1" applyFill="1" applyBorder="1" applyAlignment="1" applyProtection="1">
      <alignment horizontal="center"/>
    </xf>
    <xf numFmtId="166" fontId="6" fillId="0" borderId="555" xfId="19" applyBorder="1">
      <alignment horizontal="right" vertical="center"/>
    </xf>
    <xf numFmtId="166" fontId="6" fillId="0" borderId="541" xfId="19" applyBorder="1">
      <alignment horizontal="right" vertical="center"/>
    </xf>
    <xf numFmtId="0" fontId="2" fillId="0" borderId="561" xfId="0" applyNumberFormat="1" applyFont="1" applyFill="1" applyBorder="1" applyAlignment="1" applyProtection="1">
      <alignment vertical="center"/>
    </xf>
    <xf numFmtId="49" fontId="8" fillId="9" borderId="562" xfId="20" applyBorder="1">
      <alignment horizontal="center"/>
    </xf>
    <xf numFmtId="0" fontId="0" fillId="0" borderId="541" xfId="0" applyBorder="1" applyProtection="1"/>
    <xf numFmtId="0" fontId="26" fillId="0" borderId="560" xfId="0" applyNumberFormat="1" applyFont="1" applyFill="1" applyBorder="1" applyAlignment="1" applyProtection="1">
      <alignment horizontal="center"/>
    </xf>
    <xf numFmtId="0" fontId="0" fillId="12" borderId="0" xfId="0" applyFill="1"/>
    <xf numFmtId="0" fontId="73" fillId="12" borderId="0" xfId="0" applyFont="1" applyFill="1"/>
    <xf numFmtId="0" fontId="74" fillId="12" borderId="0" xfId="0" applyFont="1" applyFill="1"/>
    <xf numFmtId="0" fontId="52" fillId="12" borderId="0" xfId="0" applyFont="1" applyFill="1"/>
    <xf numFmtId="0" fontId="76" fillId="12" borderId="0" xfId="0" applyFont="1" applyFill="1"/>
    <xf numFmtId="0" fontId="6" fillId="0" borderId="402" xfId="0" applyNumberFormat="1" applyFont="1" applyFill="1" applyBorder="1" applyAlignment="1" applyProtection="1">
      <alignment horizontal="left" vertical="center" wrapText="1"/>
    </xf>
    <xf numFmtId="0" fontId="6" fillId="0" borderId="468" xfId="0" applyNumberFormat="1" applyFont="1" applyFill="1" applyBorder="1" applyAlignment="1" applyProtection="1">
      <alignment horizontal="left" vertical="center" wrapText="1"/>
    </xf>
    <xf numFmtId="0" fontId="10" fillId="0" borderId="292" xfId="0" quotePrefix="1" applyFont="1" applyBorder="1" applyAlignment="1">
      <alignment horizontal="center"/>
    </xf>
    <xf numFmtId="0" fontId="10" fillId="0" borderId="285" xfId="0" quotePrefix="1" applyFont="1" applyBorder="1" applyAlignment="1">
      <alignment horizontal="center"/>
    </xf>
    <xf numFmtId="0" fontId="10" fillId="0" borderId="286" xfId="0" quotePrefix="1" applyFont="1" applyBorder="1" applyAlignment="1">
      <alignment horizontal="center"/>
    </xf>
    <xf numFmtId="0" fontId="6" fillId="0" borderId="296" xfId="0" applyNumberFormat="1" applyFont="1" applyFill="1" applyBorder="1" applyAlignment="1" applyProtection="1">
      <alignment horizontal="left" vertical="center"/>
    </xf>
    <xf numFmtId="0" fontId="23" fillId="0" borderId="296" xfId="0" applyNumberFormat="1" applyFont="1" applyFill="1" applyBorder="1" applyAlignment="1" applyProtection="1">
      <alignment horizontal="left" vertical="center"/>
    </xf>
    <xf numFmtId="0" fontId="6" fillId="0" borderId="406" xfId="0" applyFont="1" applyBorder="1" applyAlignment="1">
      <alignment horizontal="center" wrapText="1"/>
    </xf>
    <xf numFmtId="0" fontId="6" fillId="0" borderId="0" xfId="0" applyFont="1" applyBorder="1" applyAlignment="1">
      <alignment horizontal="center" wrapText="1"/>
    </xf>
    <xf numFmtId="0" fontId="8" fillId="0" borderId="405" xfId="0" applyNumberFormat="1" applyFont="1" applyFill="1" applyBorder="1" applyAlignment="1" applyProtection="1">
      <alignment horizontal="center" vertical="top"/>
    </xf>
    <xf numFmtId="0" fontId="8" fillId="0" borderId="377" xfId="0" applyNumberFormat="1" applyFont="1" applyFill="1" applyBorder="1" applyAlignment="1" applyProtection="1">
      <alignment horizontal="center" vertical="top"/>
    </xf>
    <xf numFmtId="0" fontId="6" fillId="0" borderId="301" xfId="0" applyNumberFormat="1" applyFont="1" applyFill="1" applyBorder="1" applyAlignment="1" applyProtection="1">
      <alignment horizontal="center"/>
    </xf>
    <xf numFmtId="0" fontId="6" fillId="0" borderId="296" xfId="0" applyNumberFormat="1" applyFont="1" applyFill="1" applyBorder="1" applyAlignment="1" applyProtection="1">
      <alignment horizontal="left" vertical="center" wrapText="1"/>
    </xf>
    <xf numFmtId="0" fontId="5" fillId="0" borderId="82" xfId="0" applyNumberFormat="1" applyFont="1" applyFill="1" applyBorder="1" applyAlignment="1" applyProtection="1">
      <alignment horizontal="left" vertical="center" wrapText="1"/>
    </xf>
    <xf numFmtId="0" fontId="5" fillId="0" borderId="91" xfId="0" applyNumberFormat="1" applyFont="1" applyFill="1" applyBorder="1" applyAlignment="1" applyProtection="1">
      <alignment horizontal="left" vertical="center" wrapText="1"/>
    </xf>
    <xf numFmtId="0" fontId="5" fillId="0" borderId="173" xfId="0" applyNumberFormat="1" applyFont="1" applyFill="1" applyBorder="1" applyAlignment="1" applyProtection="1">
      <alignment horizontal="left" vertical="center" wrapText="1"/>
    </xf>
    <xf numFmtId="0" fontId="6" fillId="0" borderId="28" xfId="0" applyNumberFormat="1" applyFont="1" applyFill="1" applyBorder="1" applyAlignment="1" applyProtection="1">
      <alignment horizontal="left" vertical="center" wrapText="1"/>
    </xf>
    <xf numFmtId="0" fontId="6" fillId="0" borderId="499" xfId="0" applyNumberFormat="1" applyFont="1" applyFill="1" applyBorder="1" applyAlignment="1" applyProtection="1">
      <alignment horizontal="center"/>
    </xf>
    <xf numFmtId="0" fontId="6" fillId="0" borderId="507" xfId="0" applyNumberFormat="1" applyFont="1" applyFill="1" applyBorder="1" applyAlignment="1" applyProtection="1">
      <alignment horizontal="center"/>
    </xf>
    <xf numFmtId="0" fontId="2" fillId="0" borderId="296" xfId="0" applyNumberFormat="1" applyFont="1" applyFill="1" applyBorder="1" applyAlignment="1" applyProtection="1">
      <alignment horizontal="left" vertical="top" wrapText="1"/>
    </xf>
    <xf numFmtId="0" fontId="2" fillId="0" borderId="365" xfId="0" applyNumberFormat="1" applyFont="1" applyFill="1" applyBorder="1" applyAlignment="1" applyProtection="1">
      <alignment horizontal="left" vertical="top" wrapText="1"/>
    </xf>
    <xf numFmtId="0" fontId="2" fillId="0" borderId="402" xfId="0" applyNumberFormat="1" applyFont="1" applyFill="1" applyBorder="1" applyAlignment="1" applyProtection="1">
      <alignment horizontal="left" vertical="top" wrapText="1"/>
    </xf>
    <xf numFmtId="0" fontId="2" fillId="0" borderId="296" xfId="0" applyNumberFormat="1" applyFont="1" applyFill="1" applyBorder="1" applyAlignment="1" applyProtection="1">
      <alignment horizontal="left" vertical="top"/>
    </xf>
    <xf numFmtId="0" fontId="28" fillId="0" borderId="89" xfId="0" applyNumberFormat="1" applyFont="1" applyFill="1" applyBorder="1" applyAlignment="1" applyProtection="1">
      <alignment horizontal="center" vertical="center" wrapText="1"/>
    </xf>
    <xf numFmtId="0" fontId="28" fillId="0" borderId="89" xfId="0" applyNumberFormat="1" applyFont="1" applyFill="1" applyBorder="1" applyAlignment="1" applyProtection="1">
      <alignment horizontal="center" vertical="center"/>
    </xf>
    <xf numFmtId="0" fontId="5" fillId="0" borderId="554" xfId="0" applyNumberFormat="1" applyFont="1" applyFill="1" applyBorder="1" applyAlignment="1" applyProtection="1">
      <alignment horizontal="center" vertical="center"/>
    </xf>
    <xf numFmtId="0" fontId="5" fillId="0" borderId="478" xfId="0" applyNumberFormat="1" applyFont="1" applyFill="1" applyBorder="1" applyAlignment="1" applyProtection="1">
      <alignment horizontal="center" vertical="center"/>
    </xf>
    <xf numFmtId="0" fontId="5" fillId="0" borderId="541" xfId="0" applyNumberFormat="1" applyFont="1" applyFill="1" applyBorder="1" applyAlignment="1" applyProtection="1">
      <alignment horizontal="center" vertical="center"/>
    </xf>
    <xf numFmtId="0" fontId="6" fillId="12" borderId="296" xfId="0" applyNumberFormat="1" applyFont="1" applyFill="1" applyBorder="1" applyAlignment="1" applyProtection="1">
      <alignment horizontal="left" vertical="top" wrapText="1"/>
    </xf>
    <xf numFmtId="0" fontId="6" fillId="0" borderId="296" xfId="0" applyNumberFormat="1" applyFont="1" applyFill="1" applyBorder="1" applyAlignment="1" applyProtection="1">
      <alignment horizontal="left" vertical="top" wrapText="1"/>
    </xf>
    <xf numFmtId="0" fontId="24" fillId="0" borderId="296" xfId="0" applyNumberFormat="1" applyFont="1" applyFill="1" applyBorder="1" applyAlignment="1" applyProtection="1">
      <alignment horizontal="left" vertical="center" wrapText="1"/>
    </xf>
    <xf numFmtId="0" fontId="65" fillId="0" borderId="0" xfId="0" applyFont="1" applyAlignment="1" applyProtection="1">
      <alignment horizontal="left" vertical="top" wrapText="1"/>
    </xf>
    <xf numFmtId="0" fontId="60" fillId="0" borderId="0" xfId="0" applyFont="1" applyAlignment="1">
      <alignment wrapText="1"/>
    </xf>
  </cellXfs>
  <cellStyles count="94">
    <cellStyle name="%" xfId="42"/>
    <cellStyle name="_Calc" xfId="2"/>
    <cellStyle name="_Calc 2" xfId="88"/>
    <cellStyle name="_CalcBold" xfId="26"/>
    <cellStyle name="_CalcTotal" xfId="19"/>
    <cellStyle name="_CalcTotal 2" xfId="89"/>
    <cellStyle name="_CharityTitle" xfId="75"/>
    <cellStyle name="_CharityTotalCol" xfId="76"/>
    <cellStyle name="_Confirmation" xfId="72"/>
    <cellStyle name="_InputCY" xfId="22"/>
    <cellStyle name="_InputCY 2" xfId="90"/>
    <cellStyle name="_InputNewFT" xfId="25"/>
    <cellStyle name="_InputOptional" xfId="79"/>
    <cellStyle name="_InputPY" xfId="23"/>
    <cellStyle name="_InputPY 2" xfId="92"/>
    <cellStyle name="_InputPYNew" xfId="84"/>
    <cellStyle name="_InputPYS" xfId="74"/>
    <cellStyle name="_Maincode" xfId="20"/>
    <cellStyle name="_Maincode 2" xfId="86"/>
    <cellStyle name="_Maincode_PPY" xfId="78"/>
    <cellStyle name="_Maincode_PY" xfId="77"/>
    <cellStyle name="_Maincode_PY 2" xfId="91"/>
    <cellStyle name="_No_Input" xfId="18"/>
    <cellStyle name="_No_Input 2" xfId="93"/>
    <cellStyle name="_Note" xfId="24"/>
    <cellStyle name="_Populated" xfId="80"/>
    <cellStyle name="_Subcode" xfId="21"/>
    <cellStyle name="_Subcode 2" xfId="87"/>
    <cellStyle name="_TextEntry" xfId="17"/>
    <cellStyle name="0,0_x000d__x000a_NA_x000d__x000a_" xfId="9"/>
    <cellStyle name="BusWHead" xfId="82"/>
    <cellStyle name="BusWTot" xfId="83"/>
    <cellStyle name="Calc" xfId="30"/>
    <cellStyle name="Calc - Blue" xfId="31"/>
    <cellStyle name="Calc - Grey" xfId="32"/>
    <cellStyle name="Calc - White" xfId="33"/>
    <cellStyle name="Calculated Field" xfId="34"/>
    <cellStyle name="Check Cell" xfId="29" builtinId="23" hidden="1"/>
    <cellStyle name="Check Cell" xfId="65" builtinId="23" hidden="1"/>
    <cellStyle name="Check Cell" xfId="69" builtinId="23" hidden="1"/>
    <cellStyle name="Check Cell" xfId="70" builtinId="23" hidden="1"/>
    <cellStyle name="CodeHeading" xfId="35"/>
    <cellStyle name="CoverTextNotes" xfId="47"/>
    <cellStyle name="DataEntry" xfId="81"/>
    <cellStyle name="Exception" xfId="3"/>
    <cellStyle name="Greyed out" xfId="4"/>
    <cellStyle name="H1" xfId="48"/>
    <cellStyle name="H2" xfId="49"/>
    <cellStyle name="H3" xfId="11"/>
    <cellStyle name="H3Bold" xfId="50"/>
    <cellStyle name="Header0" xfId="15"/>
    <cellStyle name="Hyperlink" xfId="1" builtinId="8"/>
    <cellStyle name="IndentedPlain" xfId="12"/>
    <cellStyle name="Input" xfId="27" builtinId="20" hidden="1"/>
    <cellStyle name="Input" xfId="63" builtinId="20" hidden="1"/>
    <cellStyle name="Input" xfId="67" builtinId="20" hidden="1"/>
    <cellStyle name="Input" xfId="66" builtinId="20" hidden="1"/>
    <cellStyle name="Input 1" xfId="36"/>
    <cellStyle name="Input 2" xfId="37"/>
    <cellStyle name="Input Cell" xfId="38"/>
    <cellStyle name="Linked Cell" xfId="28" builtinId="24" hidden="1"/>
    <cellStyle name="Linked Cell" xfId="64" builtinId="24" hidden="1"/>
    <cellStyle name="Linked Cell" xfId="68" builtinId="24" hidden="1"/>
    <cellStyle name="Linked Cell" xfId="71" builtinId="24" hidden="1"/>
    <cellStyle name="Named Range" xfId="5"/>
    <cellStyle name="Named Range Cells" xfId="6"/>
    <cellStyle name="Named Range Tag" xfId="7"/>
    <cellStyle name="NB" xfId="10"/>
    <cellStyle name="Normal" xfId="0" builtinId="0" customBuiltin="1"/>
    <cellStyle name="Normal 2" xfId="85"/>
    <cellStyle name="NoteHeading" xfId="16"/>
    <cellStyle name="NoteItem" xfId="46"/>
    <cellStyle name="NoteNum" xfId="13"/>
    <cellStyle name="NoteSection" xfId="51"/>
    <cellStyle name="NoteSubItem" xfId="44"/>
    <cellStyle name="NoteSubTotal" xfId="52"/>
    <cellStyle name="OpSub" xfId="53"/>
    <cellStyle name="Plain" xfId="14"/>
    <cellStyle name="SectHeader" xfId="54"/>
    <cellStyle name="SectHeaderLev2" xfId="55"/>
    <cellStyle name="SectLev2SubTotal" xfId="56"/>
    <cellStyle name="SectSubHeader" xfId="43"/>
    <cellStyle name="SectSubHeaderTotal" xfId="45"/>
    <cellStyle name="SectSubTotal" xfId="57"/>
    <cellStyle name="SubNoteNum" xfId="58"/>
    <cellStyle name="SubNoteSection" xfId="59"/>
    <cellStyle name="SubNoteSectionTotal" xfId="60"/>
    <cellStyle name="TextEntry" xfId="61"/>
    <cellStyle name="TextEntryPY" xfId="73"/>
    <cellStyle name="Title 1" xfId="39"/>
    <cellStyle name="Title 2" xfId="40"/>
    <cellStyle name="Title 3" xfId="41"/>
    <cellStyle name="Title 4" xfId="8"/>
    <cellStyle name="ValNum" xfId="62"/>
  </cellStyles>
  <dxfs count="7">
    <dxf>
      <fill>
        <patternFill>
          <bgColor rgb="FFFF0000"/>
        </patternFill>
      </fill>
    </dxf>
    <dxf>
      <fill>
        <patternFill>
          <bgColor rgb="FFFF0000"/>
        </patternFill>
      </fill>
    </dxf>
    <dxf>
      <font>
        <b/>
        <i val="0"/>
        <strike val="0"/>
        <color theme="0" tint="-4.9989318521683403E-2"/>
      </font>
      <fill>
        <patternFill>
          <bgColor rgb="FFFF0000"/>
        </patternFill>
      </fill>
    </dxf>
    <dxf>
      <font>
        <b/>
        <i val="0"/>
        <strike val="0"/>
        <color theme="0" tint="-4.9989318521683403E-2"/>
      </font>
      <fill>
        <patternFill>
          <bgColor rgb="FFFF0000"/>
        </patternFill>
      </fill>
    </dxf>
    <dxf>
      <font>
        <b/>
        <i val="0"/>
        <strike val="0"/>
        <color theme="0" tint="-4.9989318521683403E-2"/>
      </font>
      <fill>
        <patternFill>
          <bgColor rgb="FFFF0000"/>
        </patternFill>
      </fill>
    </dxf>
    <dxf>
      <font>
        <b/>
        <i val="0"/>
        <strike val="0"/>
        <color theme="0" tint="-4.9989318521683403E-2"/>
      </font>
      <fill>
        <patternFill>
          <bgColor rgb="FFFF0000"/>
        </patternFill>
      </fill>
    </dxf>
    <dxf>
      <font>
        <b/>
        <i val="0"/>
        <strike val="0"/>
        <color theme="0" tint="-4.9989318521683403E-2"/>
      </font>
      <fill>
        <patternFill>
          <bgColor rgb="FFFF0000"/>
        </patternFill>
      </fill>
    </dxf>
  </dxfs>
  <tableStyles count="0" defaultTableStyle="TableStyleMedium9" defaultPivotStyle="PivotStyleLight16"/>
  <colors>
    <mruColors>
      <color rgb="FF0000FF"/>
      <color rgb="FFFF99FF"/>
      <color rgb="FF66FFFF"/>
      <color rgb="FFFFCCFF"/>
      <color rgb="FFFFFF99"/>
      <color rgb="FFFFCC99"/>
      <color rgb="FF99FF99"/>
      <color rgb="FF99FFCC"/>
      <color rgb="FFCC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44224</xdr:colOff>
      <xdr:row>2</xdr:row>
      <xdr:rowOff>107156</xdr:rowOff>
    </xdr:from>
    <xdr:to>
      <xdr:col>6</xdr:col>
      <xdr:colOff>959304</xdr:colOff>
      <xdr:row>8</xdr:row>
      <xdr:rowOff>59531</xdr:rowOff>
    </xdr:to>
    <xdr:sp macro="" textlink="">
      <xdr:nvSpPr>
        <xdr:cNvPr id="2" name="TextBox 1"/>
        <xdr:cNvSpPr txBox="1"/>
      </xdr:nvSpPr>
      <xdr:spPr>
        <a:xfrm>
          <a:off x="5021037" y="476250"/>
          <a:ext cx="286770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0000FF"/>
              </a:solidFill>
            </a:rPr>
            <a:t>Permanently employed</a:t>
          </a:r>
          <a:r>
            <a:rPr lang="en-GB" sz="1100" b="0">
              <a:solidFill>
                <a:srgbClr val="0000FF"/>
              </a:solidFill>
            </a:rPr>
            <a:t> - this is</a:t>
          </a:r>
          <a:r>
            <a:rPr lang="en-GB" sz="1100" b="0" baseline="0">
              <a:solidFill>
                <a:srgbClr val="0000FF"/>
              </a:solidFill>
            </a:rPr>
            <a:t> staff permanently employed by the FT and includes staff on outward secondment or loan to other organisations.</a:t>
          </a:r>
          <a:endParaRPr lang="en-GB" sz="1100" b="0">
            <a:solidFill>
              <a:srgbClr val="0000FF"/>
            </a:solidFill>
          </a:endParaRPr>
        </a:p>
      </xdr:txBody>
    </xdr:sp>
    <xdr:clientData/>
  </xdr:twoCellAnchor>
  <xdr:twoCellAnchor>
    <xdr:from>
      <xdr:col>7</xdr:col>
      <xdr:colOff>350384</xdr:colOff>
      <xdr:row>2</xdr:row>
      <xdr:rowOff>117361</xdr:rowOff>
    </xdr:from>
    <xdr:to>
      <xdr:col>15</xdr:col>
      <xdr:colOff>404813</xdr:colOff>
      <xdr:row>8</xdr:row>
      <xdr:rowOff>23813</xdr:rowOff>
    </xdr:to>
    <xdr:sp macro="" textlink="">
      <xdr:nvSpPr>
        <xdr:cNvPr id="4" name="TextBox 3"/>
        <xdr:cNvSpPr txBox="1"/>
      </xdr:nvSpPr>
      <xdr:spPr>
        <a:xfrm>
          <a:off x="8256134" y="486455"/>
          <a:ext cx="6876710" cy="9065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baseline="0" smtClean="0">
              <a:solidFill>
                <a:srgbClr val="0000FF"/>
              </a:solidFill>
              <a:latin typeface="+mn-lt"/>
              <a:ea typeface="+mn-ea"/>
              <a:cs typeface="+mn-cs"/>
            </a:rPr>
            <a:t>Others </a:t>
          </a:r>
          <a:r>
            <a:rPr lang="en-GB" sz="1100" b="0" i="0" u="none" strike="noStrike" baseline="0" smtClean="0">
              <a:solidFill>
                <a:srgbClr val="0000FF"/>
              </a:solidFill>
              <a:latin typeface="+mn-lt"/>
              <a:ea typeface="+mn-ea"/>
              <a:cs typeface="+mn-cs"/>
            </a:rPr>
            <a:t>– this is others engaged on the objectives of the FT and will include staff on inward secondment or loan from other organisations, agency/temporary staff and contract staff. “Contract staff” means staff engaged by the  FT on a contract to undertake a project or task. It does not include amounts payable to contractors in respect of the provision of services (e.g. cleaning or security). </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123295</xdr:colOff>
      <xdr:row>24</xdr:row>
      <xdr:rowOff>77522</xdr:rowOff>
    </xdr:from>
    <xdr:to>
      <xdr:col>5</xdr:col>
      <xdr:colOff>489478</xdr:colOff>
      <xdr:row>28</xdr:row>
      <xdr:rowOff>144726</xdr:rowOff>
    </xdr:to>
    <xdr:sp macro="" textlink="">
      <xdr:nvSpPr>
        <xdr:cNvPr id="241668" name="Text Box 4" hidden="1"/>
        <xdr:cNvSpPr txBox="1">
          <a:spLocks noChangeArrowheads="1"/>
        </xdr:cNvSpPr>
      </xdr:nvSpPr>
      <xdr:spPr bwMode="auto">
        <a:xfrm>
          <a:off x="4619625" y="5438775"/>
          <a:ext cx="1219200" cy="8001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5"/>
  <sheetViews>
    <sheetView tabSelected="1" zoomScale="80" zoomScaleNormal="80" workbookViewId="0"/>
  </sheetViews>
  <sheetFormatPr defaultRowHeight="12.75"/>
  <cols>
    <col min="1" max="16384" width="9.140625" style="1815"/>
  </cols>
  <sheetData>
    <row r="3" spans="2:2" ht="20.25">
      <c r="B3" s="1819" t="s">
        <v>1641</v>
      </c>
    </row>
    <row r="4" spans="2:2" ht="18">
      <c r="B4" s="1817"/>
    </row>
    <row r="5" spans="2:2" ht="18">
      <c r="B5" s="1818" t="s">
        <v>1642</v>
      </c>
    </row>
    <row r="6" spans="2:2" ht="18">
      <c r="B6" s="1817"/>
    </row>
    <row r="7" spans="2:2" ht="18">
      <c r="B7" s="1817" t="s">
        <v>1643</v>
      </c>
    </row>
    <row r="8" spans="2:2" ht="18.75">
      <c r="B8" s="1817" t="s">
        <v>1645</v>
      </c>
    </row>
    <row r="9" spans="2:2" ht="18">
      <c r="B9" s="1817"/>
    </row>
    <row r="10" spans="2:2" ht="18.75">
      <c r="B10" s="1817" t="s">
        <v>1646</v>
      </c>
    </row>
    <row r="11" spans="2:2" ht="18.75">
      <c r="B11" s="1817" t="s">
        <v>1647</v>
      </c>
    </row>
    <row r="12" spans="2:2" ht="18">
      <c r="B12" s="1817"/>
    </row>
    <row r="13" spans="2:2" ht="18">
      <c r="B13" s="1818" t="s">
        <v>1644</v>
      </c>
    </row>
    <row r="14" spans="2:2" ht="18">
      <c r="B14" s="1817"/>
    </row>
    <row r="15" spans="2:2" ht="19.5">
      <c r="B15" s="181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94"/>
  <sheetViews>
    <sheetView showGridLines="0" zoomScale="80" zoomScaleNormal="80" workbookViewId="0"/>
  </sheetViews>
  <sheetFormatPr defaultColWidth="10.7109375" defaultRowHeight="12.75"/>
  <cols>
    <col min="1" max="1" width="4.7109375" style="17" customWidth="1"/>
    <col min="2" max="2" width="50.140625" style="19" customWidth="1"/>
    <col min="3" max="25" width="15.140625" style="17" customWidth="1"/>
    <col min="26" max="16384" width="10.7109375" style="17"/>
  </cols>
  <sheetData>
    <row r="1" spans="1:14" ht="15.75">
      <c r="A1" s="33"/>
      <c r="B1" s="1207" t="s">
        <v>1083</v>
      </c>
      <c r="C1" s="33"/>
      <c r="D1" s="33"/>
      <c r="E1" s="33"/>
      <c r="F1" s="33"/>
    </row>
    <row r="2" spans="1:14">
      <c r="A2" s="33"/>
      <c r="B2" s="42"/>
      <c r="C2" s="33"/>
      <c r="D2" s="33"/>
      <c r="E2" s="33"/>
      <c r="F2" s="33"/>
    </row>
    <row r="3" spans="1:14">
      <c r="A3" s="34"/>
      <c r="B3" s="43" t="s">
        <v>1479</v>
      </c>
      <c r="C3" s="34"/>
      <c r="D3" s="34"/>
      <c r="E3" s="34"/>
      <c r="F3" s="33"/>
    </row>
    <row r="4" spans="1:14">
      <c r="A4" s="34"/>
      <c r="B4" s="94" t="s">
        <v>616</v>
      </c>
      <c r="C4" s="34"/>
      <c r="D4" s="34"/>
      <c r="E4" s="34"/>
      <c r="F4" s="33"/>
    </row>
    <row r="5" spans="1:14" s="1281" customFormat="1">
      <c r="A5" s="979"/>
      <c r="B5" s="916"/>
      <c r="C5" s="979"/>
      <c r="D5" s="979"/>
      <c r="E5" s="979"/>
      <c r="F5" s="978"/>
    </row>
    <row r="6" spans="1:14" s="1281" customFormat="1">
      <c r="A6" s="979"/>
      <c r="B6" s="916"/>
      <c r="C6" s="979"/>
      <c r="D6" s="979"/>
      <c r="E6" s="979"/>
      <c r="F6" s="978"/>
    </row>
    <row r="7" spans="1:14" s="1281" customFormat="1">
      <c r="A7" s="979"/>
      <c r="B7" s="916"/>
      <c r="C7" s="979"/>
      <c r="D7" s="979"/>
      <c r="E7" s="979"/>
      <c r="F7" s="978"/>
    </row>
    <row r="8" spans="1:14">
      <c r="A8" s="34"/>
      <c r="B8" s="33"/>
      <c r="C8" s="34"/>
      <c r="D8" s="34"/>
      <c r="E8" s="34"/>
      <c r="F8" s="33"/>
    </row>
    <row r="9" spans="1:14">
      <c r="A9" s="34"/>
      <c r="B9" s="43" t="s">
        <v>43</v>
      </c>
      <c r="C9"/>
      <c r="D9"/>
      <c r="E9"/>
      <c r="F9"/>
      <c r="G9"/>
      <c r="H9"/>
      <c r="I9"/>
    </row>
    <row r="10" spans="1:14" s="140" customFormat="1" ht="18.75" customHeight="1">
      <c r="A10"/>
      <c r="B10"/>
      <c r="C10"/>
      <c r="D10"/>
      <c r="E10"/>
      <c r="F10"/>
      <c r="G10"/>
      <c r="H10"/>
      <c r="M10" s="1759" t="s">
        <v>1633</v>
      </c>
      <c r="N10" s="1759">
        <v>1</v>
      </c>
    </row>
    <row r="11" spans="1:14" s="18" customFormat="1" ht="18.75" customHeight="1">
      <c r="A11" s="1188">
        <v>1</v>
      </c>
      <c r="B11" s="498"/>
      <c r="C11" s="473" t="s">
        <v>834</v>
      </c>
      <c r="D11" s="473" t="s">
        <v>835</v>
      </c>
      <c r="E11" s="473" t="s">
        <v>836</v>
      </c>
      <c r="F11" s="473" t="s">
        <v>837</v>
      </c>
      <c r="G11" s="473" t="s">
        <v>838</v>
      </c>
      <c r="H11" s="1154" t="s">
        <v>839</v>
      </c>
      <c r="I11" s="1154" t="s">
        <v>840</v>
      </c>
      <c r="J11" s="1154" t="s">
        <v>841</v>
      </c>
      <c r="K11" s="1154" t="s">
        <v>842</v>
      </c>
      <c r="L11" s="1154" t="s">
        <v>843</v>
      </c>
      <c r="M11" s="473" t="s">
        <v>73</v>
      </c>
      <c r="N11" s="529"/>
    </row>
    <row r="12" spans="1:14" s="140" customFormat="1">
      <c r="A12"/>
      <c r="B12" s="342" t="str">
        <f>"Note 5.1 Analysis of operating lease expenditure"</f>
        <v>Note 5.1 Analysis of operating lease expenditure</v>
      </c>
      <c r="C12" s="526" t="s">
        <v>1129</v>
      </c>
      <c r="D12" s="527" t="s">
        <v>1129</v>
      </c>
      <c r="E12" s="527" t="s">
        <v>1129</v>
      </c>
      <c r="F12" s="527" t="s">
        <v>1129</v>
      </c>
      <c r="G12" s="527" t="s">
        <v>1129</v>
      </c>
      <c r="H12" s="530" t="s">
        <v>957</v>
      </c>
      <c r="I12" s="527" t="s">
        <v>957</v>
      </c>
      <c r="J12" s="527" t="s">
        <v>957</v>
      </c>
      <c r="K12" s="527" t="s">
        <v>957</v>
      </c>
      <c r="L12" s="527" t="s">
        <v>957</v>
      </c>
      <c r="M12" s="917"/>
      <c r="N12" s="531"/>
    </row>
    <row r="13" spans="1:14" s="140" customFormat="1" ht="22.5">
      <c r="A13"/>
      <c r="B13" s="532"/>
      <c r="C13" s="533" t="s">
        <v>93</v>
      </c>
      <c r="D13" s="149" t="s">
        <v>452</v>
      </c>
      <c r="E13" s="149" t="s">
        <v>632</v>
      </c>
      <c r="F13" s="149" t="s">
        <v>477</v>
      </c>
      <c r="G13" s="534" t="s">
        <v>50</v>
      </c>
      <c r="H13" s="149" t="s">
        <v>93</v>
      </c>
      <c r="I13" s="149" t="s">
        <v>452</v>
      </c>
      <c r="J13" s="149" t="s">
        <v>632</v>
      </c>
      <c r="K13" s="149" t="s">
        <v>477</v>
      </c>
      <c r="L13" s="149" t="s">
        <v>50</v>
      </c>
      <c r="M13" s="524"/>
      <c r="N13" s="228" t="s">
        <v>110</v>
      </c>
    </row>
    <row r="14" spans="1:14" s="140" customFormat="1">
      <c r="A14"/>
      <c r="B14" s="537"/>
      <c r="C14" s="538" t="s">
        <v>75</v>
      </c>
      <c r="D14" s="353" t="s">
        <v>75</v>
      </c>
      <c r="E14" s="353" t="s">
        <v>75</v>
      </c>
      <c r="F14" s="353" t="s">
        <v>75</v>
      </c>
      <c r="G14" s="454" t="s">
        <v>75</v>
      </c>
      <c r="H14" s="353" t="s">
        <v>75</v>
      </c>
      <c r="I14" s="353" t="s">
        <v>75</v>
      </c>
      <c r="J14" s="353" t="s">
        <v>75</v>
      </c>
      <c r="K14" s="353" t="s">
        <v>75</v>
      </c>
      <c r="L14" s="454" t="s">
        <v>75</v>
      </c>
      <c r="M14" s="528" t="s">
        <v>74</v>
      </c>
      <c r="N14" s="228" t="s">
        <v>111</v>
      </c>
    </row>
    <row r="15" spans="1:14" s="140" customFormat="1" ht="18.75" customHeight="1">
      <c r="A15"/>
      <c r="B15" s="536" t="s">
        <v>165</v>
      </c>
      <c r="C15" s="308">
        <f>D15+E15+F15+G15</f>
        <v>0</v>
      </c>
      <c r="D15" s="346"/>
      <c r="E15" s="346"/>
      <c r="F15" s="346"/>
      <c r="G15" s="346"/>
      <c r="H15" s="308">
        <f>I15+J15+K15+L15</f>
        <v>0</v>
      </c>
      <c r="I15" s="314"/>
      <c r="J15" s="314"/>
      <c r="K15" s="314"/>
      <c r="L15" s="314"/>
      <c r="M15" s="4" t="s">
        <v>12</v>
      </c>
      <c r="N15" s="477" t="s">
        <v>136</v>
      </c>
    </row>
    <row r="16" spans="1:14" s="140" customFormat="1" ht="18.75" customHeight="1">
      <c r="A16"/>
      <c r="B16" s="535" t="s">
        <v>166</v>
      </c>
      <c r="C16" s="479">
        <f t="shared" ref="C16:C17" si="0">D16+E16+F16+G16</f>
        <v>0</v>
      </c>
      <c r="D16" s="344"/>
      <c r="E16" s="344"/>
      <c r="F16" s="344"/>
      <c r="G16" s="344"/>
      <c r="H16" s="479">
        <f t="shared" ref="H16:H17" si="1">I16+J16+K16+L16</f>
        <v>0</v>
      </c>
      <c r="I16" s="283"/>
      <c r="J16" s="283"/>
      <c r="K16" s="283"/>
      <c r="L16" s="283"/>
      <c r="M16" s="256" t="s">
        <v>26</v>
      </c>
      <c r="N16" s="262" t="s">
        <v>136</v>
      </c>
    </row>
    <row r="17" spans="1:17" s="140" customFormat="1" ht="18.75" customHeight="1" thickBot="1">
      <c r="A17"/>
      <c r="B17" s="536" t="s">
        <v>167</v>
      </c>
      <c r="C17" s="308">
        <f t="shared" si="0"/>
        <v>0</v>
      </c>
      <c r="D17" s="346"/>
      <c r="E17" s="346"/>
      <c r="F17" s="346"/>
      <c r="G17" s="346"/>
      <c r="H17" s="308">
        <f t="shared" si="1"/>
        <v>0</v>
      </c>
      <c r="I17" s="314"/>
      <c r="J17" s="314"/>
      <c r="K17" s="314"/>
      <c r="L17" s="314"/>
      <c r="M17" s="4" t="s">
        <v>27</v>
      </c>
      <c r="N17" s="262" t="s">
        <v>38</v>
      </c>
    </row>
    <row r="18" spans="1:17" s="140" customFormat="1" ht="18.75" customHeight="1">
      <c r="A18"/>
      <c r="B18" s="319" t="s">
        <v>55</v>
      </c>
      <c r="C18" s="345">
        <f t="shared" ref="C18:L18" si="2">SUM(C15:C17)</f>
        <v>0</v>
      </c>
      <c r="D18" s="345">
        <f t="shared" si="2"/>
        <v>0</v>
      </c>
      <c r="E18" s="345">
        <f t="shared" si="2"/>
        <v>0</v>
      </c>
      <c r="F18" s="345">
        <f t="shared" si="2"/>
        <v>0</v>
      </c>
      <c r="G18" s="345">
        <f t="shared" si="2"/>
        <v>0</v>
      </c>
      <c r="H18" s="345">
        <f t="shared" si="2"/>
        <v>0</v>
      </c>
      <c r="I18" s="345">
        <f t="shared" si="2"/>
        <v>0</v>
      </c>
      <c r="J18" s="345">
        <f t="shared" si="2"/>
        <v>0</v>
      </c>
      <c r="K18" s="345">
        <f t="shared" si="2"/>
        <v>0</v>
      </c>
      <c r="L18" s="345">
        <f t="shared" si="2"/>
        <v>0</v>
      </c>
      <c r="M18" s="4" t="s">
        <v>3</v>
      </c>
      <c r="N18" s="387" t="s">
        <v>136</v>
      </c>
      <c r="O18" s="1281"/>
    </row>
    <row r="19" spans="1:17" s="140" customFormat="1">
      <c r="A19" s="128"/>
      <c r="B19" s="44"/>
      <c r="C19" s="146"/>
      <c r="D19" s="146"/>
      <c r="E19" s="146"/>
      <c r="F19" s="146"/>
      <c r="G19" s="146"/>
      <c r="H19" s="146"/>
      <c r="I19" s="146"/>
      <c r="J19" s="146"/>
      <c r="K19" s="146"/>
      <c r="L19" s="146"/>
      <c r="M19" s="101"/>
      <c r="N19" s="135"/>
    </row>
    <row r="20" spans="1:17" customFormat="1">
      <c r="B20" s="1231"/>
      <c r="E20" s="1759" t="s">
        <v>1633</v>
      </c>
      <c r="F20" s="1759">
        <v>2</v>
      </c>
    </row>
    <row r="21" spans="1:17" ht="13.5" customHeight="1">
      <c r="A21" s="1188">
        <v>2</v>
      </c>
      <c r="B21" s="539"/>
      <c r="C21" s="473" t="s">
        <v>834</v>
      </c>
      <c r="D21" s="1154" t="s">
        <v>839</v>
      </c>
      <c r="E21" s="473" t="s">
        <v>73</v>
      </c>
      <c r="F21" s="540"/>
      <c r="I21" s="1281"/>
      <c r="J21" s="1281"/>
      <c r="K21" s="1281"/>
      <c r="L21" s="1281"/>
      <c r="M21" s="1281"/>
      <c r="N21" s="1281"/>
      <c r="O21" s="1281"/>
      <c r="P21" s="1281"/>
      <c r="Q21" s="1281"/>
    </row>
    <row r="22" spans="1:17">
      <c r="A22"/>
      <c r="B22" s="1836" t="s">
        <v>501</v>
      </c>
      <c r="C22" s="526" t="s">
        <v>1129</v>
      </c>
      <c r="D22" s="527" t="s">
        <v>957</v>
      </c>
      <c r="E22" s="541"/>
      <c r="F22" s="228" t="s">
        <v>110</v>
      </c>
      <c r="I22" s="1281"/>
      <c r="J22" s="1281"/>
      <c r="K22" s="1281"/>
      <c r="L22" s="1281"/>
      <c r="M22" s="1281"/>
      <c r="N22" s="1281"/>
      <c r="O22" s="1281"/>
      <c r="P22" s="1281"/>
      <c r="Q22" s="1281"/>
    </row>
    <row r="23" spans="1:17" ht="49.5" customHeight="1">
      <c r="A23"/>
      <c r="B23" s="1836"/>
      <c r="C23" s="533" t="s">
        <v>93</v>
      </c>
      <c r="D23" s="149" t="s">
        <v>93</v>
      </c>
      <c r="E23" s="542"/>
      <c r="F23" s="228"/>
      <c r="I23" s="1281"/>
      <c r="J23" s="1281"/>
      <c r="K23" s="1281"/>
      <c r="L23" s="1281"/>
      <c r="M23" s="1281"/>
      <c r="N23" s="1281"/>
      <c r="O23" s="1281"/>
      <c r="P23" s="1281"/>
      <c r="Q23" s="1281"/>
    </row>
    <row r="24" spans="1:17">
      <c r="A24"/>
      <c r="B24" s="546"/>
      <c r="C24" s="538" t="s">
        <v>75</v>
      </c>
      <c r="D24" s="454" t="s">
        <v>75</v>
      </c>
      <c r="E24" s="528" t="s">
        <v>74</v>
      </c>
      <c r="F24" s="228" t="s">
        <v>111</v>
      </c>
      <c r="I24" s="1281"/>
      <c r="J24" s="1281"/>
      <c r="K24" s="1281"/>
      <c r="L24" s="1281"/>
      <c r="M24" s="1281"/>
      <c r="N24" s="1281"/>
      <c r="O24" s="1281"/>
      <c r="P24" s="1281"/>
      <c r="Q24" s="1281"/>
    </row>
    <row r="25" spans="1:17" ht="18.75" customHeight="1">
      <c r="A25"/>
      <c r="B25" s="668" t="s">
        <v>168</v>
      </c>
      <c r="C25" s="761"/>
      <c r="D25" s="767"/>
      <c r="E25" s="543"/>
      <c r="F25" s="544"/>
      <c r="I25" s="1281"/>
      <c r="J25" s="1281"/>
      <c r="K25" s="1281"/>
      <c r="L25" s="1281"/>
      <c r="M25" s="1281"/>
      <c r="N25" s="1281"/>
      <c r="O25" s="1281"/>
      <c r="P25" s="1281"/>
      <c r="Q25" s="1281"/>
    </row>
    <row r="26" spans="1:17" s="972" customFormat="1" ht="18.75" customHeight="1">
      <c r="A26" s="1063"/>
      <c r="B26" s="1204" t="s">
        <v>1136</v>
      </c>
      <c r="C26" s="1201"/>
      <c r="D26" s="1173"/>
      <c r="E26" s="1202"/>
      <c r="F26" s="1203"/>
      <c r="I26" s="1281"/>
      <c r="J26" s="1281"/>
      <c r="K26" s="1281"/>
      <c r="L26" s="1281"/>
      <c r="M26" s="1281"/>
      <c r="N26" s="1281"/>
      <c r="O26" s="1281"/>
      <c r="P26" s="1281"/>
      <c r="Q26" s="1281"/>
    </row>
    <row r="27" spans="1:17" ht="18.75" customHeight="1">
      <c r="A27"/>
      <c r="B27" s="464" t="s">
        <v>159</v>
      </c>
      <c r="C27" s="1140"/>
      <c r="D27" s="314"/>
      <c r="E27" s="4" t="s">
        <v>230</v>
      </c>
      <c r="F27" s="370" t="s">
        <v>76</v>
      </c>
      <c r="I27" s="1281"/>
      <c r="J27" s="1281"/>
      <c r="K27" s="1281"/>
      <c r="L27" s="1281"/>
      <c r="M27" s="1281"/>
      <c r="N27" s="1281"/>
      <c r="O27" s="1281"/>
      <c r="P27" s="1281"/>
      <c r="Q27" s="1281"/>
    </row>
    <row r="28" spans="1:17" ht="18.75" customHeight="1">
      <c r="A28"/>
      <c r="B28" s="464" t="s">
        <v>160</v>
      </c>
      <c r="C28" s="1140"/>
      <c r="D28" s="314"/>
      <c r="E28" s="4" t="s">
        <v>15</v>
      </c>
      <c r="F28" s="370" t="s">
        <v>76</v>
      </c>
      <c r="I28" s="1281"/>
      <c r="J28" s="1281"/>
      <c r="K28" s="1281"/>
      <c r="L28" s="1281"/>
      <c r="M28" s="1281"/>
      <c r="N28" s="1281"/>
      <c r="O28" s="1281"/>
      <c r="P28" s="1281"/>
      <c r="Q28" s="1281"/>
    </row>
    <row r="29" spans="1:17" ht="18.75" customHeight="1" thickBot="1">
      <c r="A29"/>
      <c r="B29" s="464" t="s">
        <v>161</v>
      </c>
      <c r="C29" s="1140"/>
      <c r="D29" s="314"/>
      <c r="E29" s="4" t="s">
        <v>233</v>
      </c>
      <c r="F29" s="370" t="s">
        <v>76</v>
      </c>
      <c r="I29" s="1281"/>
      <c r="J29" s="1281"/>
      <c r="K29" s="1281"/>
      <c r="L29" s="1281"/>
      <c r="M29" s="1281"/>
      <c r="N29" s="1281"/>
      <c r="O29" s="1281"/>
      <c r="P29" s="1281"/>
      <c r="Q29" s="1281"/>
    </row>
    <row r="30" spans="1:17" ht="18.75" customHeight="1">
      <c r="A30"/>
      <c r="B30" s="371" t="s">
        <v>55</v>
      </c>
      <c r="C30" s="345">
        <f>SUM(C27:C29)</f>
        <v>0</v>
      </c>
      <c r="D30" s="345">
        <f t="shared" ref="D30" si="3">SUM(D27:D29)</f>
        <v>0</v>
      </c>
      <c r="E30" s="4" t="s">
        <v>387</v>
      </c>
      <c r="F30" s="370" t="s">
        <v>76</v>
      </c>
      <c r="I30" s="1281"/>
      <c r="J30" s="1281"/>
      <c r="K30" s="1281"/>
      <c r="L30" s="1281"/>
      <c r="M30" s="1281"/>
      <c r="N30" s="1281"/>
      <c r="O30" s="1281"/>
      <c r="P30" s="1281"/>
      <c r="Q30" s="1281"/>
    </row>
    <row r="31" spans="1:17" ht="30.75" customHeight="1">
      <c r="A31"/>
      <c r="B31" s="545" t="s">
        <v>169</v>
      </c>
      <c r="C31" s="1140"/>
      <c r="D31" s="314"/>
      <c r="E31" s="4" t="s">
        <v>411</v>
      </c>
      <c r="F31" s="331" t="s">
        <v>38</v>
      </c>
      <c r="I31" s="1281"/>
      <c r="J31" s="1281"/>
      <c r="K31" s="1281"/>
      <c r="L31" s="1281"/>
      <c r="M31" s="1281"/>
      <c r="N31" s="1281"/>
      <c r="O31" s="1281"/>
      <c r="P31" s="1281"/>
      <c r="Q31" s="1281"/>
    </row>
    <row r="32" spans="1:17" ht="18.75" customHeight="1">
      <c r="A32" s="34"/>
      <c r="B32" s="1204" t="s">
        <v>1137</v>
      </c>
      <c r="C32" s="1201"/>
      <c r="D32" s="972"/>
      <c r="E32" s="1202"/>
      <c r="F32" s="1203"/>
      <c r="I32" s="1281"/>
      <c r="J32" s="1281"/>
      <c r="K32" s="1281"/>
      <c r="L32" s="1281"/>
      <c r="M32" s="1281"/>
      <c r="N32" s="1281"/>
      <c r="O32" s="1281"/>
      <c r="P32" s="1281"/>
      <c r="Q32" s="1281"/>
    </row>
    <row r="33" spans="1:17" s="972" customFormat="1" ht="18.75" customHeight="1">
      <c r="A33" s="979"/>
      <c r="B33" s="464" t="s">
        <v>159</v>
      </c>
      <c r="C33" s="1140"/>
      <c r="D33" s="1141"/>
      <c r="E33" s="4" t="s">
        <v>612</v>
      </c>
      <c r="F33" s="370" t="s">
        <v>76</v>
      </c>
      <c r="I33" s="1281"/>
      <c r="J33" s="1281"/>
      <c r="K33" s="1281"/>
      <c r="L33" s="1281"/>
      <c r="M33" s="1281"/>
      <c r="N33" s="1281"/>
      <c r="O33" s="1281"/>
      <c r="P33" s="1281"/>
      <c r="Q33" s="1281"/>
    </row>
    <row r="34" spans="1:17" s="972" customFormat="1" ht="18.75" customHeight="1">
      <c r="A34" s="979"/>
      <c r="B34" s="464" t="s">
        <v>160</v>
      </c>
      <c r="C34" s="1140"/>
      <c r="D34" s="1141"/>
      <c r="E34" s="4" t="s">
        <v>628</v>
      </c>
      <c r="F34" s="370" t="s">
        <v>76</v>
      </c>
      <c r="I34" s="1281"/>
      <c r="J34" s="1281"/>
      <c r="K34" s="1281"/>
      <c r="L34" s="1281"/>
      <c r="M34" s="1281"/>
      <c r="N34" s="1281"/>
      <c r="O34" s="1281"/>
      <c r="P34" s="1281"/>
      <c r="Q34" s="1281"/>
    </row>
    <row r="35" spans="1:17" s="972" customFormat="1" ht="18.75" customHeight="1" thickBot="1">
      <c r="A35" s="979"/>
      <c r="B35" s="464" t="s">
        <v>161</v>
      </c>
      <c r="C35" s="1140"/>
      <c r="D35" s="1141"/>
      <c r="E35" s="4" t="s">
        <v>782</v>
      </c>
      <c r="F35" s="370" t="s">
        <v>76</v>
      </c>
      <c r="I35" s="1281"/>
      <c r="J35" s="1281"/>
      <c r="K35" s="1281"/>
      <c r="L35" s="1281"/>
      <c r="M35" s="1281"/>
      <c r="N35" s="1281"/>
      <c r="O35" s="1281"/>
      <c r="P35" s="1281"/>
      <c r="Q35" s="1281"/>
    </row>
    <row r="36" spans="1:17" s="972" customFormat="1" ht="18.75" customHeight="1">
      <c r="A36" s="979"/>
      <c r="B36" s="371" t="s">
        <v>55</v>
      </c>
      <c r="C36" s="345">
        <f>SUM(C33:C35)</f>
        <v>0</v>
      </c>
      <c r="D36" s="345">
        <f t="shared" ref="D36" si="4">SUM(D33:D35)</f>
        <v>0</v>
      </c>
      <c r="E36" s="4" t="s">
        <v>783</v>
      </c>
      <c r="F36" s="370" t="s">
        <v>76</v>
      </c>
      <c r="I36" s="1281"/>
      <c r="J36" s="1281"/>
      <c r="K36" s="1281"/>
      <c r="L36" s="1281"/>
      <c r="M36" s="1281"/>
      <c r="N36" s="1281"/>
      <c r="O36" s="1281"/>
      <c r="P36" s="1281"/>
      <c r="Q36" s="1281"/>
    </row>
    <row r="37" spans="1:17" s="972" customFormat="1" ht="32.25" customHeight="1">
      <c r="A37" s="979"/>
      <c r="B37" s="545" t="s">
        <v>169</v>
      </c>
      <c r="C37" s="1140"/>
      <c r="D37" s="1141"/>
      <c r="E37" s="4" t="s">
        <v>784</v>
      </c>
      <c r="F37" s="331" t="s">
        <v>38</v>
      </c>
      <c r="I37" s="1281"/>
      <c r="J37" s="1281"/>
      <c r="K37" s="1281"/>
      <c r="L37" s="1281"/>
      <c r="M37" s="1281"/>
      <c r="N37" s="1281"/>
      <c r="O37" s="1281"/>
      <c r="P37" s="1281"/>
      <c r="Q37" s="1281"/>
    </row>
    <row r="38" spans="1:17" s="972" customFormat="1" ht="18.75" customHeight="1">
      <c r="A38" s="979"/>
      <c r="B38" s="1204" t="s">
        <v>1138</v>
      </c>
      <c r="C38" s="1201"/>
      <c r="E38" s="1202"/>
      <c r="F38" s="1203"/>
      <c r="I38" s="1281"/>
      <c r="J38" s="1281"/>
      <c r="K38" s="1281"/>
      <c r="L38" s="1281"/>
      <c r="M38" s="1281"/>
      <c r="N38" s="1281"/>
      <c r="O38" s="1281"/>
      <c r="P38" s="1281"/>
      <c r="Q38" s="1281"/>
    </row>
    <row r="39" spans="1:17" s="972" customFormat="1" ht="18.75" customHeight="1">
      <c r="A39" s="979"/>
      <c r="B39" s="464" t="s">
        <v>159</v>
      </c>
      <c r="C39" s="1140"/>
      <c r="D39" s="1141"/>
      <c r="E39" s="4" t="s">
        <v>753</v>
      </c>
      <c r="F39" s="370" t="s">
        <v>76</v>
      </c>
      <c r="I39" s="1281"/>
      <c r="J39" s="1281"/>
      <c r="K39" s="1281"/>
      <c r="L39" s="1281"/>
      <c r="M39" s="1281"/>
      <c r="N39" s="1281"/>
      <c r="O39" s="1281"/>
      <c r="P39" s="1281"/>
      <c r="Q39" s="1281"/>
    </row>
    <row r="40" spans="1:17" s="972" customFormat="1" ht="18.75" customHeight="1">
      <c r="A40" s="979"/>
      <c r="B40" s="464" t="s">
        <v>160</v>
      </c>
      <c r="C40" s="1140"/>
      <c r="D40" s="1141"/>
      <c r="E40" s="4" t="s">
        <v>809</v>
      </c>
      <c r="F40" s="370" t="s">
        <v>76</v>
      </c>
      <c r="I40" s="1281"/>
      <c r="J40" s="1281"/>
      <c r="K40" s="1281"/>
      <c r="L40" s="1281"/>
      <c r="M40" s="1281"/>
      <c r="N40" s="1281"/>
      <c r="O40" s="1281"/>
      <c r="P40" s="1281"/>
      <c r="Q40" s="1281"/>
    </row>
    <row r="41" spans="1:17" s="972" customFormat="1" ht="18.75" customHeight="1" thickBot="1">
      <c r="A41" s="979"/>
      <c r="B41" s="464" t="s">
        <v>161</v>
      </c>
      <c r="C41" s="1140"/>
      <c r="D41" s="1141"/>
      <c r="E41" s="4" t="s">
        <v>810</v>
      </c>
      <c r="F41" s="370" t="s">
        <v>76</v>
      </c>
      <c r="I41" s="1281"/>
      <c r="J41" s="1281"/>
      <c r="K41" s="1281"/>
      <c r="L41" s="1281"/>
      <c r="M41" s="1281"/>
      <c r="N41" s="1281"/>
      <c r="O41" s="1281"/>
      <c r="P41" s="1281"/>
      <c r="Q41" s="1281"/>
    </row>
    <row r="42" spans="1:17" s="972" customFormat="1" ht="18.75" customHeight="1">
      <c r="A42" s="979"/>
      <c r="B42" s="371" t="s">
        <v>55</v>
      </c>
      <c r="C42" s="345">
        <f>SUM(C39:C41)</f>
        <v>0</v>
      </c>
      <c r="D42" s="345">
        <f t="shared" ref="D42" si="5">SUM(D39:D41)</f>
        <v>0</v>
      </c>
      <c r="E42" s="4" t="s">
        <v>811</v>
      </c>
      <c r="F42" s="370" t="s">
        <v>76</v>
      </c>
      <c r="I42" s="1281"/>
      <c r="J42" s="1281"/>
      <c r="K42" s="1281"/>
      <c r="L42" s="1281"/>
      <c r="M42" s="1281"/>
      <c r="N42" s="1281"/>
      <c r="O42" s="1281"/>
      <c r="P42" s="1281"/>
      <c r="Q42" s="1281"/>
    </row>
    <row r="43" spans="1:17" s="972" customFormat="1" ht="30" customHeight="1">
      <c r="A43" s="979"/>
      <c r="B43" s="545" t="s">
        <v>169</v>
      </c>
      <c r="C43" s="1140"/>
      <c r="D43" s="1141"/>
      <c r="E43" s="4" t="s">
        <v>1073</v>
      </c>
      <c r="F43" s="331" t="s">
        <v>38</v>
      </c>
      <c r="I43" s="1281"/>
      <c r="J43" s="1281"/>
      <c r="K43" s="1281"/>
      <c r="L43" s="1281"/>
      <c r="M43" s="1281"/>
      <c r="N43" s="1281"/>
      <c r="O43" s="1281"/>
      <c r="P43" s="1281"/>
      <c r="Q43" s="1281"/>
    </row>
    <row r="44" spans="1:17" s="972" customFormat="1" ht="18.75" customHeight="1">
      <c r="A44" s="979"/>
      <c r="B44" s="1204" t="s">
        <v>1139</v>
      </c>
      <c r="C44" s="1201"/>
      <c r="D44" s="1172"/>
      <c r="E44" s="1202"/>
      <c r="F44" s="1203"/>
      <c r="I44" s="1281"/>
      <c r="J44" s="1281"/>
      <c r="K44" s="1281"/>
      <c r="L44" s="1281"/>
      <c r="M44" s="1281"/>
      <c r="N44" s="1281"/>
      <c r="O44" s="1281"/>
      <c r="P44" s="1281"/>
      <c r="Q44" s="1281"/>
    </row>
    <row r="45" spans="1:17" s="972" customFormat="1" ht="18.75" customHeight="1">
      <c r="A45" s="979"/>
      <c r="B45" s="464" t="s">
        <v>159</v>
      </c>
      <c r="C45" s="1140"/>
      <c r="D45" s="1141"/>
      <c r="E45" s="4" t="s">
        <v>828</v>
      </c>
      <c r="F45" s="370" t="s">
        <v>76</v>
      </c>
      <c r="I45" s="1281"/>
      <c r="J45" s="1281"/>
      <c r="K45" s="1281"/>
      <c r="L45" s="1281"/>
      <c r="M45" s="1281"/>
      <c r="N45" s="1281"/>
      <c r="O45" s="1281"/>
      <c r="P45" s="1281"/>
      <c r="Q45" s="1281"/>
    </row>
    <row r="46" spans="1:17" s="972" customFormat="1" ht="18.75" customHeight="1">
      <c r="A46" s="979"/>
      <c r="B46" s="464" t="s">
        <v>160</v>
      </c>
      <c r="C46" s="1140"/>
      <c r="D46" s="1141"/>
      <c r="E46" s="4" t="s">
        <v>829</v>
      </c>
      <c r="F46" s="370" t="s">
        <v>76</v>
      </c>
      <c r="I46" s="1281"/>
      <c r="J46" s="1281"/>
      <c r="K46" s="1281"/>
      <c r="L46" s="1281"/>
      <c r="M46" s="1281"/>
      <c r="N46" s="1281"/>
      <c r="O46" s="1281"/>
      <c r="P46" s="1281"/>
      <c r="Q46" s="1281"/>
    </row>
    <row r="47" spans="1:17" s="972" customFormat="1" ht="18.75" customHeight="1" thickBot="1">
      <c r="A47" s="979"/>
      <c r="B47" s="464" t="s">
        <v>161</v>
      </c>
      <c r="C47" s="1140"/>
      <c r="D47" s="1141"/>
      <c r="E47" s="4" t="s">
        <v>830</v>
      </c>
      <c r="F47" s="370" t="s">
        <v>76</v>
      </c>
      <c r="I47" s="1281"/>
      <c r="J47" s="1281"/>
      <c r="K47" s="1281"/>
      <c r="L47" s="1281"/>
      <c r="M47" s="1281"/>
      <c r="N47" s="1281"/>
      <c r="O47" s="1281"/>
      <c r="P47" s="1281"/>
      <c r="Q47" s="1281"/>
    </row>
    <row r="48" spans="1:17" s="972" customFormat="1" ht="18.75" customHeight="1">
      <c r="A48" s="979"/>
      <c r="B48" s="371" t="s">
        <v>55</v>
      </c>
      <c r="C48" s="345">
        <f>SUM(C45:C47)</f>
        <v>0</v>
      </c>
      <c r="D48" s="345">
        <f t="shared" ref="D48" si="6">SUM(D45:D47)</f>
        <v>0</v>
      </c>
      <c r="E48" s="4" t="s">
        <v>812</v>
      </c>
      <c r="F48" s="370" t="s">
        <v>76</v>
      </c>
      <c r="I48" s="1281"/>
      <c r="J48" s="1281"/>
      <c r="K48" s="1281"/>
      <c r="L48" s="1281"/>
      <c r="M48" s="1281"/>
      <c r="N48" s="1281"/>
      <c r="O48" s="1281"/>
      <c r="P48" s="1281"/>
      <c r="Q48" s="1281"/>
    </row>
    <row r="49" spans="1:17" s="972" customFormat="1" ht="33" customHeight="1">
      <c r="A49" s="979"/>
      <c r="B49" s="545" t="s">
        <v>169</v>
      </c>
      <c r="C49" s="1140"/>
      <c r="D49" s="1141"/>
      <c r="E49" s="4" t="s">
        <v>1076</v>
      </c>
      <c r="F49" s="331" t="s">
        <v>38</v>
      </c>
      <c r="I49" s="1281"/>
      <c r="J49" s="1281"/>
      <c r="K49" s="1281"/>
      <c r="L49" s="1281"/>
      <c r="M49" s="1281"/>
      <c r="N49" s="1281"/>
      <c r="O49" s="1281"/>
      <c r="P49" s="1281"/>
      <c r="Q49" s="1281"/>
    </row>
    <row r="50" spans="1:17" s="1281" customFormat="1" ht="18.75" customHeight="1">
      <c r="A50" s="979"/>
      <c r="B50" s="1204" t="s">
        <v>1174</v>
      </c>
      <c r="C50" s="1201"/>
      <c r="D50" s="1172"/>
      <c r="E50" s="1202"/>
      <c r="F50" s="1203"/>
    </row>
    <row r="51" spans="1:17" s="1281" customFormat="1" ht="18.75" customHeight="1">
      <c r="A51" s="979"/>
      <c r="B51" s="464" t="s">
        <v>159</v>
      </c>
      <c r="C51" s="857">
        <f t="shared" ref="C51:D53" si="7">C27+C33+C39+C45</f>
        <v>0</v>
      </c>
      <c r="D51" s="857">
        <f t="shared" si="7"/>
        <v>0</v>
      </c>
      <c r="E51" s="4" t="s">
        <v>858</v>
      </c>
      <c r="F51" s="370" t="s">
        <v>76</v>
      </c>
    </row>
    <row r="52" spans="1:17" s="1281" customFormat="1" ht="18.75" customHeight="1">
      <c r="A52" s="979"/>
      <c r="B52" s="464" t="s">
        <v>160</v>
      </c>
      <c r="C52" s="857">
        <f t="shared" si="7"/>
        <v>0</v>
      </c>
      <c r="D52" s="857">
        <f t="shared" si="7"/>
        <v>0</v>
      </c>
      <c r="E52" s="4" t="s">
        <v>1175</v>
      </c>
      <c r="F52" s="370" t="s">
        <v>76</v>
      </c>
    </row>
    <row r="53" spans="1:17" s="1281" customFormat="1" ht="18.75" customHeight="1" thickBot="1">
      <c r="A53" s="979"/>
      <c r="B53" s="464" t="s">
        <v>161</v>
      </c>
      <c r="C53" s="857">
        <f t="shared" si="7"/>
        <v>0</v>
      </c>
      <c r="D53" s="857">
        <f t="shared" si="7"/>
        <v>0</v>
      </c>
      <c r="E53" s="4" t="s">
        <v>1176</v>
      </c>
      <c r="F53" s="370" t="s">
        <v>76</v>
      </c>
    </row>
    <row r="54" spans="1:17" s="1281" customFormat="1" ht="18.75" customHeight="1">
      <c r="A54" s="979"/>
      <c r="B54" s="371" t="s">
        <v>55</v>
      </c>
      <c r="C54" s="345">
        <f>SUM(C51:C53)</f>
        <v>0</v>
      </c>
      <c r="D54" s="345">
        <f>SUM(D51:D53)</f>
        <v>0</v>
      </c>
      <c r="E54" s="4" t="s">
        <v>884</v>
      </c>
      <c r="F54" s="370" t="s">
        <v>76</v>
      </c>
    </row>
    <row r="55" spans="1:17" s="1281" customFormat="1" ht="33" customHeight="1">
      <c r="A55" s="979"/>
      <c r="B55" s="545" t="s">
        <v>169</v>
      </c>
      <c r="C55" s="857">
        <f>C31+C37+C43+C49</f>
        <v>0</v>
      </c>
      <c r="D55" s="857">
        <f>D31+D37+D43+D49</f>
        <v>0</v>
      </c>
      <c r="E55" s="4" t="s">
        <v>885</v>
      </c>
      <c r="F55" s="331" t="s">
        <v>38</v>
      </c>
    </row>
    <row r="56" spans="1:17">
      <c r="A56" s="34"/>
      <c r="B56" s="73"/>
      <c r="C56" s="33"/>
      <c r="D56" s="33"/>
      <c r="E56" s="33"/>
      <c r="F56" s="33"/>
    </row>
    <row r="57" spans="1:17" s="972" customFormat="1">
      <c r="A57" s="979"/>
      <c r="B57" s="73"/>
      <c r="C57" s="978"/>
      <c r="D57" s="978"/>
      <c r="E57" s="1759" t="s">
        <v>1633</v>
      </c>
      <c r="F57" s="1759">
        <v>3</v>
      </c>
    </row>
    <row r="58" spans="1:17">
      <c r="A58" s="1187">
        <v>3</v>
      </c>
      <c r="B58" s="740"/>
      <c r="C58" s="735" t="s">
        <v>342</v>
      </c>
      <c r="D58" s="1154" t="s">
        <v>524</v>
      </c>
      <c r="E58" s="735" t="s">
        <v>73</v>
      </c>
      <c r="F58" s="746"/>
      <c r="G58" s="978"/>
      <c r="H58" s="975"/>
    </row>
    <row r="59" spans="1:17">
      <c r="A59" s="122"/>
      <c r="B59" s="342" t="s">
        <v>1614</v>
      </c>
      <c r="C59" s="747" t="s">
        <v>1129</v>
      </c>
      <c r="D59" s="747" t="s">
        <v>957</v>
      </c>
      <c r="E59" s="752"/>
      <c r="F59" s="375" t="s">
        <v>110</v>
      </c>
    </row>
    <row r="60" spans="1:17">
      <c r="A60" s="122"/>
      <c r="B60" s="708"/>
      <c r="C60" s="285" t="s">
        <v>75</v>
      </c>
      <c r="D60" s="285" t="s">
        <v>75</v>
      </c>
      <c r="E60" s="690" t="s">
        <v>74</v>
      </c>
      <c r="F60" s="389" t="s">
        <v>111</v>
      </c>
    </row>
    <row r="61" spans="1:17" ht="18.75" customHeight="1">
      <c r="A61" s="33"/>
      <c r="B61" s="766" t="s">
        <v>1613</v>
      </c>
      <c r="C61" s="344"/>
      <c r="D61" s="283"/>
      <c r="E61" s="256">
        <v>100</v>
      </c>
      <c r="F61" s="753" t="s">
        <v>76</v>
      </c>
    </row>
    <row r="62" spans="1:17">
      <c r="A62" s="33"/>
      <c r="B62" s="36"/>
      <c r="C62" s="72"/>
      <c r="D62" s="74"/>
      <c r="E62" s="75"/>
      <c r="F62" s="67"/>
    </row>
    <row r="63" spans="1:17">
      <c r="A63" s="33"/>
      <c r="B63" s="37"/>
      <c r="C63" s="33"/>
      <c r="D63" s="33"/>
      <c r="E63" s="1759" t="s">
        <v>1633</v>
      </c>
      <c r="F63" s="1759">
        <v>4</v>
      </c>
    </row>
    <row r="64" spans="1:17">
      <c r="A64" s="1187">
        <v>4</v>
      </c>
      <c r="B64" s="740"/>
      <c r="C64" s="738" t="s">
        <v>343</v>
      </c>
      <c r="D64" s="1154" t="s">
        <v>344</v>
      </c>
      <c r="E64" s="738" t="s">
        <v>73</v>
      </c>
      <c r="F64" s="746"/>
      <c r="G64" s="978"/>
      <c r="H64" s="975"/>
    </row>
    <row r="65" spans="1:7" ht="25.5">
      <c r="A65" s="33"/>
      <c r="B65" s="342" t="s">
        <v>502</v>
      </c>
      <c r="C65" s="747" t="s">
        <v>1129</v>
      </c>
      <c r="D65" s="747" t="s">
        <v>957</v>
      </c>
      <c r="E65" s="748"/>
      <c r="F65" s="375" t="s">
        <v>110</v>
      </c>
    </row>
    <row r="66" spans="1:7">
      <c r="A66" s="33"/>
      <c r="B66" s="430"/>
      <c r="C66" s="285" t="s">
        <v>75</v>
      </c>
      <c r="D66" s="285" t="s">
        <v>75</v>
      </c>
      <c r="E66" s="690" t="s">
        <v>74</v>
      </c>
      <c r="F66" s="389" t="s">
        <v>111</v>
      </c>
    </row>
    <row r="67" spans="1:7" ht="32.25" customHeight="1">
      <c r="A67" s="33"/>
      <c r="B67" s="749" t="s">
        <v>139</v>
      </c>
      <c r="C67" s="695"/>
      <c r="D67" s="704"/>
      <c r="E67" s="690">
        <v>100</v>
      </c>
      <c r="F67" s="750" t="s">
        <v>76</v>
      </c>
    </row>
    <row r="68" spans="1:7" ht="39.75" customHeight="1">
      <c r="A68" s="33"/>
      <c r="B68" s="751" t="s">
        <v>64</v>
      </c>
      <c r="C68" s="695"/>
      <c r="D68" s="704"/>
      <c r="E68" s="690" t="s">
        <v>200</v>
      </c>
      <c r="F68" s="387" t="s">
        <v>76</v>
      </c>
    </row>
    <row r="69" spans="1:7">
      <c r="A69" s="33"/>
      <c r="B69" s="37"/>
      <c r="C69" s="33"/>
      <c r="D69" s="33"/>
      <c r="E69" s="33"/>
      <c r="F69" s="33"/>
    </row>
    <row r="70" spans="1:7">
      <c r="A70"/>
      <c r="B70"/>
      <c r="C70"/>
      <c r="D70"/>
      <c r="E70" s="1759" t="s">
        <v>1633</v>
      </c>
      <c r="F70" s="1759">
        <v>5</v>
      </c>
    </row>
    <row r="71" spans="1:7">
      <c r="A71" s="1188">
        <v>5</v>
      </c>
      <c r="B71" s="740"/>
      <c r="C71" s="735" t="s">
        <v>345</v>
      </c>
      <c r="D71" s="1154" t="s">
        <v>346</v>
      </c>
      <c r="E71" s="735" t="s">
        <v>73</v>
      </c>
      <c r="F71" s="739"/>
    </row>
    <row r="72" spans="1:7">
      <c r="A72"/>
      <c r="B72" s="342" t="s">
        <v>844</v>
      </c>
      <c r="C72" s="741"/>
      <c r="D72" s="741"/>
      <c r="E72" s="742"/>
      <c r="F72" s="736" t="s">
        <v>110</v>
      </c>
    </row>
    <row r="73" spans="1:7">
      <c r="A73"/>
      <c r="B73" s="422"/>
      <c r="C73" s="103" t="s">
        <v>1129</v>
      </c>
      <c r="D73" s="103" t="s">
        <v>957</v>
      </c>
      <c r="E73" s="743"/>
      <c r="F73" s="736" t="s">
        <v>111</v>
      </c>
    </row>
    <row r="74" spans="1:7">
      <c r="A74"/>
      <c r="B74" s="430"/>
      <c r="C74" s="285" t="s">
        <v>75</v>
      </c>
      <c r="D74" s="285" t="s">
        <v>75</v>
      </c>
      <c r="E74" s="690" t="s">
        <v>74</v>
      </c>
      <c r="F74" s="648"/>
    </row>
    <row r="75" spans="1:7" s="140" customFormat="1" ht="22.5" customHeight="1">
      <c r="A75"/>
      <c r="B75" s="1833" t="s">
        <v>1140</v>
      </c>
      <c r="C75" s="1834"/>
      <c r="D75" s="1835"/>
      <c r="E75" s="232"/>
      <c r="F75" s="274"/>
    </row>
    <row r="76" spans="1:7" ht="22.5" customHeight="1">
      <c r="A76"/>
      <c r="B76" s="881" t="s">
        <v>845</v>
      </c>
      <c r="C76" s="695"/>
      <c r="D76" s="704"/>
      <c r="E76" s="690" t="s">
        <v>12</v>
      </c>
      <c r="F76" s="274" t="s">
        <v>76</v>
      </c>
    </row>
    <row r="77" spans="1:7" ht="19.5" customHeight="1">
      <c r="A77"/>
      <c r="B77" s="881" t="s">
        <v>846</v>
      </c>
      <c r="C77" s="695"/>
      <c r="D77" s="704"/>
      <c r="E77" s="690" t="s">
        <v>200</v>
      </c>
      <c r="F77" s="274" t="s">
        <v>76</v>
      </c>
    </row>
    <row r="78" spans="1:7" ht="21" customHeight="1">
      <c r="A78"/>
      <c r="B78" s="881" t="s">
        <v>850</v>
      </c>
      <c r="C78" s="695"/>
      <c r="D78" s="704"/>
      <c r="E78" s="690" t="s">
        <v>26</v>
      </c>
      <c r="F78" s="274" t="s">
        <v>76</v>
      </c>
    </row>
    <row r="79" spans="1:7" ht="45.75" customHeight="1">
      <c r="A79"/>
      <c r="B79" s="881" t="s">
        <v>847</v>
      </c>
      <c r="C79" s="695"/>
      <c r="D79" s="704"/>
      <c r="E79" s="690" t="s">
        <v>201</v>
      </c>
      <c r="F79" s="274" t="s">
        <v>76</v>
      </c>
    </row>
    <row r="80" spans="1:7" ht="39.75" customHeight="1">
      <c r="A80"/>
      <c r="B80" s="881" t="s">
        <v>1206</v>
      </c>
      <c r="C80" s="695"/>
      <c r="D80" s="704"/>
      <c r="E80" s="690" t="s">
        <v>27</v>
      </c>
      <c r="F80" s="274" t="s">
        <v>76</v>
      </c>
      <c r="G80" s="1423" t="s">
        <v>1204</v>
      </c>
    </row>
    <row r="81" spans="1:7" ht="23.25" customHeight="1">
      <c r="A81"/>
      <c r="B81" s="881" t="s">
        <v>848</v>
      </c>
      <c r="C81" s="695"/>
      <c r="D81" s="704"/>
      <c r="E81" s="690" t="s">
        <v>202</v>
      </c>
      <c r="F81" s="274" t="s">
        <v>76</v>
      </c>
    </row>
    <row r="82" spans="1:7" ht="45.75" customHeight="1">
      <c r="A82"/>
      <c r="B82" s="881" t="s">
        <v>849</v>
      </c>
      <c r="C82" s="695"/>
      <c r="D82" s="704"/>
      <c r="E82" s="690" t="s">
        <v>3</v>
      </c>
      <c r="F82" s="274" t="s">
        <v>76</v>
      </c>
    </row>
    <row r="83" spans="1:7" ht="45.75" customHeight="1" thickBot="1">
      <c r="A83"/>
      <c r="B83" s="881" t="s">
        <v>851</v>
      </c>
      <c r="C83" s="695"/>
      <c r="D83" s="704"/>
      <c r="E83" s="690" t="s">
        <v>203</v>
      </c>
      <c r="F83" s="274" t="s">
        <v>76</v>
      </c>
    </row>
    <row r="84" spans="1:7" ht="24.95" customHeight="1">
      <c r="A84"/>
      <c r="B84" s="744" t="s">
        <v>33</v>
      </c>
      <c r="C84" s="345">
        <f>SUM(C76:C83)</f>
        <v>0</v>
      </c>
      <c r="D84" s="345">
        <f>SUM(D76:D83)</f>
        <v>0</v>
      </c>
      <c r="E84" s="690" t="s">
        <v>4</v>
      </c>
      <c r="F84" s="745" t="s">
        <v>76</v>
      </c>
      <c r="G84" s="1281"/>
    </row>
    <row r="86" spans="1:7">
      <c r="E86" s="1759" t="s">
        <v>1633</v>
      </c>
      <c r="F86" s="1759">
        <v>6</v>
      </c>
    </row>
    <row r="87" spans="1:7">
      <c r="A87" s="1190">
        <v>6</v>
      </c>
      <c r="B87" s="764"/>
      <c r="C87" s="735" t="s">
        <v>368</v>
      </c>
      <c r="D87" s="1154" t="s">
        <v>369</v>
      </c>
      <c r="E87" s="735" t="s">
        <v>73</v>
      </c>
      <c r="F87" s="746"/>
    </row>
    <row r="88" spans="1:7">
      <c r="B88" s="336" t="s">
        <v>503</v>
      </c>
      <c r="C88" s="353" t="s">
        <v>1129</v>
      </c>
      <c r="D88" s="353" t="s">
        <v>957</v>
      </c>
      <c r="E88" s="752"/>
      <c r="F88" s="375" t="s">
        <v>110</v>
      </c>
    </row>
    <row r="89" spans="1:7" ht="13.5" thickBot="1">
      <c r="B89" s="267"/>
      <c r="C89" s="285" t="s">
        <v>75</v>
      </c>
      <c r="D89" s="423" t="s">
        <v>75</v>
      </c>
      <c r="E89" s="844" t="s">
        <v>74</v>
      </c>
      <c r="F89" s="389" t="s">
        <v>111</v>
      </c>
    </row>
    <row r="90" spans="1:7" ht="22.5" customHeight="1">
      <c r="B90" s="765" t="s">
        <v>414</v>
      </c>
      <c r="C90" s="693">
        <f>'6. Op Inc (source)'!C30+'6. Op Inc (source)'!C71</f>
        <v>0</v>
      </c>
      <c r="D90" s="693">
        <f>'6. Op Inc (source)'!D30+'6. Op Inc (source)'!D71</f>
        <v>0</v>
      </c>
      <c r="E90" s="256">
        <v>100</v>
      </c>
      <c r="F90" s="262" t="s">
        <v>76</v>
      </c>
    </row>
    <row r="91" spans="1:7" ht="22.5" customHeight="1">
      <c r="B91" s="765" t="s">
        <v>415</v>
      </c>
      <c r="C91" s="847">
        <f>-'7. Op Exp'!D86</f>
        <v>0</v>
      </c>
      <c r="D91" s="847">
        <f>-'7. Op Exp'!E86</f>
        <v>0</v>
      </c>
      <c r="E91" s="690">
        <v>105</v>
      </c>
      <c r="F91" s="838" t="s">
        <v>38</v>
      </c>
    </row>
    <row r="92" spans="1:7" ht="22.5" customHeight="1">
      <c r="B92" s="765" t="s">
        <v>416</v>
      </c>
      <c r="C92" s="695"/>
      <c r="D92" s="704"/>
      <c r="E92" s="690">
        <v>110</v>
      </c>
      <c r="F92" s="262" t="s">
        <v>76</v>
      </c>
    </row>
    <row r="93" spans="1:7" ht="22.5" customHeight="1" thickBot="1">
      <c r="B93" s="765" t="s">
        <v>417</v>
      </c>
      <c r="C93" s="695"/>
      <c r="D93" s="704"/>
      <c r="E93" s="690">
        <v>120</v>
      </c>
      <c r="F93" s="262" t="s">
        <v>77</v>
      </c>
    </row>
    <row r="94" spans="1:7" ht="18.75" customHeight="1">
      <c r="B94" s="319" t="s">
        <v>93</v>
      </c>
      <c r="C94" s="345">
        <f>SUM(C90:C93)</f>
        <v>0</v>
      </c>
      <c r="D94" s="345">
        <f>SUM(D90:D93)</f>
        <v>0</v>
      </c>
      <c r="E94" s="690">
        <v>140</v>
      </c>
      <c r="F94" s="398" t="s">
        <v>143</v>
      </c>
    </row>
  </sheetData>
  <mergeCells count="2">
    <mergeCell ref="B75:D75"/>
    <mergeCell ref="B22:B23"/>
  </mergeCells>
  <dataValidations count="1">
    <dataValidation allowBlank="1" showInputMessage="1" showErrorMessage="1" promptTitle="Internal audit services" prompt="This line should only be used in the unusual circumstance where a foundation trust's external auditor also provides the trust with internal audit services." sqref="G80"/>
  </dataValidations>
  <printOptions gridLinesSet="0"/>
  <pageMargins left="0.74803149606299213" right="0.35433070866141736" top="0.35433070866141736" bottom="0.39370078740157483" header="0.19685039370078741" footer="0.19685039370078741"/>
  <pageSetup paperSize="9" scale="47" fitToHeight="2" orientation="landscape" horizontalDpi="300" verticalDpi="300" r:id="rId1"/>
  <headerFooter alignWithMargins="0"/>
  <ignoredErrors>
    <ignoredError sqref="E76:E84 E68 C66:D66 C74:D74 C60:D60 C24 C14:L14 M15:M1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194"/>
  <sheetViews>
    <sheetView showGridLines="0" zoomScale="80" zoomScaleNormal="80" workbookViewId="0"/>
  </sheetViews>
  <sheetFormatPr defaultRowHeight="12.75"/>
  <cols>
    <col min="1" max="1" width="9.140625" style="31"/>
    <col min="2" max="2" width="48" style="31" bestFit="1" customWidth="1"/>
    <col min="3" max="6" width="12.85546875" style="31" customWidth="1"/>
    <col min="7" max="12" width="9.140625" style="31"/>
    <col min="13" max="13" width="0" style="31" hidden="1" customWidth="1"/>
    <col min="14" max="16384" width="9.140625" style="31"/>
  </cols>
  <sheetData>
    <row r="1" spans="1:26">
      <c r="A1" s="90"/>
      <c r="B1" s="1209" t="s">
        <v>1083</v>
      </c>
      <c r="C1" s="91"/>
      <c r="D1" s="91"/>
      <c r="E1" s="91"/>
      <c r="F1" s="91"/>
      <c r="G1" s="91"/>
      <c r="H1" s="91"/>
      <c r="I1" s="91"/>
      <c r="J1" s="91"/>
      <c r="K1" s="91"/>
      <c r="L1" s="91"/>
      <c r="M1" s="91">
        <v>14</v>
      </c>
      <c r="N1" s="91"/>
      <c r="O1" s="91"/>
      <c r="P1" s="91"/>
      <c r="Q1" s="91"/>
      <c r="R1" s="91"/>
      <c r="S1" s="91"/>
      <c r="T1" s="91"/>
      <c r="U1" s="91"/>
      <c r="V1" s="91"/>
      <c r="W1" s="91"/>
      <c r="X1" s="91"/>
      <c r="Y1" s="91"/>
      <c r="Z1" s="91"/>
    </row>
    <row r="2" spans="1:26">
      <c r="A2" s="91"/>
      <c r="B2" s="68"/>
      <c r="C2" s="91"/>
      <c r="D2" s="91"/>
      <c r="E2" s="91"/>
      <c r="F2" s="91"/>
      <c r="G2" s="91"/>
      <c r="H2" s="91"/>
      <c r="I2" s="91"/>
      <c r="J2" s="91"/>
      <c r="K2" s="91"/>
      <c r="L2" s="91"/>
      <c r="M2" s="91"/>
      <c r="N2" s="91"/>
      <c r="O2" s="91"/>
      <c r="P2" s="91"/>
      <c r="Q2" s="91"/>
      <c r="R2" s="91"/>
      <c r="S2" s="91"/>
      <c r="T2" s="91"/>
      <c r="U2" s="91"/>
      <c r="V2" s="91"/>
      <c r="W2" s="91"/>
      <c r="X2" s="91"/>
      <c r="Y2" s="91"/>
      <c r="Z2" s="91"/>
    </row>
    <row r="3" spans="1:26">
      <c r="A3" s="91"/>
      <c r="B3" s="43" t="s">
        <v>1479</v>
      </c>
      <c r="C3" s="91"/>
      <c r="D3" s="91"/>
      <c r="E3" s="91"/>
      <c r="F3" s="91"/>
      <c r="G3" s="91"/>
      <c r="H3" s="91"/>
      <c r="I3" s="91"/>
      <c r="J3" s="91"/>
      <c r="K3" s="91"/>
      <c r="L3" s="91"/>
      <c r="M3" s="91"/>
      <c r="N3" s="91"/>
      <c r="O3" s="91"/>
      <c r="P3" s="91"/>
      <c r="Q3" s="91"/>
      <c r="R3" s="91"/>
      <c r="S3" s="91"/>
      <c r="T3" s="91"/>
      <c r="U3" s="91"/>
      <c r="V3" s="91"/>
      <c r="W3" s="91"/>
      <c r="X3" s="91"/>
      <c r="Y3" s="91"/>
      <c r="Z3" s="91"/>
    </row>
    <row r="4" spans="1:26">
      <c r="A4" s="91"/>
      <c r="B4" s="97" t="s">
        <v>617</v>
      </c>
      <c r="C4" s="91"/>
      <c r="D4" s="91"/>
      <c r="E4" s="91"/>
      <c r="F4" s="91"/>
      <c r="G4" s="91"/>
      <c r="H4" s="91"/>
      <c r="I4" s="91"/>
      <c r="J4" s="91"/>
      <c r="K4" s="91"/>
      <c r="L4" s="91"/>
      <c r="M4" s="91"/>
      <c r="N4" s="91"/>
      <c r="O4" s="91"/>
      <c r="P4" s="91"/>
      <c r="Q4" s="91"/>
      <c r="R4" s="91"/>
      <c r="S4" s="91"/>
      <c r="T4" s="91"/>
      <c r="U4" s="91"/>
      <c r="V4" s="91"/>
      <c r="W4" s="91"/>
      <c r="X4" s="91"/>
      <c r="Y4" s="91"/>
      <c r="Z4" s="91"/>
    </row>
    <row r="5" spans="1:26">
      <c r="A5" s="1307"/>
      <c r="B5" s="97"/>
      <c r="C5" s="1307"/>
      <c r="D5" s="1307"/>
      <c r="E5" s="1307"/>
      <c r="F5" s="1307"/>
      <c r="G5" s="1307"/>
      <c r="H5" s="1307"/>
      <c r="I5" s="1307"/>
      <c r="J5" s="1307"/>
      <c r="K5" s="1307"/>
      <c r="L5" s="1307"/>
      <c r="M5" s="1307"/>
      <c r="N5" s="1307"/>
      <c r="O5" s="1307"/>
      <c r="P5" s="1307"/>
      <c r="Q5" s="1307"/>
      <c r="R5" s="1307"/>
      <c r="S5" s="1307"/>
      <c r="T5" s="1307"/>
      <c r="U5" s="1307"/>
      <c r="V5" s="1307"/>
      <c r="W5" s="1307"/>
      <c r="X5" s="1307"/>
      <c r="Y5" s="1307"/>
      <c r="Z5" s="1307"/>
    </row>
    <row r="6" spans="1:26">
      <c r="A6" s="1307"/>
      <c r="B6" s="97"/>
      <c r="C6" s="1307"/>
      <c r="D6" s="1307"/>
      <c r="E6" s="1307"/>
      <c r="F6" s="1307"/>
      <c r="G6" s="1307"/>
      <c r="H6" s="1307"/>
      <c r="I6" s="1307"/>
      <c r="J6" s="1307"/>
      <c r="K6" s="1307"/>
      <c r="L6" s="1307"/>
      <c r="M6" s="1307"/>
      <c r="N6" s="1307"/>
      <c r="O6" s="1307"/>
      <c r="P6" s="1307"/>
      <c r="Q6" s="1307"/>
      <c r="R6" s="1307"/>
      <c r="S6" s="1307"/>
      <c r="T6" s="1307"/>
      <c r="U6" s="1307"/>
      <c r="V6" s="1307"/>
      <c r="W6" s="1307"/>
      <c r="X6" s="1307"/>
      <c r="Y6" s="1307"/>
      <c r="Z6" s="1307"/>
    </row>
    <row r="7" spans="1:26">
      <c r="A7" s="1307"/>
      <c r="B7" s="97"/>
      <c r="C7" s="1307"/>
      <c r="D7" s="1307"/>
      <c r="E7" s="1307"/>
      <c r="F7" s="1307"/>
      <c r="G7" s="1307"/>
      <c r="H7" s="1307"/>
      <c r="I7" s="1307"/>
      <c r="J7" s="1307"/>
      <c r="K7" s="1307"/>
      <c r="L7" s="1307"/>
      <c r="M7" s="1307"/>
      <c r="N7" s="1307"/>
      <c r="O7" s="1307"/>
      <c r="P7" s="1307"/>
      <c r="Q7" s="1307"/>
      <c r="R7" s="1307"/>
      <c r="S7" s="1307"/>
      <c r="T7" s="1307"/>
      <c r="U7" s="1307"/>
      <c r="V7" s="1307"/>
      <c r="W7" s="1307"/>
      <c r="X7" s="1307"/>
      <c r="Y7" s="1307"/>
      <c r="Z7" s="1307"/>
    </row>
    <row r="8" spans="1:26">
      <c r="A8" s="91"/>
      <c r="B8" s="91"/>
      <c r="C8" s="91"/>
      <c r="D8" s="91"/>
      <c r="E8" s="91"/>
      <c r="F8" s="91"/>
      <c r="G8" s="91"/>
      <c r="H8" s="91"/>
      <c r="I8" s="91"/>
      <c r="J8" s="91"/>
      <c r="K8" s="91"/>
      <c r="L8" s="91"/>
      <c r="M8" s="91"/>
      <c r="N8" s="91"/>
      <c r="O8" s="91"/>
      <c r="P8" s="91"/>
      <c r="Q8" s="91"/>
      <c r="R8" s="91"/>
      <c r="S8" s="91"/>
      <c r="T8" s="91"/>
      <c r="U8" s="91"/>
      <c r="V8" s="91"/>
      <c r="W8" s="91"/>
      <c r="X8" s="91"/>
      <c r="Y8" s="91"/>
      <c r="Z8" s="91"/>
    </row>
    <row r="9" spans="1:26">
      <c r="A9" s="91"/>
      <c r="B9" s="91"/>
      <c r="C9" s="91"/>
      <c r="D9" s="91"/>
      <c r="E9" s="91"/>
      <c r="F9" s="91"/>
      <c r="G9" s="91"/>
      <c r="H9" s="91"/>
      <c r="I9" s="91"/>
      <c r="J9" s="91"/>
      <c r="K9" s="91"/>
      <c r="L9" s="91"/>
      <c r="M9" s="91"/>
      <c r="N9" s="91"/>
      <c r="O9" s="91"/>
      <c r="P9" s="91"/>
      <c r="Q9" s="91"/>
      <c r="R9" s="91"/>
      <c r="S9" s="91"/>
      <c r="T9" s="91"/>
      <c r="U9" s="91"/>
      <c r="V9" s="91"/>
      <c r="W9" s="91"/>
      <c r="X9" s="91"/>
      <c r="Y9" s="91"/>
      <c r="Z9" s="91"/>
    </row>
    <row r="10" spans="1:26">
      <c r="A10" s="91"/>
      <c r="B10" s="91"/>
      <c r="C10" s="91"/>
      <c r="D10" s="91"/>
      <c r="E10" s="1759" t="s">
        <v>1633</v>
      </c>
      <c r="F10" s="1759">
        <v>1</v>
      </c>
      <c r="G10" s="91"/>
      <c r="H10" s="91"/>
      <c r="I10" s="91"/>
      <c r="J10" s="91"/>
      <c r="K10" s="91"/>
      <c r="L10" s="91"/>
      <c r="M10" s="91"/>
      <c r="N10" s="91"/>
      <c r="O10" s="91"/>
      <c r="P10" s="91"/>
      <c r="Q10" s="91"/>
      <c r="R10" s="91"/>
      <c r="S10" s="91"/>
      <c r="T10" s="91"/>
      <c r="U10" s="91"/>
      <c r="V10" s="91"/>
      <c r="W10" s="91"/>
      <c r="X10" s="91"/>
      <c r="Y10" s="91"/>
      <c r="Z10" s="91"/>
    </row>
    <row r="11" spans="1:26">
      <c r="A11" s="1186">
        <v>1</v>
      </c>
      <c r="B11" s="721"/>
      <c r="C11" s="633" t="s">
        <v>347</v>
      </c>
      <c r="D11" s="1154" t="s">
        <v>348</v>
      </c>
      <c r="E11" s="633" t="s">
        <v>73</v>
      </c>
      <c r="F11" s="722"/>
      <c r="G11" s="978"/>
      <c r="H11" s="975"/>
      <c r="I11" s="978"/>
      <c r="J11" s="975"/>
      <c r="K11" s="91"/>
      <c r="L11" s="91"/>
      <c r="M11" s="91"/>
      <c r="N11" s="91"/>
      <c r="O11" s="91"/>
      <c r="P11" s="91"/>
      <c r="Q11" s="91"/>
      <c r="R11" s="91"/>
      <c r="S11" s="91"/>
      <c r="T11" s="91"/>
      <c r="U11" s="91"/>
      <c r="V11" s="91"/>
      <c r="W11" s="91"/>
      <c r="X11" s="91"/>
      <c r="Y11" s="91"/>
      <c r="Z11" s="91"/>
    </row>
    <row r="12" spans="1:26">
      <c r="A12" s="91"/>
      <c r="B12" s="723" t="s">
        <v>504</v>
      </c>
      <c r="C12" s="92" t="s">
        <v>1129</v>
      </c>
      <c r="D12" s="92" t="s">
        <v>957</v>
      </c>
      <c r="E12" s="719"/>
      <c r="F12" s="724" t="s">
        <v>110</v>
      </c>
      <c r="G12" s="1307"/>
      <c r="H12" s="1307"/>
      <c r="I12" s="1307"/>
      <c r="J12" s="91"/>
      <c r="K12" s="91"/>
      <c r="L12" s="91"/>
      <c r="M12" s="91"/>
      <c r="N12" s="91"/>
      <c r="O12" s="91"/>
      <c r="P12" s="91"/>
      <c r="Q12" s="91"/>
      <c r="R12" s="91"/>
      <c r="S12" s="91"/>
      <c r="T12" s="91"/>
      <c r="U12" s="91"/>
      <c r="V12" s="91"/>
      <c r="W12" s="91"/>
      <c r="X12" s="91"/>
      <c r="Y12" s="91"/>
      <c r="Z12" s="91"/>
    </row>
    <row r="13" spans="1:26">
      <c r="A13" s="91"/>
      <c r="B13" s="725"/>
      <c r="C13" s="92" t="s">
        <v>30</v>
      </c>
      <c r="D13" s="92" t="s">
        <v>30</v>
      </c>
      <c r="E13" s="690" t="s">
        <v>74</v>
      </c>
      <c r="F13" s="724" t="s">
        <v>111</v>
      </c>
      <c r="G13" s="91"/>
      <c r="H13" s="91"/>
      <c r="I13" s="91"/>
      <c r="J13" s="91"/>
      <c r="K13" s="91"/>
      <c r="L13" s="91"/>
      <c r="M13" s="91"/>
      <c r="N13" s="91"/>
      <c r="O13" s="91"/>
      <c r="P13" s="91"/>
      <c r="Q13" s="91"/>
      <c r="R13" s="91"/>
      <c r="S13" s="91"/>
      <c r="T13" s="91"/>
      <c r="U13" s="91"/>
      <c r="V13" s="91"/>
      <c r="W13" s="91"/>
      <c r="X13" s="91"/>
      <c r="Y13" s="91"/>
      <c r="Z13" s="91"/>
    </row>
    <row r="14" spans="1:26" ht="18.75" customHeight="1">
      <c r="A14" s="91"/>
      <c r="B14" s="732" t="s">
        <v>1420</v>
      </c>
      <c r="C14" s="695"/>
      <c r="D14" s="704"/>
      <c r="E14" s="690">
        <v>100</v>
      </c>
      <c r="F14" s="707" t="s">
        <v>136</v>
      </c>
      <c r="G14" s="91"/>
      <c r="H14" s="91"/>
      <c r="I14" s="91"/>
      <c r="J14" s="91"/>
      <c r="K14" s="91"/>
      <c r="L14" s="91"/>
      <c r="M14" s="91"/>
      <c r="N14" s="91"/>
      <c r="O14" s="91"/>
      <c r="P14" s="91"/>
      <c r="Q14" s="91"/>
      <c r="R14" s="91"/>
      <c r="S14" s="91"/>
      <c r="T14" s="91"/>
      <c r="U14" s="91"/>
      <c r="V14" s="91"/>
      <c r="W14" s="91"/>
      <c r="X14" s="91"/>
      <c r="Y14" s="91"/>
      <c r="Z14" s="91"/>
    </row>
    <row r="15" spans="1:26" ht="18.75" customHeight="1" thickBot="1">
      <c r="A15" s="91"/>
      <c r="B15" s="731" t="s">
        <v>420</v>
      </c>
      <c r="C15" s="695"/>
      <c r="D15" s="704"/>
      <c r="E15" s="690" t="s">
        <v>200</v>
      </c>
      <c r="F15" s="707" t="s">
        <v>143</v>
      </c>
      <c r="G15" s="91"/>
      <c r="H15" s="91"/>
      <c r="I15" s="91"/>
      <c r="J15" s="91"/>
      <c r="K15" s="91"/>
      <c r="L15" s="91"/>
      <c r="M15" s="91"/>
      <c r="N15" s="91"/>
      <c r="O15" s="91"/>
      <c r="P15" s="91"/>
      <c r="Q15" s="91"/>
      <c r="R15" s="91"/>
      <c r="S15" s="91"/>
      <c r="T15" s="91"/>
      <c r="U15" s="91"/>
      <c r="V15" s="91"/>
      <c r="W15" s="91"/>
      <c r="X15" s="91"/>
      <c r="Y15" s="91"/>
      <c r="Z15" s="91"/>
    </row>
    <row r="16" spans="1:26" ht="18.75" customHeight="1">
      <c r="A16" s="91"/>
      <c r="B16" s="732" t="s">
        <v>421</v>
      </c>
      <c r="C16" s="345">
        <f>SUM(C14:C15)</f>
        <v>0</v>
      </c>
      <c r="D16" s="345">
        <f>SUM(D14:D15)</f>
        <v>0</v>
      </c>
      <c r="E16" s="690" t="s">
        <v>26</v>
      </c>
      <c r="F16" s="707" t="s">
        <v>143</v>
      </c>
      <c r="G16" s="91"/>
      <c r="H16" s="91"/>
      <c r="I16" s="91"/>
      <c r="J16" s="91"/>
      <c r="K16" s="91"/>
      <c r="L16" s="91"/>
      <c r="M16" s="91"/>
      <c r="N16" s="91"/>
      <c r="O16" s="91"/>
      <c r="P16" s="91"/>
      <c r="Q16" s="91"/>
      <c r="R16" s="91"/>
      <c r="S16" s="91"/>
      <c r="T16" s="91"/>
      <c r="U16" s="91"/>
      <c r="V16" s="91"/>
      <c r="W16" s="91"/>
      <c r="X16" s="91"/>
      <c r="Y16" s="91"/>
      <c r="Z16" s="91"/>
    </row>
    <row r="17" spans="1:26" ht="18.75" customHeight="1">
      <c r="A17" s="91"/>
      <c r="B17" s="731" t="s">
        <v>422</v>
      </c>
      <c r="C17" s="695"/>
      <c r="D17" s="704"/>
      <c r="E17" s="690" t="s">
        <v>201</v>
      </c>
      <c r="F17" s="707" t="s">
        <v>143</v>
      </c>
      <c r="G17" s="91"/>
      <c r="H17" s="91"/>
      <c r="I17" s="91"/>
      <c r="J17" s="91"/>
      <c r="K17" s="91"/>
      <c r="L17" s="91"/>
      <c r="M17" s="91"/>
      <c r="N17" s="91"/>
      <c r="O17" s="91"/>
      <c r="P17" s="91"/>
      <c r="Q17" s="91"/>
      <c r="R17" s="91"/>
      <c r="S17" s="91"/>
      <c r="T17" s="91"/>
      <c r="U17" s="91"/>
      <c r="V17" s="91"/>
      <c r="W17" s="91"/>
      <c r="X17" s="91"/>
      <c r="Y17" s="91"/>
      <c r="Z17" s="91"/>
    </row>
    <row r="18" spans="1:26" ht="18.75" customHeight="1">
      <c r="A18" s="91"/>
      <c r="B18" s="731" t="s">
        <v>420</v>
      </c>
      <c r="C18" s="695"/>
      <c r="D18" s="704"/>
      <c r="E18" s="690" t="s">
        <v>27</v>
      </c>
      <c r="F18" s="707" t="s">
        <v>143</v>
      </c>
      <c r="G18" s="91"/>
      <c r="H18" s="91"/>
      <c r="I18" s="91"/>
      <c r="J18" s="91"/>
      <c r="K18" s="91"/>
      <c r="L18" s="91"/>
      <c r="M18" s="91"/>
      <c r="N18" s="91"/>
      <c r="O18" s="91"/>
      <c r="P18" s="91"/>
      <c r="Q18" s="91"/>
      <c r="R18" s="91"/>
      <c r="S18" s="91"/>
      <c r="T18" s="91"/>
      <c r="U18" s="91"/>
      <c r="V18" s="91"/>
      <c r="W18" s="91"/>
      <c r="X18" s="91"/>
      <c r="Y18" s="91"/>
      <c r="Z18" s="91"/>
    </row>
    <row r="19" spans="1:26" ht="18.75" customHeight="1" thickBot="1">
      <c r="A19" s="91"/>
      <c r="B19" s="731" t="s">
        <v>423</v>
      </c>
      <c r="C19" s="695"/>
      <c r="D19" s="704"/>
      <c r="E19" s="690" t="s">
        <v>202</v>
      </c>
      <c r="F19" s="707" t="s">
        <v>143</v>
      </c>
      <c r="G19" s="91"/>
      <c r="H19" s="91"/>
      <c r="I19" s="91"/>
      <c r="J19" s="91"/>
      <c r="K19" s="91"/>
      <c r="L19" s="91"/>
      <c r="M19" s="91"/>
      <c r="N19" s="91"/>
      <c r="O19" s="91"/>
      <c r="P19" s="91"/>
      <c r="Q19" s="91"/>
      <c r="R19" s="91"/>
      <c r="S19" s="91"/>
      <c r="T19" s="91"/>
      <c r="U19" s="91"/>
      <c r="V19" s="91"/>
      <c r="W19" s="91"/>
      <c r="X19" s="91"/>
      <c r="Y19" s="91"/>
      <c r="Z19" s="91"/>
    </row>
    <row r="20" spans="1:26" ht="18.75" customHeight="1" thickBot="1">
      <c r="A20" s="91"/>
      <c r="B20" s="732" t="s">
        <v>424</v>
      </c>
      <c r="C20" s="345">
        <f>SUM(C17:C19)</f>
        <v>0</v>
      </c>
      <c r="D20" s="345">
        <f>SUM(D17:D19)</f>
        <v>0</v>
      </c>
      <c r="E20" s="690" t="s">
        <v>3</v>
      </c>
      <c r="F20" s="707" t="s">
        <v>143</v>
      </c>
      <c r="G20" s="91"/>
      <c r="H20" s="91"/>
      <c r="I20" s="91"/>
      <c r="J20" s="91"/>
      <c r="K20" s="91"/>
      <c r="L20" s="91"/>
      <c r="M20" s="91"/>
      <c r="N20" s="91"/>
      <c r="O20" s="91"/>
      <c r="P20" s="91"/>
      <c r="Q20" s="91"/>
      <c r="R20" s="91"/>
      <c r="S20" s="91"/>
      <c r="T20" s="91"/>
      <c r="U20" s="91"/>
      <c r="V20" s="91"/>
      <c r="W20" s="91"/>
      <c r="X20" s="91"/>
      <c r="Y20" s="91"/>
      <c r="Z20" s="91"/>
    </row>
    <row r="21" spans="1:26" ht="37.5" customHeight="1">
      <c r="A21" s="91"/>
      <c r="B21" s="726" t="s">
        <v>425</v>
      </c>
      <c r="C21" s="345">
        <f>SUM(C20,C16)</f>
        <v>0</v>
      </c>
      <c r="D21" s="345">
        <f>SUM(D20,D16)</f>
        <v>0</v>
      </c>
      <c r="E21" s="690" t="s">
        <v>203</v>
      </c>
      <c r="F21" s="707" t="s">
        <v>143</v>
      </c>
      <c r="G21" s="91"/>
      <c r="H21" s="91"/>
      <c r="I21" s="91"/>
      <c r="J21" s="91"/>
      <c r="K21" s="91"/>
      <c r="L21" s="91"/>
      <c r="M21" s="91"/>
      <c r="N21" s="91"/>
      <c r="O21" s="91"/>
      <c r="P21" s="91"/>
      <c r="Q21" s="91"/>
      <c r="R21" s="91"/>
      <c r="S21" s="91"/>
      <c r="T21" s="91"/>
      <c r="U21" s="91"/>
      <c r="V21" s="91"/>
      <c r="W21" s="91"/>
      <c r="X21" s="91"/>
      <c r="Y21" s="91"/>
      <c r="Z21" s="91"/>
    </row>
    <row r="22" spans="1:26" ht="39.75" customHeight="1">
      <c r="A22" s="91"/>
      <c r="B22" s="733" t="s">
        <v>887</v>
      </c>
      <c r="C22" s="864"/>
      <c r="D22" s="867"/>
      <c r="E22" s="720"/>
      <c r="F22" s="728"/>
      <c r="G22" s="91"/>
      <c r="H22" s="91"/>
      <c r="I22" s="91"/>
      <c r="J22" s="91"/>
      <c r="K22" s="91"/>
      <c r="L22" s="91"/>
      <c r="M22" s="91"/>
      <c r="N22" s="91"/>
      <c r="O22" s="91"/>
      <c r="P22" s="91"/>
      <c r="Q22" s="91"/>
      <c r="R22" s="91"/>
      <c r="S22" s="91"/>
      <c r="T22" s="91"/>
      <c r="U22" s="91"/>
      <c r="V22" s="91"/>
      <c r="W22" s="91"/>
      <c r="X22" s="91"/>
      <c r="Y22" s="91"/>
      <c r="Z22" s="91"/>
    </row>
    <row r="23" spans="1:26" ht="18.75" customHeight="1">
      <c r="A23" s="91"/>
      <c r="B23" s="863" t="s">
        <v>433</v>
      </c>
      <c r="C23" s="866"/>
      <c r="D23" s="868"/>
      <c r="E23" s="861" t="s">
        <v>4</v>
      </c>
      <c r="F23" s="707" t="s">
        <v>364</v>
      </c>
      <c r="G23" s="91"/>
      <c r="H23" s="91"/>
      <c r="I23" s="91"/>
      <c r="J23" s="91"/>
      <c r="K23" s="91"/>
      <c r="L23" s="91"/>
      <c r="M23" s="91"/>
      <c r="N23" s="91"/>
      <c r="O23" s="91"/>
      <c r="P23" s="91"/>
      <c r="Q23" s="91"/>
      <c r="R23" s="91"/>
      <c r="S23" s="91"/>
      <c r="T23" s="91"/>
      <c r="U23" s="91"/>
      <c r="V23" s="91"/>
      <c r="W23" s="91"/>
      <c r="X23" s="91"/>
      <c r="Y23" s="91"/>
      <c r="Z23" s="91"/>
    </row>
    <row r="24" spans="1:26" ht="32.25" customHeight="1">
      <c r="A24" s="91"/>
      <c r="B24" s="802" t="s">
        <v>434</v>
      </c>
      <c r="C24" s="865">
        <f>C23*SUM('1. SoCI'!D18,'1. SoCI'!D24:D25)</f>
        <v>0</v>
      </c>
      <c r="D24" s="865">
        <f>D23*SUM('1. SoCI'!E18,'1. SoCI'!E24:E25)</f>
        <v>0</v>
      </c>
      <c r="E24" s="690" t="s">
        <v>204</v>
      </c>
      <c r="F24" s="707" t="s">
        <v>143</v>
      </c>
      <c r="G24" s="91"/>
      <c r="H24" s="91"/>
      <c r="I24" s="91"/>
      <c r="J24" s="91"/>
      <c r="K24" s="91"/>
      <c r="L24" s="91"/>
      <c r="M24" s="91"/>
      <c r="N24" s="91"/>
      <c r="O24" s="91"/>
      <c r="P24" s="91"/>
      <c r="Q24" s="91"/>
      <c r="R24" s="91"/>
      <c r="S24" s="91"/>
      <c r="T24" s="91"/>
      <c r="U24" s="91"/>
      <c r="V24" s="91"/>
      <c r="W24" s="91"/>
      <c r="X24" s="91"/>
      <c r="Y24" s="91"/>
      <c r="Z24" s="91"/>
    </row>
    <row r="25" spans="1:26" ht="18.75" customHeight="1">
      <c r="A25" s="91"/>
      <c r="B25" s="729" t="s">
        <v>426</v>
      </c>
      <c r="C25" s="727"/>
      <c r="D25" s="727"/>
      <c r="E25" s="727"/>
      <c r="F25" s="728"/>
      <c r="G25" s="91"/>
      <c r="H25" s="91"/>
      <c r="I25" s="91"/>
      <c r="J25" s="91"/>
      <c r="K25" s="91"/>
      <c r="L25" s="91"/>
      <c r="M25" s="91"/>
      <c r="N25" s="91"/>
      <c r="O25" s="91"/>
      <c r="P25" s="91"/>
      <c r="Q25" s="91"/>
      <c r="R25" s="91"/>
      <c r="S25" s="91"/>
      <c r="T25" s="91"/>
      <c r="U25" s="91"/>
      <c r="V25" s="91"/>
      <c r="W25" s="91"/>
      <c r="X25" s="91"/>
      <c r="Y25" s="91"/>
      <c r="Z25" s="91"/>
    </row>
    <row r="26" spans="1:26" ht="18.75" customHeight="1">
      <c r="A26" s="91"/>
      <c r="B26" s="731" t="s">
        <v>427</v>
      </c>
      <c r="C26" s="695"/>
      <c r="D26" s="704"/>
      <c r="E26" s="690" t="s">
        <v>5</v>
      </c>
      <c r="F26" s="707" t="s">
        <v>143</v>
      </c>
      <c r="G26" s="91"/>
      <c r="H26" s="91"/>
      <c r="I26" s="91"/>
      <c r="J26" s="91"/>
      <c r="K26" s="91"/>
      <c r="L26" s="91"/>
      <c r="M26" s="91"/>
      <c r="N26" s="91"/>
      <c r="O26" s="91"/>
      <c r="P26" s="91"/>
      <c r="Q26" s="91"/>
      <c r="R26" s="91"/>
      <c r="S26" s="91"/>
      <c r="T26" s="91"/>
      <c r="U26" s="91"/>
      <c r="V26" s="91"/>
      <c r="W26" s="91"/>
      <c r="X26" s="91"/>
      <c r="Y26" s="91"/>
      <c r="Z26" s="91"/>
    </row>
    <row r="27" spans="1:26" ht="18.75" customHeight="1">
      <c r="A27" s="91"/>
      <c r="B27" s="731" t="s">
        <v>428</v>
      </c>
      <c r="C27" s="695"/>
      <c r="D27" s="704"/>
      <c r="E27" s="690" t="s">
        <v>205</v>
      </c>
      <c r="F27" s="707" t="s">
        <v>143</v>
      </c>
      <c r="G27" s="91"/>
      <c r="H27" s="91"/>
      <c r="I27" s="91"/>
      <c r="J27" s="91"/>
      <c r="K27" s="91"/>
      <c r="L27" s="91"/>
      <c r="M27" s="91"/>
      <c r="N27" s="91"/>
      <c r="O27" s="91"/>
      <c r="P27" s="91"/>
      <c r="Q27" s="91"/>
      <c r="R27" s="91"/>
      <c r="S27" s="91"/>
      <c r="T27" s="91"/>
      <c r="U27" s="91"/>
      <c r="V27" s="91"/>
      <c r="W27" s="91"/>
      <c r="X27" s="91"/>
      <c r="Y27" s="91"/>
      <c r="Z27" s="91"/>
    </row>
    <row r="28" spans="1:26" ht="18.75" customHeight="1">
      <c r="A28" s="91"/>
      <c r="B28" s="731" t="s">
        <v>420</v>
      </c>
      <c r="C28" s="695"/>
      <c r="D28" s="704"/>
      <c r="E28" s="690" t="s">
        <v>6</v>
      </c>
      <c r="F28" s="707" t="s">
        <v>143</v>
      </c>
      <c r="G28" s="91"/>
      <c r="H28" s="91"/>
      <c r="I28" s="91"/>
      <c r="J28" s="91"/>
      <c r="K28" s="91"/>
      <c r="L28" s="91"/>
      <c r="M28" s="91"/>
      <c r="N28" s="91"/>
      <c r="O28" s="91"/>
      <c r="P28" s="91"/>
      <c r="Q28" s="91"/>
      <c r="R28" s="91"/>
      <c r="S28" s="91"/>
      <c r="T28" s="91"/>
      <c r="U28" s="91"/>
      <c r="V28" s="91"/>
      <c r="W28" s="91"/>
      <c r="X28" s="91"/>
      <c r="Y28" s="91"/>
      <c r="Z28" s="91"/>
    </row>
    <row r="29" spans="1:26" ht="18.75" customHeight="1">
      <c r="A29" s="91"/>
      <c r="B29" s="731" t="s">
        <v>429</v>
      </c>
      <c r="C29" s="695"/>
      <c r="D29" s="704"/>
      <c r="E29" s="690" t="s">
        <v>206</v>
      </c>
      <c r="F29" s="707" t="s">
        <v>143</v>
      </c>
      <c r="G29" s="91"/>
      <c r="H29" s="91"/>
      <c r="I29" s="91"/>
      <c r="J29" s="91"/>
      <c r="K29" s="91"/>
      <c r="L29" s="91"/>
      <c r="M29" s="91"/>
      <c r="N29" s="91"/>
      <c r="O29" s="91"/>
      <c r="P29" s="91"/>
      <c r="Q29" s="91"/>
      <c r="R29" s="91"/>
      <c r="S29" s="91"/>
      <c r="T29" s="91"/>
      <c r="U29" s="91"/>
      <c r="V29" s="91"/>
      <c r="W29" s="91"/>
      <c r="X29" s="91"/>
      <c r="Y29" s="91"/>
      <c r="Z29" s="91"/>
    </row>
    <row r="30" spans="1:26" ht="18.75" customHeight="1">
      <c r="A30" s="91"/>
      <c r="B30" s="731" t="s">
        <v>423</v>
      </c>
      <c r="C30" s="695"/>
      <c r="D30" s="704"/>
      <c r="E30" s="690" t="s">
        <v>13</v>
      </c>
      <c r="F30" s="707" t="s">
        <v>143</v>
      </c>
      <c r="G30" s="91"/>
      <c r="H30" s="91"/>
      <c r="I30" s="91"/>
      <c r="J30" s="91"/>
      <c r="K30" s="91"/>
      <c r="L30" s="91"/>
      <c r="M30" s="91"/>
      <c r="N30" s="91"/>
      <c r="O30" s="91"/>
      <c r="P30" s="91"/>
      <c r="Q30" s="91"/>
      <c r="R30" s="91"/>
      <c r="S30" s="91"/>
      <c r="T30" s="91"/>
      <c r="U30" s="91"/>
      <c r="V30" s="91"/>
      <c r="W30" s="91"/>
      <c r="X30" s="91"/>
      <c r="Y30" s="91"/>
      <c r="Z30" s="91"/>
    </row>
    <row r="31" spans="1:26" ht="18.75" customHeight="1" thickBot="1">
      <c r="A31" s="91"/>
      <c r="B31" s="731" t="s">
        <v>50</v>
      </c>
      <c r="C31" s="695"/>
      <c r="D31" s="704"/>
      <c r="E31" s="690" t="s">
        <v>207</v>
      </c>
      <c r="F31" s="707" t="s">
        <v>143</v>
      </c>
      <c r="G31" s="91"/>
      <c r="H31" s="91"/>
      <c r="I31" s="91"/>
      <c r="J31" s="91"/>
      <c r="K31" s="91"/>
      <c r="L31" s="91"/>
      <c r="M31" s="91"/>
      <c r="N31" s="91"/>
      <c r="O31" s="91"/>
      <c r="P31" s="91"/>
      <c r="Q31" s="91"/>
      <c r="R31" s="91"/>
      <c r="S31" s="91"/>
      <c r="T31" s="91"/>
      <c r="U31" s="91"/>
      <c r="V31" s="91"/>
      <c r="W31" s="91"/>
      <c r="X31" s="91"/>
      <c r="Y31" s="91"/>
      <c r="Z31" s="91"/>
    </row>
    <row r="32" spans="1:26" ht="18.75" customHeight="1">
      <c r="A32" s="91"/>
      <c r="B32" s="730" t="s">
        <v>430</v>
      </c>
      <c r="C32" s="345">
        <f>SUM(C24,C26:C31)</f>
        <v>0</v>
      </c>
      <c r="D32" s="345">
        <f>SUM(D24,D26:D31)</f>
        <v>0</v>
      </c>
      <c r="E32" s="690">
        <v>180</v>
      </c>
      <c r="F32" s="707" t="s">
        <v>143</v>
      </c>
      <c r="G32" s="91"/>
      <c r="H32" s="91"/>
      <c r="I32" s="91"/>
      <c r="J32" s="91"/>
      <c r="K32" s="91"/>
      <c r="L32" s="91"/>
      <c r="M32" s="91"/>
      <c r="N32" s="91"/>
      <c r="O32" s="91"/>
      <c r="P32" s="91"/>
      <c r="Q32" s="91"/>
      <c r="R32" s="91"/>
      <c r="S32" s="91"/>
      <c r="T32" s="91"/>
      <c r="U32" s="91"/>
      <c r="V32" s="91"/>
      <c r="W32" s="91"/>
      <c r="X32" s="91"/>
      <c r="Y32" s="91"/>
      <c r="Z32" s="91"/>
    </row>
    <row r="33" spans="1:26">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row r="34" spans="1:26">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row>
    <row r="35" spans="1:26">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row>
    <row r="36" spans="1:26">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row>
    <row r="37" spans="1:26">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row>
    <row r="38" spans="1:26">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row>
    <row r="39" spans="1:26">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row>
    <row r="40" spans="1:26">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row>
    <row r="41" spans="1:26">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row>
    <row r="42" spans="1:26">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row>
    <row r="43" spans="1:26">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row>
    <row r="44" spans="1:26">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row>
    <row r="45" spans="1:26">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row>
    <row r="46" spans="1:26">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row>
    <row r="47" spans="1:26">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row>
    <row r="48" spans="1:26">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spans="1:26">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spans="1:26">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row r="51" spans="1:26">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6">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spans="1:26">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row>
    <row r="54" spans="1:26">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spans="1:26">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spans="1:26">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spans="1:26">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row>
    <row r="58" spans="1:26">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spans="1:26">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spans="1:26">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spans="1:26">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spans="1:26">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spans="1:26">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row>
    <row r="64" spans="1:26">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row r="65" spans="1:26">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spans="1:26">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spans="1:26">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spans="1:26">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spans="1:26">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6">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row>
    <row r="71" spans="1:26">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spans="1:26">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spans="1:26">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spans="1:26">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spans="1:26">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row>
    <row r="76" spans="1:26">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spans="1:26">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row>
    <row r="78" spans="1:26">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row>
    <row r="79" spans="1:26">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row>
    <row r="80" spans="1:26">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row>
    <row r="81" spans="1:26">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row>
    <row r="82" spans="1:26">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spans="1:26">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spans="1:26">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row>
    <row r="85" spans="1:26">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row>
    <row r="86" spans="1:26">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row>
    <row r="87" spans="1:26">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spans="1:26">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row>
    <row r="89" spans="1:26">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row>
    <row r="90" spans="1:26">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row>
    <row r="91" spans="1:26">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row>
    <row r="92" spans="1:26">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row>
    <row r="93" spans="1:26">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row>
    <row r="94" spans="1:26">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row>
    <row r="95" spans="1:26">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row>
    <row r="96" spans="1:26">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row>
    <row r="97" spans="1:26">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spans="1:26">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row>
    <row r="99" spans="1:26">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row>
    <row r="100" spans="1:26">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spans="1:26">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spans="1:26">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spans="1:26">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spans="1:26">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spans="1:26">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spans="1:26">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spans="1:26">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spans="1:26">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spans="1:26">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spans="1:26">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spans="1:26">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spans="1:26">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spans="1:26">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spans="1:26">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spans="1:26">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spans="1:26">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spans="1:26">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spans="1:26">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spans="1:26">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spans="1:26">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spans="1:26">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spans="1:26">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spans="1:26">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spans="1:26">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spans="1:26">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spans="1:26">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spans="1:26">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spans="1:26">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spans="1:26">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spans="1:26">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spans="1:26">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spans="1:26">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spans="1:26">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spans="1:26">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spans="1:26">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spans="1:26">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spans="1:26">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spans="1:26">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spans="1:26">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spans="1:26">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spans="1:26">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spans="1:26">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spans="1:26">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spans="1:26">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spans="1:26">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spans="1:26">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spans="1:26">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spans="1:26">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spans="1:26">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spans="1:26">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spans="1:26">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spans="1:26">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spans="1:26">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spans="1:26">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spans="1:26">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spans="1:26">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spans="1:26">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spans="1:26">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spans="1:26">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spans="1:26">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spans="1:26">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spans="1:26">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spans="1:26">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spans="1:26">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spans="1:26">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spans="1:26">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spans="1:26">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spans="1:26">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spans="1:26">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spans="1:26">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spans="1:26">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spans="1:26">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spans="1:26">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spans="1:26">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spans="1:26">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spans="1:26">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spans="1:26">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spans="1:26">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spans="1:26">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spans="1:26">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spans="1:26">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spans="1:26">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spans="1:26">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spans="1:26">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spans="1:26">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spans="1:26">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spans="1:26">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spans="1:26">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spans="1:26">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spans="1:26">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spans="1:26">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spans="1:26">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spans="1:26">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sheetData>
  <pageMargins left="0.70866141732283472" right="0.70866141732283472" top="0.74803149606299213" bottom="0.74803149606299213" header="0.31496062992125984" footer="0.31496062992125984"/>
  <pageSetup paperSize="9" scale="89" orientation="portrait" r:id="rId1"/>
  <ignoredErrors>
    <ignoredError sqref="C13:D13 E15:E16 E22:E24 E21 E25:E32 E17:E2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64"/>
  <sheetViews>
    <sheetView showGridLines="0" zoomScale="80" zoomScaleNormal="80" workbookViewId="0"/>
  </sheetViews>
  <sheetFormatPr defaultColWidth="10.7109375" defaultRowHeight="12.75"/>
  <cols>
    <col min="1" max="1" width="7.140625" style="17" customWidth="1"/>
    <col min="2" max="2" width="64.5703125" style="19" customWidth="1"/>
    <col min="3" max="6" width="14" style="17" customWidth="1"/>
    <col min="7" max="7" width="13.85546875" style="17" customWidth="1"/>
    <col min="8" max="16384" width="10.7109375" style="17"/>
  </cols>
  <sheetData>
    <row r="1" spans="1:7" ht="15.75">
      <c r="A1" s="33"/>
      <c r="B1" s="1207" t="s">
        <v>1083</v>
      </c>
      <c r="C1" s="33"/>
      <c r="D1" s="33"/>
      <c r="E1" s="33"/>
      <c r="F1" s="33"/>
    </row>
    <row r="2" spans="1:7">
      <c r="A2" s="33"/>
      <c r="B2" s="42"/>
      <c r="C2" s="33"/>
      <c r="D2" s="33"/>
      <c r="E2" s="33"/>
      <c r="F2" s="33"/>
    </row>
    <row r="3" spans="1:7">
      <c r="A3" s="34"/>
      <c r="B3" s="43" t="s">
        <v>1479</v>
      </c>
      <c r="C3" s="34"/>
      <c r="D3" s="34"/>
      <c r="E3" s="34"/>
      <c r="F3" s="34"/>
    </row>
    <row r="4" spans="1:7">
      <c r="A4" s="34"/>
      <c r="B4" s="94" t="s">
        <v>618</v>
      </c>
      <c r="C4" s="34"/>
      <c r="D4" s="34"/>
      <c r="E4" s="34"/>
      <c r="F4" s="34"/>
      <c r="G4" s="1281"/>
    </row>
    <row r="5" spans="1:7" s="1281" customFormat="1">
      <c r="A5" s="979"/>
      <c r="B5" s="916"/>
      <c r="C5" s="979"/>
      <c r="D5" s="979"/>
      <c r="E5" s="979"/>
      <c r="F5" s="979"/>
    </row>
    <row r="6" spans="1:7" s="1281" customFormat="1">
      <c r="A6" s="979"/>
      <c r="B6" s="916"/>
      <c r="C6" s="979"/>
      <c r="D6" s="979"/>
      <c r="E6" s="979"/>
      <c r="F6" s="979"/>
    </row>
    <row r="7" spans="1:7" s="1281" customFormat="1">
      <c r="A7" s="979"/>
      <c r="B7" s="916"/>
      <c r="C7" s="979"/>
      <c r="D7" s="979"/>
      <c r="E7" s="979"/>
      <c r="F7" s="979"/>
    </row>
    <row r="8" spans="1:7" ht="12.75" customHeight="1">
      <c r="A8" s="34"/>
      <c r="B8" s="34"/>
      <c r="C8" s="34"/>
      <c r="D8" s="34"/>
      <c r="E8" s="34"/>
      <c r="F8" s="34"/>
      <c r="G8" s="1281"/>
    </row>
    <row r="9" spans="1:7">
      <c r="A9" s="34"/>
      <c r="B9" s="43" t="s">
        <v>43</v>
      </c>
      <c r="C9" s="34"/>
      <c r="D9" s="34"/>
      <c r="E9" s="34"/>
      <c r="F9" s="34"/>
      <c r="G9" s="1281"/>
    </row>
    <row r="10" spans="1:7">
      <c r="A10" s="33"/>
      <c r="B10" s="37"/>
      <c r="C10" s="33"/>
      <c r="D10" s="52"/>
      <c r="E10" s="1759" t="s">
        <v>1633</v>
      </c>
      <c r="F10" s="1759">
        <v>1</v>
      </c>
      <c r="G10" s="1281"/>
    </row>
    <row r="11" spans="1:7">
      <c r="A11" s="1186">
        <v>1</v>
      </c>
      <c r="B11" s="716"/>
      <c r="C11" s="845" t="s">
        <v>349</v>
      </c>
      <c r="D11" s="1154" t="s">
        <v>350</v>
      </c>
      <c r="E11" s="845" t="s">
        <v>73</v>
      </c>
      <c r="F11" s="705"/>
      <c r="G11" s="1281"/>
    </row>
    <row r="12" spans="1:7" ht="59.25" customHeight="1">
      <c r="A12" s="34"/>
      <c r="B12" s="342" t="s">
        <v>1333</v>
      </c>
      <c r="C12" s="717" t="s">
        <v>1129</v>
      </c>
      <c r="D12" s="717" t="s">
        <v>957</v>
      </c>
      <c r="E12" s="718"/>
      <c r="F12" s="375" t="s">
        <v>110</v>
      </c>
      <c r="G12" s="1281"/>
    </row>
    <row r="13" spans="1:7">
      <c r="A13" s="34"/>
      <c r="B13" s="430"/>
      <c r="C13" s="285" t="s">
        <v>75</v>
      </c>
      <c r="D13" s="285" t="s">
        <v>75</v>
      </c>
      <c r="E13" s="844" t="s">
        <v>74</v>
      </c>
      <c r="F13" s="389" t="s">
        <v>111</v>
      </c>
      <c r="G13" s="1281"/>
    </row>
    <row r="14" spans="1:7" ht="18" customHeight="1">
      <c r="A14" s="34"/>
      <c r="B14" s="434" t="s">
        <v>1091</v>
      </c>
      <c r="C14" s="710"/>
      <c r="D14" s="711"/>
      <c r="E14" s="297"/>
      <c r="F14" s="262"/>
      <c r="G14" s="1281"/>
    </row>
    <row r="15" spans="1:7" ht="18" customHeight="1">
      <c r="A15" s="34"/>
      <c r="B15" s="709" t="s">
        <v>672</v>
      </c>
      <c r="C15" s="695"/>
      <c r="D15" s="704"/>
      <c r="E15" s="844" t="s">
        <v>741</v>
      </c>
      <c r="F15" s="262" t="s">
        <v>136</v>
      </c>
      <c r="G15" s="1281"/>
    </row>
    <row r="16" spans="1:7" ht="18" customHeight="1">
      <c r="A16" s="34"/>
      <c r="B16" s="709" t="s">
        <v>673</v>
      </c>
      <c r="C16" s="695"/>
      <c r="D16" s="704"/>
      <c r="E16" s="844" t="s">
        <v>742</v>
      </c>
      <c r="F16" s="262" t="s">
        <v>136</v>
      </c>
      <c r="G16" s="1281"/>
    </row>
    <row r="17" spans="1:7" ht="18" customHeight="1">
      <c r="A17" s="34"/>
      <c r="B17" s="712" t="s">
        <v>674</v>
      </c>
      <c r="C17" s="695"/>
      <c r="D17" s="704"/>
      <c r="E17" s="844" t="s">
        <v>743</v>
      </c>
      <c r="F17" s="262" t="s">
        <v>136</v>
      </c>
      <c r="G17" s="1281"/>
    </row>
    <row r="18" spans="1:7" s="18" customFormat="1" ht="18" customHeight="1">
      <c r="A18" s="40"/>
      <c r="B18" s="431" t="s">
        <v>108</v>
      </c>
      <c r="C18" s="695"/>
      <c r="D18" s="704"/>
      <c r="E18" s="844">
        <v>100</v>
      </c>
      <c r="F18" s="262" t="s">
        <v>76</v>
      </c>
      <c r="G18" s="1281"/>
    </row>
    <row r="19" spans="1:7" s="18" customFormat="1" ht="18" customHeight="1">
      <c r="A19" s="40"/>
      <c r="B19" s="713" t="s">
        <v>744</v>
      </c>
      <c r="C19" s="695"/>
      <c r="D19" s="704"/>
      <c r="E19" s="844" t="s">
        <v>635</v>
      </c>
      <c r="F19" s="262" t="s">
        <v>76</v>
      </c>
      <c r="G19" s="1281"/>
    </row>
    <row r="20" spans="1:7" s="18" customFormat="1" ht="18" customHeight="1">
      <c r="A20" s="40"/>
      <c r="B20" s="431" t="s">
        <v>34</v>
      </c>
      <c r="C20" s="695"/>
      <c r="D20" s="704"/>
      <c r="E20" s="844" t="s">
        <v>200</v>
      </c>
      <c r="F20" s="262" t="s">
        <v>76</v>
      </c>
      <c r="G20" s="1281"/>
    </row>
    <row r="21" spans="1:7" s="18" customFormat="1" ht="18" customHeight="1">
      <c r="A21" s="40"/>
      <c r="B21" s="431" t="s">
        <v>35</v>
      </c>
      <c r="C21" s="695"/>
      <c r="D21" s="704"/>
      <c r="E21" s="844" t="s">
        <v>26</v>
      </c>
      <c r="F21" s="262" t="s">
        <v>76</v>
      </c>
      <c r="G21" s="1281"/>
    </row>
    <row r="22" spans="1:7" s="18" customFormat="1" ht="31.5" customHeight="1">
      <c r="A22" s="40"/>
      <c r="B22" s="480" t="s">
        <v>1092</v>
      </c>
      <c r="C22" s="695"/>
      <c r="D22" s="704"/>
      <c r="E22" s="844" t="s">
        <v>728</v>
      </c>
      <c r="F22" s="1215" t="s">
        <v>143</v>
      </c>
      <c r="G22" s="1281"/>
    </row>
    <row r="23" spans="1:7" s="18" customFormat="1" ht="18" customHeight="1">
      <c r="A23" s="40"/>
      <c r="B23" s="431" t="s">
        <v>1093</v>
      </c>
      <c r="C23" s="1210">
        <f>-'3. SOCIE'!I30</f>
        <v>0</v>
      </c>
      <c r="D23" s="1210">
        <f>-'3. SOCIE'!I63</f>
        <v>0</v>
      </c>
      <c r="E23" s="844" t="s">
        <v>709</v>
      </c>
      <c r="F23" s="562" t="s">
        <v>143</v>
      </c>
      <c r="G23" s="1281"/>
    </row>
    <row r="24" spans="1:7" s="973" customFormat="1" ht="21.75" customHeight="1">
      <c r="A24" s="980"/>
      <c r="B24" s="945" t="s">
        <v>1334</v>
      </c>
      <c r="C24" s="695"/>
      <c r="D24" s="704"/>
      <c r="E24" s="844" t="s">
        <v>730</v>
      </c>
      <c r="F24" s="994" t="s">
        <v>136</v>
      </c>
      <c r="G24" s="1281"/>
    </row>
    <row r="25" spans="1:7" s="18" customFormat="1" ht="19.5" customHeight="1" thickBot="1">
      <c r="A25" s="40"/>
      <c r="B25" s="992" t="s">
        <v>29</v>
      </c>
      <c r="C25" s="971"/>
      <c r="D25" s="969"/>
      <c r="E25" s="844" t="s">
        <v>203</v>
      </c>
      <c r="F25" s="562" t="s">
        <v>143</v>
      </c>
      <c r="G25" s="1281"/>
    </row>
    <row r="26" spans="1:7" s="18" customFormat="1" ht="19.5" customHeight="1">
      <c r="A26" s="40"/>
      <c r="B26" s="714" t="s">
        <v>55</v>
      </c>
      <c r="C26" s="345">
        <f>SUM(C15:C25)</f>
        <v>0</v>
      </c>
      <c r="D26" s="345">
        <f>SUM(D15:D25)</f>
        <v>0</v>
      </c>
      <c r="E26" s="844" t="s">
        <v>4</v>
      </c>
      <c r="F26" s="715" t="s">
        <v>76</v>
      </c>
      <c r="G26" s="1281"/>
    </row>
    <row r="27" spans="1:7" ht="19.5" customHeight="1">
      <c r="A27" s="34"/>
      <c r="B27"/>
      <c r="C27"/>
      <c r="D27"/>
      <c r="E27"/>
      <c r="F27"/>
    </row>
    <row r="28" spans="1:7">
      <c r="A28" s="34"/>
      <c r="B28" s="55"/>
      <c r="C28" s="34"/>
      <c r="D28" s="34"/>
      <c r="E28" s="1759" t="s">
        <v>1633</v>
      </c>
      <c r="F28" s="1759">
        <v>2</v>
      </c>
    </row>
    <row r="29" spans="1:7">
      <c r="A29" s="1186">
        <v>2</v>
      </c>
      <c r="B29" s="779"/>
      <c r="C29" s="735" t="s">
        <v>448</v>
      </c>
      <c r="D29" s="1154" t="s">
        <v>351</v>
      </c>
      <c r="E29" s="735" t="s">
        <v>73</v>
      </c>
      <c r="F29" s="780"/>
      <c r="G29" s="34"/>
    </row>
    <row r="30" spans="1:7" s="140" customFormat="1">
      <c r="A30" s="141"/>
      <c r="B30" s="342" t="s">
        <v>924</v>
      </c>
      <c r="C30" s="103" t="s">
        <v>1129</v>
      </c>
      <c r="D30" s="103" t="s">
        <v>957</v>
      </c>
      <c r="E30" s="786"/>
      <c r="F30" s="736"/>
      <c r="G30" s="141"/>
    </row>
    <row r="31" spans="1:7" ht="45" customHeight="1">
      <c r="A31" s="34"/>
      <c r="B31" s="342"/>
      <c r="C31" s="75" t="s">
        <v>93</v>
      </c>
      <c r="D31" s="75" t="s">
        <v>93</v>
      </c>
      <c r="E31" s="787"/>
      <c r="F31" s="341" t="s">
        <v>110</v>
      </c>
      <c r="G31" s="34"/>
    </row>
    <row r="32" spans="1:7">
      <c r="A32" s="34"/>
      <c r="B32" s="788"/>
      <c r="C32" s="777" t="s">
        <v>75</v>
      </c>
      <c r="D32" s="777" t="s">
        <v>75</v>
      </c>
      <c r="E32" s="690" t="s">
        <v>74</v>
      </c>
      <c r="F32" s="789" t="s">
        <v>111</v>
      </c>
      <c r="G32" s="34"/>
    </row>
    <row r="33" spans="1:7" ht="19.5" customHeight="1">
      <c r="A33" s="34"/>
      <c r="B33" s="790" t="s">
        <v>647</v>
      </c>
      <c r="C33" s="783"/>
      <c r="D33" s="784"/>
      <c r="E33" s="785"/>
      <c r="F33" s="791"/>
      <c r="G33" s="34"/>
    </row>
    <row r="34" spans="1:7" s="973" customFormat="1" ht="19.5" customHeight="1">
      <c r="A34" s="980"/>
      <c r="B34" s="1250" t="s">
        <v>1113</v>
      </c>
      <c r="C34" s="971"/>
      <c r="D34" s="1062"/>
      <c r="E34" s="1068" t="s">
        <v>745</v>
      </c>
      <c r="F34" s="1071" t="s">
        <v>136</v>
      </c>
      <c r="G34" s="979"/>
    </row>
    <row r="35" spans="1:7" s="18" customFormat="1" ht="19.5" customHeight="1">
      <c r="A35" s="40"/>
      <c r="B35" s="792" t="s">
        <v>1020</v>
      </c>
      <c r="C35" s="971"/>
      <c r="D35" s="1062"/>
      <c r="E35" s="690" t="s">
        <v>855</v>
      </c>
      <c r="F35" s="793" t="s">
        <v>136</v>
      </c>
      <c r="G35" s="40"/>
    </row>
    <row r="36" spans="1:7" s="18" customFormat="1" ht="19.5" customHeight="1">
      <c r="A36" s="40"/>
      <c r="B36" s="792" t="s">
        <v>51</v>
      </c>
      <c r="C36" s="971"/>
      <c r="D36" s="1062"/>
      <c r="E36" s="690" t="s">
        <v>200</v>
      </c>
      <c r="F36" s="793" t="s">
        <v>136</v>
      </c>
      <c r="G36" s="40"/>
    </row>
    <row r="37" spans="1:7" s="18" customFormat="1" ht="19.5" customHeight="1">
      <c r="A37" s="40"/>
      <c r="B37" s="792" t="s">
        <v>52</v>
      </c>
      <c r="C37" s="971"/>
      <c r="D37" s="1062"/>
      <c r="E37" s="690" t="s">
        <v>26</v>
      </c>
      <c r="F37" s="793" t="s">
        <v>136</v>
      </c>
      <c r="G37" s="40"/>
    </row>
    <row r="38" spans="1:7" s="18" customFormat="1" ht="19.5" customHeight="1">
      <c r="A38" s="40"/>
      <c r="B38" s="792" t="s">
        <v>132</v>
      </c>
      <c r="C38" s="971"/>
      <c r="D38" s="1062"/>
      <c r="E38" s="690" t="s">
        <v>201</v>
      </c>
      <c r="F38" s="793" t="s">
        <v>136</v>
      </c>
      <c r="G38" s="40"/>
    </row>
    <row r="39" spans="1:7" s="18" customFormat="1" ht="19.5" customHeight="1">
      <c r="A39" s="40"/>
      <c r="B39" s="792" t="s">
        <v>650</v>
      </c>
      <c r="C39" s="971"/>
      <c r="D39" s="1062"/>
      <c r="E39" s="690" t="s">
        <v>705</v>
      </c>
      <c r="F39" s="793" t="s">
        <v>136</v>
      </c>
      <c r="G39" s="40"/>
    </row>
    <row r="40" spans="1:7" s="18" customFormat="1" ht="19.5" customHeight="1">
      <c r="A40" s="40"/>
      <c r="B40" s="792" t="s">
        <v>29</v>
      </c>
      <c r="C40" s="971"/>
      <c r="D40" s="1062"/>
      <c r="E40" s="690" t="s">
        <v>27</v>
      </c>
      <c r="F40" s="793" t="s">
        <v>136</v>
      </c>
      <c r="G40" s="40"/>
    </row>
    <row r="41" spans="1:7" s="18" customFormat="1" ht="19.5" customHeight="1">
      <c r="A41" s="40"/>
      <c r="B41" s="1072" t="s">
        <v>1335</v>
      </c>
      <c r="C41" s="1075"/>
      <c r="D41" s="1075"/>
      <c r="E41" s="1076"/>
      <c r="F41" s="793"/>
      <c r="G41" s="40"/>
    </row>
    <row r="42" spans="1:7" s="973" customFormat="1" ht="19.5" customHeight="1">
      <c r="A42" s="980"/>
      <c r="B42" s="1745" t="s">
        <v>1336</v>
      </c>
      <c r="C42" s="1734"/>
      <c r="D42" s="1746"/>
      <c r="E42" s="690" t="s">
        <v>202</v>
      </c>
      <c r="F42" s="1074" t="s">
        <v>136</v>
      </c>
      <c r="G42" s="980"/>
    </row>
    <row r="43" spans="1:7" s="973" customFormat="1" ht="19.5" customHeight="1">
      <c r="A43" s="980"/>
      <c r="B43" s="1073" t="s">
        <v>1337</v>
      </c>
      <c r="C43" s="971"/>
      <c r="D43" s="1062"/>
      <c r="E43" s="690" t="s">
        <v>3</v>
      </c>
      <c r="F43" s="1074" t="s">
        <v>136</v>
      </c>
      <c r="G43" s="980"/>
    </row>
    <row r="44" spans="1:7" s="973" customFormat="1" ht="19.5" customHeight="1">
      <c r="A44" s="980"/>
      <c r="B44" s="1072" t="s">
        <v>1338</v>
      </c>
      <c r="C44" s="1077"/>
      <c r="D44" s="1078"/>
      <c r="E44" s="75"/>
      <c r="F44" s="1071"/>
      <c r="G44" s="980"/>
    </row>
    <row r="45" spans="1:7" s="18" customFormat="1" ht="19.5" customHeight="1">
      <c r="A45" s="40"/>
      <c r="B45" s="1079" t="s">
        <v>1336</v>
      </c>
      <c r="C45" s="971"/>
      <c r="D45" s="1062"/>
      <c r="E45" s="1068" t="s">
        <v>730</v>
      </c>
      <c r="F45" s="793" t="s">
        <v>136</v>
      </c>
      <c r="G45" s="40"/>
    </row>
    <row r="46" spans="1:7" s="18" customFormat="1" ht="19.5" customHeight="1" thickBot="1">
      <c r="A46" s="40"/>
      <c r="B46" s="1073" t="s">
        <v>1337</v>
      </c>
      <c r="C46" s="971"/>
      <c r="D46" s="1062"/>
      <c r="E46" s="1068" t="s">
        <v>771</v>
      </c>
      <c r="F46" s="793" t="s">
        <v>136</v>
      </c>
      <c r="G46" s="40"/>
    </row>
    <row r="47" spans="1:7" s="18" customFormat="1" ht="19.5" customHeight="1">
      <c r="A47" s="40"/>
      <c r="B47" s="794" t="s">
        <v>648</v>
      </c>
      <c r="C47" s="345">
        <f>SUM(C34:C46)</f>
        <v>0</v>
      </c>
      <c r="D47" s="345">
        <f>SUM(D34:D46)</f>
        <v>0</v>
      </c>
      <c r="E47" s="690" t="s">
        <v>203</v>
      </c>
      <c r="F47" s="793" t="s">
        <v>136</v>
      </c>
      <c r="G47" s="40"/>
    </row>
    <row r="48" spans="1:7" s="18" customFormat="1" ht="19.5" customHeight="1" thickBot="1">
      <c r="A48" s="40"/>
      <c r="B48" s="795" t="s">
        <v>649</v>
      </c>
      <c r="C48" s="971"/>
      <c r="D48" s="1062"/>
      <c r="E48" s="690" t="s">
        <v>4</v>
      </c>
      <c r="F48" s="793" t="s">
        <v>136</v>
      </c>
      <c r="G48" s="40"/>
    </row>
    <row r="49" spans="1:7" ht="19.5" customHeight="1">
      <c r="A49" s="34"/>
      <c r="B49" s="796" t="s">
        <v>55</v>
      </c>
      <c r="C49" s="345">
        <f>SUM(C47:C48)</f>
        <v>0</v>
      </c>
      <c r="D49" s="345">
        <f>SUM(D47:D48)</f>
        <v>0</v>
      </c>
      <c r="E49" s="690" t="s">
        <v>5</v>
      </c>
      <c r="F49" s="797" t="s">
        <v>136</v>
      </c>
      <c r="G49" s="34"/>
    </row>
    <row r="50" spans="1:7">
      <c r="A50" s="33"/>
      <c r="B50" s="37"/>
      <c r="C50" s="33"/>
      <c r="D50" s="33"/>
      <c r="E50" s="33"/>
      <c r="F50" s="33"/>
    </row>
    <row r="51" spans="1:7">
      <c r="A51" s="33"/>
    </row>
    <row r="52" spans="1:7">
      <c r="A52" s="33"/>
    </row>
    <row r="53" spans="1:7">
      <c r="A53" s="33"/>
    </row>
    <row r="54" spans="1:7">
      <c r="A54" s="33"/>
    </row>
    <row r="55" spans="1:7">
      <c r="A55" s="33"/>
    </row>
    <row r="56" spans="1:7">
      <c r="A56" s="33"/>
    </row>
    <row r="57" spans="1:7">
      <c r="A57" s="33"/>
    </row>
    <row r="58" spans="1:7">
      <c r="A58" s="33"/>
    </row>
    <row r="59" spans="1:7">
      <c r="A59" s="33"/>
    </row>
    <row r="60" spans="1:7">
      <c r="A60" s="33"/>
    </row>
    <row r="61" spans="1:7">
      <c r="A61" s="33"/>
    </row>
    <row r="62" spans="1:7">
      <c r="A62" s="33"/>
    </row>
    <row r="63" spans="1:7">
      <c r="A63" s="33"/>
    </row>
    <row r="64" spans="1:7">
      <c r="A64" s="33"/>
    </row>
  </sheetData>
  <customSheetViews>
    <customSheetView guid="{E4F26FFA-5313-49C9-9365-CBA576C57791}" scale="85" showGridLines="0" fitToPage="1" showRuler="0" topLeftCell="A25">
      <selection activeCell="G67" sqref="G67"/>
      <pageMargins left="0.74803149606299213" right="0.74803149606299213" top="0.98425196850393704" bottom="0.98425196850393704" header="0.51181102362204722" footer="0.51181102362204722"/>
      <pageSetup paperSize="9" scale="73" orientation="portrait" horizontalDpi="300" verticalDpi="300" r:id="rId1"/>
      <headerFooter alignWithMargins="0"/>
    </customSheetView>
  </customSheetViews>
  <phoneticPr fontId="0" type="noConversion"/>
  <printOptions gridLinesSet="0"/>
  <pageMargins left="0.74803149606299213" right="0.34" top="0.36" bottom="0.38" header="0.21" footer="0.2"/>
  <pageSetup paperSize="9" scale="49" orientation="landscape" horizontalDpi="300" verticalDpi="300" r:id="rId2"/>
  <headerFooter alignWithMargins="0"/>
  <ignoredErrors>
    <ignoredError sqref="C13:D13 E25:E26 C32 E15:E16 E19:E21 E1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Q31"/>
  <sheetViews>
    <sheetView showGridLines="0" zoomScale="80" zoomScaleNormal="80" workbookViewId="0"/>
  </sheetViews>
  <sheetFormatPr defaultRowHeight="12.75"/>
  <cols>
    <col min="1" max="1" width="6.5703125" style="21" customWidth="1"/>
    <col min="2" max="2" width="46.140625" style="21" customWidth="1"/>
    <col min="3" max="3" width="4.5703125" style="31" customWidth="1"/>
    <col min="4" max="4" width="13" style="21" customWidth="1"/>
    <col min="5" max="5" width="13.5703125" style="21" customWidth="1"/>
    <col min="6" max="7" width="13" style="21" customWidth="1"/>
    <col min="8" max="8" width="14.140625" style="21" customWidth="1"/>
    <col min="9" max="9" width="12.85546875" style="21" customWidth="1"/>
    <col min="10" max="10" width="12.85546875" style="93" customWidth="1"/>
    <col min="11" max="15" width="12.85546875" style="21" customWidth="1"/>
    <col min="16" max="16" width="12.85546875" style="93" customWidth="1"/>
    <col min="17" max="22" width="12.85546875" style="21" customWidth="1"/>
    <col min="23" max="23" width="13" style="21" customWidth="1"/>
    <col min="24" max="16384" width="9.140625" style="21"/>
  </cols>
  <sheetData>
    <row r="1" spans="1:17" ht="15.75">
      <c r="A1" s="20"/>
      <c r="B1" s="1207" t="s">
        <v>1083</v>
      </c>
      <c r="C1" s="1207"/>
      <c r="D1" s="43"/>
      <c r="E1" s="20"/>
      <c r="F1" s="20"/>
      <c r="G1" s="20"/>
      <c r="H1" s="20"/>
      <c r="I1" s="20"/>
      <c r="J1" s="14"/>
      <c r="K1" s="20"/>
      <c r="L1" s="20"/>
      <c r="M1" s="20"/>
      <c r="N1" s="20"/>
      <c r="O1" s="20"/>
      <c r="P1" s="14"/>
      <c r="Q1" s="20"/>
    </row>
    <row r="2" spans="1:17">
      <c r="A2" s="20"/>
      <c r="B2" s="68"/>
      <c r="C2" s="68"/>
      <c r="D2" s="68"/>
      <c r="E2" s="111"/>
      <c r="F2" s="20"/>
      <c r="G2" s="20"/>
      <c r="H2" s="20"/>
      <c r="I2" s="20"/>
      <c r="J2" s="14"/>
      <c r="K2" s="20"/>
      <c r="L2" s="20"/>
      <c r="M2" s="20"/>
      <c r="N2" s="20"/>
      <c r="O2" s="20"/>
      <c r="P2" s="14"/>
      <c r="Q2" s="20"/>
    </row>
    <row r="3" spans="1:17">
      <c r="A3" s="20"/>
      <c r="B3" s="43" t="s">
        <v>1479</v>
      </c>
      <c r="C3" s="915"/>
      <c r="D3" s="43"/>
      <c r="E3" s="20"/>
      <c r="F3" s="20"/>
      <c r="G3" s="20"/>
      <c r="H3" s="20"/>
      <c r="I3" s="20"/>
      <c r="J3" s="14"/>
      <c r="K3" s="20"/>
      <c r="L3" s="20"/>
      <c r="M3" s="20"/>
      <c r="N3" s="20"/>
      <c r="O3" s="20"/>
      <c r="P3" s="14"/>
      <c r="Q3" s="20"/>
    </row>
    <row r="4" spans="1:17">
      <c r="A4" s="20"/>
      <c r="B4" s="97" t="s">
        <v>629</v>
      </c>
      <c r="C4" s="97"/>
      <c r="D4" s="97"/>
      <c r="E4" s="20"/>
      <c r="F4" s="20"/>
      <c r="G4" s="20"/>
      <c r="H4" s="20"/>
      <c r="I4" s="20"/>
      <c r="J4" s="14"/>
      <c r="K4" s="20"/>
      <c r="L4" s="20"/>
      <c r="M4" s="20"/>
      <c r="N4" s="20"/>
      <c r="O4" s="20"/>
      <c r="P4" s="14"/>
      <c r="Q4" s="20"/>
    </row>
    <row r="5" spans="1:17" s="31" customFormat="1">
      <c r="A5" s="974"/>
      <c r="B5" s="97"/>
      <c r="C5" s="97"/>
      <c r="D5" s="97"/>
      <c r="E5" s="974"/>
      <c r="F5" s="974"/>
      <c r="G5" s="974"/>
      <c r="H5" s="974"/>
      <c r="I5" s="974"/>
      <c r="J5" s="139"/>
      <c r="K5" s="974"/>
      <c r="L5" s="974"/>
      <c r="M5" s="974"/>
      <c r="N5" s="974"/>
      <c r="O5" s="974"/>
      <c r="P5" s="139"/>
      <c r="Q5" s="974"/>
    </row>
    <row r="6" spans="1:17" s="31" customFormat="1">
      <c r="A6" s="974"/>
      <c r="B6" s="97"/>
      <c r="C6" s="97"/>
      <c r="D6" s="97"/>
      <c r="E6" s="974"/>
      <c r="F6" s="974"/>
      <c r="G6" s="974"/>
      <c r="H6" s="974"/>
      <c r="I6" s="974"/>
      <c r="J6" s="139"/>
      <c r="K6" s="974"/>
      <c r="L6" s="974"/>
      <c r="M6" s="974"/>
      <c r="N6" s="974"/>
      <c r="O6" s="974"/>
      <c r="P6" s="139"/>
      <c r="Q6" s="974"/>
    </row>
    <row r="7" spans="1:17" s="31" customFormat="1">
      <c r="A7" s="974"/>
      <c r="B7" s="97"/>
      <c r="C7" s="97"/>
      <c r="D7" s="97"/>
      <c r="E7" s="974"/>
      <c r="F7" s="974"/>
      <c r="G7" s="974"/>
      <c r="H7" s="974"/>
      <c r="I7" s="974"/>
      <c r="J7" s="139"/>
      <c r="K7" s="974"/>
      <c r="L7" s="974"/>
      <c r="M7" s="974"/>
      <c r="N7" s="974"/>
      <c r="O7" s="974"/>
      <c r="P7" s="139"/>
      <c r="Q7" s="974"/>
    </row>
    <row r="8" spans="1:17">
      <c r="A8" s="20"/>
      <c r="B8" s="34"/>
      <c r="C8" s="979"/>
      <c r="D8" s="34"/>
      <c r="E8" s="20"/>
      <c r="F8" s="20"/>
      <c r="G8" s="20"/>
      <c r="H8" s="20"/>
      <c r="I8" s="20"/>
      <c r="J8" s="14"/>
      <c r="K8" s="20"/>
      <c r="L8" s="20"/>
      <c r="M8" s="20"/>
      <c r="N8" s="20"/>
      <c r="O8" s="20"/>
      <c r="P8" s="14"/>
      <c r="Q8" s="20"/>
    </row>
    <row r="9" spans="1:17">
      <c r="A9" s="20"/>
      <c r="B9" s="43" t="s">
        <v>43</v>
      </c>
      <c r="C9" s="915"/>
      <c r="D9" s="43"/>
      <c r="E9" s="20"/>
      <c r="F9" s="20"/>
      <c r="G9" s="20"/>
      <c r="H9" s="20"/>
      <c r="I9" s="20"/>
      <c r="J9" s="14"/>
      <c r="K9" s="20"/>
      <c r="L9" s="20"/>
      <c r="M9" s="20"/>
      <c r="N9" s="20"/>
      <c r="O9" s="20"/>
      <c r="P9" s="14"/>
      <c r="Q9" s="20"/>
    </row>
    <row r="10" spans="1:17">
      <c r="A10" s="20"/>
      <c r="B10" s="20"/>
      <c r="C10" s="974"/>
      <c r="D10" s="20"/>
      <c r="E10" s="20"/>
      <c r="F10" s="20"/>
      <c r="G10" s="20"/>
      <c r="H10" s="20"/>
      <c r="I10" s="20"/>
      <c r="J10" s="1759" t="s">
        <v>1633</v>
      </c>
      <c r="K10" s="1759">
        <v>1</v>
      </c>
      <c r="L10" s="20"/>
      <c r="M10" s="20"/>
      <c r="N10" s="20"/>
      <c r="O10" s="20"/>
      <c r="P10" s="14"/>
      <c r="Q10" s="20"/>
    </row>
    <row r="11" spans="1:17">
      <c r="A11" s="1191">
        <v>1</v>
      </c>
      <c r="B11" s="1677"/>
      <c r="C11" s="1684"/>
      <c r="D11" s="1270" t="s">
        <v>352</v>
      </c>
      <c r="E11" s="1270" t="s">
        <v>1038</v>
      </c>
      <c r="F11" s="1685" t="s">
        <v>1039</v>
      </c>
      <c r="G11" s="1271" t="s">
        <v>353</v>
      </c>
      <c r="H11" s="1271" t="s">
        <v>1040</v>
      </c>
      <c r="I11" s="1271" t="s">
        <v>1041</v>
      </c>
      <c r="J11" s="1272" t="s">
        <v>73</v>
      </c>
      <c r="K11" s="547"/>
      <c r="L11" s="20"/>
      <c r="M11" s="20"/>
      <c r="N11" s="20"/>
      <c r="O11" s="20"/>
      <c r="P11" s="14"/>
      <c r="Q11" s="20"/>
    </row>
    <row r="12" spans="1:17">
      <c r="A12" s="20"/>
      <c r="B12" s="1428" t="s">
        <v>1610</v>
      </c>
      <c r="C12" s="1424"/>
      <c r="D12" s="1837" t="s">
        <v>1129</v>
      </c>
      <c r="E12" s="1837"/>
      <c r="F12" s="1838"/>
      <c r="G12" s="1837" t="s">
        <v>957</v>
      </c>
      <c r="H12" s="1837"/>
      <c r="I12" s="1837"/>
      <c r="J12" s="1686"/>
      <c r="K12" s="227" t="s">
        <v>110</v>
      </c>
      <c r="L12" s="20"/>
      <c r="M12" s="20"/>
      <c r="N12" s="20"/>
      <c r="O12" s="20"/>
      <c r="P12" s="14"/>
      <c r="Q12" s="20"/>
    </row>
    <row r="13" spans="1:17" ht="25.5">
      <c r="A13" s="20"/>
      <c r="B13" s="1428"/>
      <c r="C13" s="1424"/>
      <c r="D13" s="911" t="s">
        <v>1046</v>
      </c>
      <c r="E13" s="1104" t="s">
        <v>240</v>
      </c>
      <c r="F13" s="1105" t="s">
        <v>1047</v>
      </c>
      <c r="G13" s="911" t="s">
        <v>1046</v>
      </c>
      <c r="H13" s="1104" t="s">
        <v>240</v>
      </c>
      <c r="I13" s="911" t="s">
        <v>1047</v>
      </c>
      <c r="J13" s="1630"/>
      <c r="K13" s="227"/>
      <c r="L13" s="20"/>
      <c r="M13" s="20"/>
      <c r="N13" s="20"/>
      <c r="O13" s="20"/>
      <c r="P13" s="14"/>
      <c r="Q13" s="20"/>
    </row>
    <row r="14" spans="1:17">
      <c r="A14" s="20"/>
      <c r="B14" s="1354"/>
      <c r="C14" s="351"/>
      <c r="D14" s="1687">
        <v>0</v>
      </c>
      <c r="E14" s="1687">
        <v>0</v>
      </c>
      <c r="F14" s="1687">
        <v>0</v>
      </c>
      <c r="G14" s="1110">
        <v>0</v>
      </c>
      <c r="H14" s="1688">
        <v>0</v>
      </c>
      <c r="I14" s="1689">
        <v>0</v>
      </c>
      <c r="J14" s="942" t="s">
        <v>74</v>
      </c>
      <c r="K14" s="227" t="s">
        <v>111</v>
      </c>
      <c r="L14" s="20"/>
      <c r="M14" s="20"/>
      <c r="N14" s="20"/>
      <c r="O14" s="20"/>
      <c r="P14" s="14"/>
      <c r="Q14" s="20"/>
    </row>
    <row r="15" spans="1:17" s="31" customFormat="1" ht="18.75" customHeight="1">
      <c r="A15" s="974"/>
      <c r="B15" s="1690" t="s">
        <v>1065</v>
      </c>
      <c r="C15" s="1691"/>
      <c r="D15" s="1135"/>
      <c r="E15" s="1135"/>
      <c r="F15" s="1135"/>
      <c r="G15" s="1688"/>
      <c r="H15" s="1688"/>
      <c r="I15" s="1135"/>
      <c r="J15" s="1632"/>
      <c r="K15" s="1136"/>
      <c r="L15" s="974"/>
      <c r="M15" s="974"/>
      <c r="N15" s="974"/>
      <c r="O15" s="974"/>
      <c r="P15" s="139"/>
      <c r="Q15" s="974"/>
    </row>
    <row r="16" spans="1:17" ht="18.75" customHeight="1">
      <c r="A16" s="20"/>
      <c r="B16" s="1692" t="s">
        <v>69</v>
      </c>
      <c r="C16" s="1693"/>
      <c r="D16" s="1733">
        <f>SUM(E16:F16)</f>
        <v>0</v>
      </c>
      <c r="E16" s="1737"/>
      <c r="F16" s="1735"/>
      <c r="G16" s="1736">
        <f>SUM(H16:I16)</f>
        <v>0</v>
      </c>
      <c r="H16" s="314"/>
      <c r="I16" s="314"/>
      <c r="J16" s="1695">
        <v>100</v>
      </c>
      <c r="K16" s="1106" t="s">
        <v>143</v>
      </c>
      <c r="L16" s="20"/>
      <c r="M16" s="20"/>
      <c r="N16" s="20"/>
      <c r="O16" s="20"/>
      <c r="P16" s="14"/>
      <c r="Q16" s="20"/>
    </row>
    <row r="17" spans="1:17" ht="18.75" customHeight="1">
      <c r="A17" s="20"/>
      <c r="B17" s="1696" t="s">
        <v>0</v>
      </c>
      <c r="C17" s="1697"/>
      <c r="D17" s="1698">
        <f t="shared" ref="D17:D22" si="0">SUM(E17:F17)</f>
        <v>0</v>
      </c>
      <c r="E17" s="1737"/>
      <c r="F17" s="1735"/>
      <c r="G17" s="1736">
        <f t="shared" ref="G17:G22" si="1">SUM(H17:I17)</f>
        <v>0</v>
      </c>
      <c r="H17" s="314"/>
      <c r="I17" s="314"/>
      <c r="J17" s="1699">
        <v>140</v>
      </c>
      <c r="K17" s="1106" t="s">
        <v>143</v>
      </c>
      <c r="L17" s="20"/>
      <c r="M17" s="20"/>
      <c r="N17" s="20"/>
      <c r="O17" s="20"/>
      <c r="P17" s="14"/>
      <c r="Q17" s="20"/>
    </row>
    <row r="18" spans="1:17" ht="18.75" customHeight="1">
      <c r="A18" s="20"/>
      <c r="B18" s="1696" t="s">
        <v>71</v>
      </c>
      <c r="C18" s="1700"/>
      <c r="D18" s="1701">
        <f t="shared" si="0"/>
        <v>0</v>
      </c>
      <c r="E18" s="1737"/>
      <c r="F18" s="1735"/>
      <c r="G18" s="1736">
        <f t="shared" si="1"/>
        <v>0</v>
      </c>
      <c r="H18" s="314"/>
      <c r="I18" s="314"/>
      <c r="J18" s="1702">
        <v>120</v>
      </c>
      <c r="K18" s="1106" t="s">
        <v>143</v>
      </c>
      <c r="L18" s="20"/>
      <c r="M18" s="20"/>
      <c r="N18" s="20"/>
      <c r="O18" s="20"/>
      <c r="P18" s="14"/>
      <c r="Q18" s="20"/>
    </row>
    <row r="19" spans="1:17" ht="18.75" customHeight="1">
      <c r="A19" s="20"/>
      <c r="B19" s="1696" t="s">
        <v>72</v>
      </c>
      <c r="C19" s="1703"/>
      <c r="D19" s="1704">
        <f t="shared" si="0"/>
        <v>0</v>
      </c>
      <c r="E19" s="1737"/>
      <c r="F19" s="1735"/>
      <c r="G19" s="1736">
        <f t="shared" si="1"/>
        <v>0</v>
      </c>
      <c r="H19" s="314"/>
      <c r="I19" s="314"/>
      <c r="J19" s="1705">
        <v>130</v>
      </c>
      <c r="K19" s="1106" t="s">
        <v>143</v>
      </c>
      <c r="L19" s="20"/>
      <c r="M19" s="20"/>
      <c r="N19" s="20"/>
      <c r="O19" s="20"/>
      <c r="P19" s="14"/>
      <c r="Q19" s="20"/>
    </row>
    <row r="20" spans="1:17" ht="18.75" customHeight="1">
      <c r="A20" s="20"/>
      <c r="B20" s="1696" t="s">
        <v>70</v>
      </c>
      <c r="C20" s="1706"/>
      <c r="D20" s="1707">
        <f t="shared" si="0"/>
        <v>0</v>
      </c>
      <c r="E20" s="1737"/>
      <c r="F20" s="1738"/>
      <c r="G20" s="1694">
        <f t="shared" si="1"/>
        <v>0</v>
      </c>
      <c r="H20" s="314"/>
      <c r="I20" s="314"/>
      <c r="J20" s="1709">
        <v>110</v>
      </c>
      <c r="K20" s="1106" t="s">
        <v>143</v>
      </c>
      <c r="L20" s="139"/>
      <c r="M20" s="20"/>
      <c r="N20" s="20"/>
      <c r="O20" s="20"/>
      <c r="P20" s="14"/>
      <c r="Q20" s="20"/>
    </row>
    <row r="21" spans="1:17" ht="18.75" customHeight="1">
      <c r="A21" s="20"/>
      <c r="B21" s="1043" t="s">
        <v>1609</v>
      </c>
      <c r="C21" s="1706"/>
      <c r="D21" s="1707">
        <f t="shared" si="0"/>
        <v>0</v>
      </c>
      <c r="E21" s="1737"/>
      <c r="F21" s="1735"/>
      <c r="G21" s="1736">
        <f t="shared" si="1"/>
        <v>0</v>
      </c>
      <c r="H21" s="314"/>
      <c r="I21" s="314"/>
      <c r="J21" s="1709">
        <v>150</v>
      </c>
      <c r="K21" s="1106" t="s">
        <v>143</v>
      </c>
      <c r="L21" s="1432"/>
      <c r="M21" s="20"/>
      <c r="N21" s="20"/>
      <c r="O21" s="20"/>
      <c r="P21" s="14"/>
      <c r="Q21" s="20"/>
    </row>
    <row r="22" spans="1:17" ht="18.75" customHeight="1" thickBot="1">
      <c r="A22" s="20"/>
      <c r="B22" s="1429" t="s">
        <v>1</v>
      </c>
      <c r="C22" s="1710"/>
      <c r="D22" s="1711">
        <f t="shared" si="0"/>
        <v>0</v>
      </c>
      <c r="E22" s="1737"/>
      <c r="F22" s="1735"/>
      <c r="G22" s="1739">
        <f t="shared" si="1"/>
        <v>0</v>
      </c>
      <c r="H22" s="314"/>
      <c r="I22" s="314"/>
      <c r="J22" s="1713">
        <v>160</v>
      </c>
      <c r="K22" s="1106" t="s">
        <v>143</v>
      </c>
      <c r="L22" s="139"/>
      <c r="M22" s="20"/>
      <c r="N22" s="20"/>
      <c r="O22" s="20"/>
      <c r="P22" s="14"/>
      <c r="Q22" s="20"/>
    </row>
    <row r="23" spans="1:17" ht="27" customHeight="1">
      <c r="A23" s="105"/>
      <c r="B23" s="1714" t="s">
        <v>1042</v>
      </c>
      <c r="C23" s="1431"/>
      <c r="D23" s="1102">
        <f t="shared" ref="D23:I23" si="2">SUM(D16:D22)</f>
        <v>0</v>
      </c>
      <c r="E23" s="345">
        <f t="shared" si="2"/>
        <v>0</v>
      </c>
      <c r="F23" s="887">
        <f t="shared" si="2"/>
        <v>0</v>
      </c>
      <c r="G23" s="1103">
        <f t="shared" si="2"/>
        <v>0</v>
      </c>
      <c r="H23" s="345">
        <f t="shared" si="2"/>
        <v>0</v>
      </c>
      <c r="I23" s="345">
        <f t="shared" si="2"/>
        <v>0</v>
      </c>
      <c r="J23" s="1713" t="s">
        <v>13</v>
      </c>
      <c r="K23" s="1106" t="s">
        <v>143</v>
      </c>
      <c r="L23" s="20"/>
      <c r="M23" s="20"/>
      <c r="N23" s="20"/>
      <c r="O23" s="20"/>
      <c r="P23" s="14"/>
      <c r="Q23" s="20"/>
    </row>
    <row r="24" spans="1:17" s="31" customFormat="1" ht="18" customHeight="1" thickBot="1">
      <c r="A24" s="105"/>
      <c r="B24" s="1426" t="s">
        <v>960</v>
      </c>
      <c r="C24" s="1715"/>
      <c r="D24" s="1716">
        <f>SUM(E24:F24)</f>
        <v>0</v>
      </c>
      <c r="E24" s="1737"/>
      <c r="F24" s="1735"/>
      <c r="G24" s="1716">
        <f>SUM(H24:I24)</f>
        <v>0</v>
      </c>
      <c r="H24" s="314"/>
      <c r="I24" s="314"/>
      <c r="J24" s="1713" t="s">
        <v>703</v>
      </c>
      <c r="K24" s="1106" t="s">
        <v>143</v>
      </c>
      <c r="L24" s="974"/>
      <c r="M24" s="974"/>
      <c r="N24" s="974"/>
      <c r="O24" s="974"/>
      <c r="P24" s="139"/>
      <c r="Q24" s="974"/>
    </row>
    <row r="25" spans="1:17" s="31" customFormat="1" ht="20.25" customHeight="1">
      <c r="A25" s="105"/>
      <c r="B25" s="1427" t="s">
        <v>1339</v>
      </c>
      <c r="C25" s="1431"/>
      <c r="D25" s="1102">
        <f t="shared" ref="D25:I25" si="3">SUM(D23:D24)</f>
        <v>0</v>
      </c>
      <c r="E25" s="345">
        <f t="shared" si="3"/>
        <v>0</v>
      </c>
      <c r="F25" s="887">
        <f t="shared" si="3"/>
        <v>0</v>
      </c>
      <c r="G25" s="1109">
        <f t="shared" si="3"/>
        <v>0</v>
      </c>
      <c r="H25" s="345">
        <f t="shared" si="3"/>
        <v>0</v>
      </c>
      <c r="I25" s="345">
        <f t="shared" si="3"/>
        <v>0</v>
      </c>
      <c r="J25" s="1713" t="s">
        <v>762</v>
      </c>
      <c r="K25" s="1106" t="s">
        <v>143</v>
      </c>
      <c r="L25" s="974"/>
      <c r="M25" s="974"/>
      <c r="N25" s="974"/>
      <c r="O25" s="974"/>
      <c r="P25" s="139"/>
      <c r="Q25" s="974"/>
    </row>
    <row r="26" spans="1:17" s="31" customFormat="1" ht="10.5" customHeight="1">
      <c r="A26" s="105"/>
      <c r="B26" s="1243"/>
      <c r="C26" s="1240"/>
      <c r="D26" s="1240"/>
      <c r="E26" s="1240"/>
      <c r="F26" s="1240"/>
      <c r="G26" s="1240"/>
      <c r="H26" s="1240"/>
      <c r="I26" s="1240"/>
      <c r="J26" s="1717"/>
      <c r="K26" s="1107"/>
      <c r="L26" s="974"/>
      <c r="M26" s="974"/>
      <c r="N26" s="974"/>
      <c r="O26" s="974"/>
      <c r="P26" s="139"/>
      <c r="Q26" s="974"/>
    </row>
    <row r="27" spans="1:17" ht="18.75" customHeight="1">
      <c r="A27" s="105"/>
      <c r="B27" s="1718" t="s">
        <v>1043</v>
      </c>
      <c r="C27" s="1719"/>
      <c r="D27" s="1720"/>
      <c r="E27" s="112"/>
      <c r="F27" s="112"/>
      <c r="G27" s="1721"/>
      <c r="H27" s="1722"/>
      <c r="I27" s="1722"/>
      <c r="J27" s="1723"/>
      <c r="K27" s="1108"/>
      <c r="L27" s="20"/>
      <c r="M27" s="20"/>
      <c r="N27" s="20"/>
      <c r="O27" s="20"/>
      <c r="P27" s="14"/>
      <c r="Q27" s="20"/>
    </row>
    <row r="28" spans="1:17" ht="18.75" customHeight="1">
      <c r="A28" s="105"/>
      <c r="B28" s="1724" t="s">
        <v>1044</v>
      </c>
      <c r="C28" s="1725"/>
      <c r="D28" s="1726">
        <f t="shared" ref="D28:I28" si="4">SUM(D16:D18)</f>
        <v>0</v>
      </c>
      <c r="E28" s="1712">
        <f t="shared" si="4"/>
        <v>0</v>
      </c>
      <c r="F28" s="1708">
        <f t="shared" si="4"/>
        <v>0</v>
      </c>
      <c r="G28" s="1727">
        <f t="shared" si="4"/>
        <v>0</v>
      </c>
      <c r="H28" s="1728">
        <f t="shared" si="4"/>
        <v>0</v>
      </c>
      <c r="I28" s="1728">
        <f t="shared" si="4"/>
        <v>0</v>
      </c>
      <c r="J28" s="1676" t="s">
        <v>207</v>
      </c>
      <c r="K28" s="1106" t="s">
        <v>143</v>
      </c>
      <c r="L28" s="20"/>
      <c r="M28" s="20"/>
      <c r="N28" s="20"/>
      <c r="O28" s="20"/>
      <c r="P28" s="14"/>
      <c r="Q28" s="20"/>
    </row>
    <row r="29" spans="1:17" ht="18.75" customHeight="1">
      <c r="A29" s="20"/>
      <c r="B29" s="1729" t="s">
        <v>1045</v>
      </c>
      <c r="C29" s="1725"/>
      <c r="D29" s="1730">
        <f t="shared" ref="D29:I29" si="5">D23-D28</f>
        <v>0</v>
      </c>
      <c r="E29" s="1712">
        <f t="shared" si="5"/>
        <v>0</v>
      </c>
      <c r="F29" s="1708">
        <f t="shared" si="5"/>
        <v>0</v>
      </c>
      <c r="G29" s="1731">
        <f t="shared" si="5"/>
        <v>0</v>
      </c>
      <c r="H29" s="1712">
        <f t="shared" si="5"/>
        <v>0</v>
      </c>
      <c r="I29" s="1712">
        <f t="shared" si="5"/>
        <v>0</v>
      </c>
      <c r="J29" s="1713" t="s">
        <v>14</v>
      </c>
      <c r="K29" s="1106" t="s">
        <v>143</v>
      </c>
      <c r="L29" s="20"/>
      <c r="M29" s="20"/>
      <c r="N29" s="20"/>
      <c r="O29" s="20"/>
      <c r="P29" s="14"/>
      <c r="Q29" s="20"/>
    </row>
    <row r="30" spans="1:17" s="31" customFormat="1" ht="18.75" customHeight="1">
      <c r="A30" s="974"/>
      <c r="B30" s="78"/>
      <c r="C30" s="78"/>
      <c r="D30" s="1132"/>
      <c r="E30" s="1133"/>
      <c r="F30" s="1133"/>
      <c r="G30" s="1132"/>
      <c r="H30" s="1133"/>
      <c r="I30" s="1133"/>
      <c r="J30" s="1063"/>
      <c r="K30" s="1134"/>
      <c r="L30" s="974"/>
      <c r="M30" s="974"/>
      <c r="N30" s="974"/>
      <c r="O30" s="974"/>
      <c r="P30" s="139"/>
      <c r="Q30" s="974"/>
    </row>
    <row r="31" spans="1:17">
      <c r="K31" s="105"/>
    </row>
  </sheetData>
  <dataConsolidate/>
  <mergeCells count="2">
    <mergeCell ref="D12:F12"/>
    <mergeCell ref="G12:I12"/>
  </mergeCells>
  <dataValidations count="1">
    <dataValidation type="custom" allowBlank="1" showInputMessage="1" showErrorMessage="1" errorTitle="Monitor FTC template" error="Please only enter a numeric value into this cell." sqref="J27 G16:G27">
      <formula1>ISNONTEXT(#REF!)</formula1>
    </dataValidation>
  </dataValidations>
  <pageMargins left="0.70866141732283472" right="0.70866141732283472" top="0.74803149606299213" bottom="0.74803149606299213" header="0.31496062992125984" footer="0.31496062992125984"/>
  <pageSetup paperSize="9" scale="3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88"/>
  <sheetViews>
    <sheetView showGridLines="0" zoomScale="80" zoomScaleNormal="80" workbookViewId="0"/>
  </sheetViews>
  <sheetFormatPr defaultColWidth="10.7109375" defaultRowHeight="12.75"/>
  <cols>
    <col min="1" max="1" width="6.42578125" style="17" customWidth="1"/>
    <col min="2" max="2" width="57.42578125" style="19" customWidth="1"/>
    <col min="3" max="11" width="13" style="17" customWidth="1"/>
    <col min="12" max="12" width="13.140625" style="17" customWidth="1"/>
    <col min="13" max="13" width="13.140625" style="972" customWidth="1"/>
    <col min="14" max="14" width="10.5703125" style="17" bestFit="1" customWidth="1"/>
    <col min="15" max="15" width="9.140625" style="17" customWidth="1"/>
    <col min="16" max="16" width="4.85546875" style="17" customWidth="1"/>
    <col min="17" max="16384" width="10.7109375" style="17"/>
  </cols>
  <sheetData>
    <row r="1" spans="1:16" ht="15.75">
      <c r="A1" s="33"/>
      <c r="B1" s="1207" t="s">
        <v>1083</v>
      </c>
      <c r="C1" s="33"/>
      <c r="D1" s="33"/>
      <c r="E1" s="33"/>
      <c r="F1" s="33"/>
      <c r="G1" s="33"/>
      <c r="H1" s="33"/>
      <c r="I1" s="33"/>
      <c r="J1" s="33"/>
      <c r="K1" s="33"/>
      <c r="L1" s="33"/>
      <c r="M1" s="978"/>
      <c r="N1" s="33"/>
      <c r="O1" s="33"/>
      <c r="P1" s="33"/>
    </row>
    <row r="2" spans="1:16">
      <c r="A2" s="33"/>
      <c r="B2" s="42"/>
      <c r="C2" s="33"/>
      <c r="D2" s="33"/>
      <c r="E2" s="33"/>
      <c r="F2" s="33"/>
      <c r="G2" s="33"/>
      <c r="H2" s="33"/>
      <c r="I2" s="33"/>
      <c r="J2" s="33"/>
      <c r="K2" s="33"/>
      <c r="L2" s="33"/>
      <c r="M2" s="978"/>
      <c r="N2" s="33"/>
      <c r="O2" s="33"/>
      <c r="P2" s="33"/>
    </row>
    <row r="3" spans="1:16">
      <c r="A3" s="33"/>
      <c r="B3" s="43" t="s">
        <v>1479</v>
      </c>
      <c r="C3" s="33"/>
      <c r="D3" s="33"/>
      <c r="E3" s="33"/>
      <c r="F3" s="33"/>
      <c r="G3" s="33"/>
      <c r="H3" s="33"/>
      <c r="I3" s="33"/>
      <c r="J3" s="33"/>
      <c r="K3" s="33"/>
      <c r="L3" s="33"/>
      <c r="M3" s="978"/>
      <c r="N3" s="33"/>
      <c r="O3" s="33"/>
      <c r="P3" s="33"/>
    </row>
    <row r="4" spans="1:16">
      <c r="A4" s="33"/>
      <c r="B4" s="94" t="s">
        <v>490</v>
      </c>
      <c r="C4" s="33"/>
      <c r="D4" s="33"/>
      <c r="E4" s="33"/>
      <c r="F4" s="33"/>
      <c r="G4" s="33"/>
      <c r="H4" s="33"/>
      <c r="I4" s="33"/>
      <c r="J4" s="33"/>
      <c r="K4" s="33"/>
      <c r="L4" s="33"/>
      <c r="M4" s="978"/>
      <c r="N4" s="33"/>
      <c r="O4" s="33"/>
      <c r="P4" s="33"/>
    </row>
    <row r="5" spans="1:16" s="1281" customFormat="1">
      <c r="A5" s="978"/>
      <c r="B5" s="916"/>
      <c r="C5" s="978"/>
      <c r="D5" s="978"/>
      <c r="E5" s="978"/>
      <c r="F5" s="978"/>
      <c r="G5" s="978"/>
      <c r="H5" s="978"/>
      <c r="I5" s="978"/>
      <c r="J5" s="978"/>
      <c r="K5" s="978"/>
      <c r="L5" s="978"/>
      <c r="M5" s="978"/>
      <c r="N5" s="978"/>
      <c r="O5" s="978"/>
      <c r="P5" s="978"/>
    </row>
    <row r="6" spans="1:16" s="1281" customFormat="1">
      <c r="A6" s="978"/>
      <c r="B6" s="916"/>
      <c r="C6" s="978"/>
      <c r="D6" s="978"/>
      <c r="E6" s="978"/>
      <c r="F6" s="978"/>
      <c r="G6" s="978"/>
      <c r="H6" s="978"/>
      <c r="I6" s="978"/>
      <c r="J6" s="978"/>
      <c r="K6" s="978"/>
      <c r="L6" s="978"/>
      <c r="M6" s="978"/>
      <c r="N6" s="978"/>
      <c r="O6" s="978"/>
      <c r="P6" s="978"/>
    </row>
    <row r="7" spans="1:16" s="1281" customFormat="1">
      <c r="A7" s="978"/>
      <c r="B7" s="916"/>
      <c r="C7" s="978"/>
      <c r="D7" s="978"/>
      <c r="E7" s="978"/>
      <c r="F7" s="978"/>
      <c r="G7" s="978"/>
      <c r="H7" s="978"/>
      <c r="I7" s="978"/>
      <c r="J7" s="978"/>
      <c r="K7" s="978"/>
      <c r="L7" s="978"/>
      <c r="M7" s="978"/>
      <c r="N7" s="978"/>
      <c r="O7" s="978"/>
      <c r="P7" s="978"/>
    </row>
    <row r="8" spans="1:16">
      <c r="A8" s="33"/>
      <c r="B8" s="34"/>
      <c r="C8" s="33"/>
      <c r="D8" s="33"/>
      <c r="E8" s="33"/>
      <c r="F8" s="33"/>
      <c r="G8" s="33"/>
      <c r="H8" s="33"/>
      <c r="I8" s="33"/>
      <c r="J8" s="33"/>
      <c r="K8" s="33"/>
      <c r="L8" s="33"/>
      <c r="M8" s="978"/>
      <c r="N8" s="33"/>
      <c r="O8" s="33"/>
      <c r="P8" s="33"/>
    </row>
    <row r="9" spans="1:16">
      <c r="A9" s="33"/>
      <c r="B9" s="43" t="s">
        <v>43</v>
      </c>
      <c r="C9" s="33"/>
      <c r="D9" s="33"/>
      <c r="E9" s="33"/>
      <c r="F9" s="33"/>
      <c r="G9" s="33"/>
      <c r="H9" s="33"/>
      <c r="I9" s="33"/>
      <c r="J9" s="33"/>
      <c r="K9" s="33"/>
      <c r="L9" s="33"/>
      <c r="M9" s="978"/>
      <c r="N9" s="33"/>
      <c r="O9" s="33"/>
      <c r="P9" s="33"/>
    </row>
    <row r="10" spans="1:16">
      <c r="A10" s="33"/>
      <c r="B10" s="40"/>
      <c r="C10" s="33"/>
      <c r="D10" s="33"/>
      <c r="E10" s="33"/>
      <c r="F10" s="33"/>
      <c r="G10" s="33"/>
      <c r="H10" s="33"/>
      <c r="I10" s="33"/>
      <c r="J10" s="33"/>
      <c r="K10" s="33"/>
      <c r="L10" s="33"/>
      <c r="M10" s="978"/>
      <c r="N10" s="1759" t="s">
        <v>1633</v>
      </c>
      <c r="O10" s="1759">
        <v>1</v>
      </c>
      <c r="P10" s="52"/>
    </row>
    <row r="11" spans="1:16">
      <c r="A11" s="1187">
        <v>1</v>
      </c>
      <c r="B11" s="552"/>
      <c r="C11" s="473" t="s">
        <v>525</v>
      </c>
      <c r="D11" s="473" t="s">
        <v>526</v>
      </c>
      <c r="E11" s="473" t="s">
        <v>527</v>
      </c>
      <c r="F11" s="473" t="s">
        <v>528</v>
      </c>
      <c r="G11" s="473" t="s">
        <v>529</v>
      </c>
      <c r="H11" s="473" t="s">
        <v>530</v>
      </c>
      <c r="I11" s="473" t="s">
        <v>531</v>
      </c>
      <c r="J11" s="473" t="s">
        <v>532</v>
      </c>
      <c r="K11" s="473" t="s">
        <v>533</v>
      </c>
      <c r="L11" s="473" t="s">
        <v>534</v>
      </c>
      <c r="M11" s="1010" t="s">
        <v>1000</v>
      </c>
      <c r="N11" s="473" t="s">
        <v>73</v>
      </c>
      <c r="O11" s="553"/>
      <c r="P11" s="64"/>
    </row>
    <row r="12" spans="1:16" ht="45">
      <c r="A12" s="33"/>
      <c r="B12" s="323" t="s">
        <v>1492</v>
      </c>
      <c r="C12" s="356" t="s">
        <v>28</v>
      </c>
      <c r="D12" s="356" t="s">
        <v>268</v>
      </c>
      <c r="E12" s="356" t="s">
        <v>270</v>
      </c>
      <c r="F12" s="356" t="s">
        <v>271</v>
      </c>
      <c r="G12" s="356" t="s">
        <v>273</v>
      </c>
      <c r="H12" s="356" t="s">
        <v>272</v>
      </c>
      <c r="I12" s="356" t="s">
        <v>269</v>
      </c>
      <c r="J12" s="356" t="s">
        <v>1231</v>
      </c>
      <c r="K12" s="356" t="s">
        <v>53</v>
      </c>
      <c r="L12" s="356" t="s">
        <v>1341</v>
      </c>
      <c r="M12" s="999" t="s">
        <v>1001</v>
      </c>
      <c r="N12" s="506"/>
      <c r="O12" s="454" t="s">
        <v>110</v>
      </c>
      <c r="P12" s="64"/>
    </row>
    <row r="13" spans="1:16" ht="13.5" thickBot="1">
      <c r="A13" s="33"/>
      <c r="B13" s="537"/>
      <c r="C13" s="353" t="s">
        <v>75</v>
      </c>
      <c r="D13" s="353" t="s">
        <v>75</v>
      </c>
      <c r="E13" s="353" t="s">
        <v>75</v>
      </c>
      <c r="F13" s="353" t="s">
        <v>75</v>
      </c>
      <c r="G13" s="353" t="s">
        <v>75</v>
      </c>
      <c r="H13" s="353" t="s">
        <v>75</v>
      </c>
      <c r="I13" s="353" t="s">
        <v>75</v>
      </c>
      <c r="J13" s="353" t="s">
        <v>75</v>
      </c>
      <c r="K13" s="353" t="s">
        <v>75</v>
      </c>
      <c r="L13" s="981" t="s">
        <v>75</v>
      </c>
      <c r="M13" s="912" t="s">
        <v>30</v>
      </c>
      <c r="N13" s="528" t="s">
        <v>74</v>
      </c>
      <c r="O13" s="375" t="s">
        <v>111</v>
      </c>
      <c r="P13" s="72"/>
    </row>
    <row r="14" spans="1:16" ht="18.75" customHeight="1">
      <c r="A14" s="33"/>
      <c r="B14" s="1757" t="s">
        <v>1493</v>
      </c>
      <c r="C14" s="345">
        <f t="shared" ref="C14:C28" si="0">SUM(D14:M14)</f>
        <v>0</v>
      </c>
      <c r="D14" s="345">
        <f>D66</f>
        <v>0</v>
      </c>
      <c r="E14" s="345">
        <f t="shared" ref="E14:M14" si="1">E66</f>
        <v>0</v>
      </c>
      <c r="F14" s="345">
        <f t="shared" si="1"/>
        <v>0</v>
      </c>
      <c r="G14" s="345">
        <f t="shared" si="1"/>
        <v>0</v>
      </c>
      <c r="H14" s="345">
        <f t="shared" si="1"/>
        <v>0</v>
      </c>
      <c r="I14" s="345">
        <f t="shared" si="1"/>
        <v>0</v>
      </c>
      <c r="J14" s="345">
        <f t="shared" si="1"/>
        <v>0</v>
      </c>
      <c r="K14" s="345">
        <f t="shared" si="1"/>
        <v>0</v>
      </c>
      <c r="L14" s="345">
        <f t="shared" si="1"/>
        <v>0</v>
      </c>
      <c r="M14" s="345">
        <f t="shared" si="1"/>
        <v>0</v>
      </c>
      <c r="N14" s="4">
        <v>110</v>
      </c>
      <c r="O14" s="262" t="s">
        <v>76</v>
      </c>
      <c r="P14" s="67"/>
    </row>
    <row r="15" spans="1:16" ht="18.75" customHeight="1">
      <c r="A15" s="33"/>
      <c r="B15" s="560" t="s">
        <v>1342</v>
      </c>
      <c r="C15" s="308">
        <f t="shared" si="0"/>
        <v>0</v>
      </c>
      <c r="D15" s="525"/>
      <c r="E15" s="525"/>
      <c r="F15" s="525"/>
      <c r="G15" s="525"/>
      <c r="H15" s="525"/>
      <c r="I15" s="525"/>
      <c r="J15" s="525"/>
      <c r="K15" s="525"/>
      <c r="L15" s="525"/>
      <c r="M15" s="525"/>
      <c r="N15" s="4">
        <v>115</v>
      </c>
      <c r="O15" s="516" t="s">
        <v>76</v>
      </c>
      <c r="P15" s="983"/>
    </row>
    <row r="16" spans="1:16" s="972" customFormat="1" ht="18.75" customHeight="1">
      <c r="A16" s="978"/>
      <c r="B16" s="1165" t="s">
        <v>1084</v>
      </c>
      <c r="C16" s="308">
        <f t="shared" si="0"/>
        <v>0</v>
      </c>
      <c r="D16" s="344"/>
      <c r="E16" s="344"/>
      <c r="F16" s="344"/>
      <c r="G16" s="344"/>
      <c r="H16" s="344"/>
      <c r="I16" s="344"/>
      <c r="J16" s="344"/>
      <c r="K16" s="344"/>
      <c r="L16" s="344"/>
      <c r="M16" s="344"/>
      <c r="N16" s="1068" t="s">
        <v>705</v>
      </c>
      <c r="O16" s="707" t="s">
        <v>143</v>
      </c>
      <c r="P16" s="983"/>
    </row>
    <row r="17" spans="1:16" ht="18.75" customHeight="1">
      <c r="A17" s="348"/>
      <c r="B17" s="502" t="s">
        <v>1114</v>
      </c>
      <c r="C17" s="308">
        <f t="shared" si="0"/>
        <v>0</v>
      </c>
      <c r="D17" s="344"/>
      <c r="E17" s="344"/>
      <c r="F17" s="344"/>
      <c r="G17" s="344"/>
      <c r="H17" s="344"/>
      <c r="I17" s="344"/>
      <c r="J17" s="344"/>
      <c r="K17" s="344"/>
      <c r="L17" s="344"/>
      <c r="M17" s="344"/>
      <c r="N17" s="4">
        <v>120</v>
      </c>
      <c r="O17" s="262" t="s">
        <v>76</v>
      </c>
      <c r="P17" s="67"/>
    </row>
    <row r="18" spans="1:16" s="833" customFormat="1" ht="18.75" customHeight="1">
      <c r="A18" s="835"/>
      <c r="B18" s="855" t="s">
        <v>1343</v>
      </c>
      <c r="C18" s="857">
        <f t="shared" si="0"/>
        <v>0</v>
      </c>
      <c r="D18" s="344"/>
      <c r="E18" s="344"/>
      <c r="F18" s="344"/>
      <c r="G18" s="344"/>
      <c r="H18" s="344"/>
      <c r="I18" s="344"/>
      <c r="J18" s="344"/>
      <c r="K18" s="344"/>
      <c r="L18" s="344"/>
      <c r="M18" s="344"/>
      <c r="N18" s="844" t="s">
        <v>728</v>
      </c>
      <c r="O18" s="800" t="s">
        <v>136</v>
      </c>
      <c r="P18" s="132"/>
    </row>
    <row r="19" spans="1:16" ht="18.75" customHeight="1">
      <c r="A19" s="33"/>
      <c r="B19" s="502" t="s">
        <v>1115</v>
      </c>
      <c r="C19" s="308">
        <f t="shared" si="0"/>
        <v>0</v>
      </c>
      <c r="D19" s="344"/>
      <c r="E19" s="344"/>
      <c r="F19" s="344"/>
      <c r="G19" s="344"/>
      <c r="H19" s="344"/>
      <c r="I19" s="344"/>
      <c r="J19" s="344"/>
      <c r="K19" s="344"/>
      <c r="L19" s="344"/>
      <c r="M19" s="344"/>
      <c r="N19" s="4">
        <v>125</v>
      </c>
      <c r="O19" s="262" t="s">
        <v>76</v>
      </c>
      <c r="P19" s="983"/>
    </row>
    <row r="20" spans="1:16" ht="18.75" customHeight="1">
      <c r="A20" s="33"/>
      <c r="B20" s="502" t="s">
        <v>1264</v>
      </c>
      <c r="C20" s="308">
        <f t="shared" si="0"/>
        <v>0</v>
      </c>
      <c r="D20" s="344"/>
      <c r="E20" s="344"/>
      <c r="F20" s="344"/>
      <c r="G20" s="344"/>
      <c r="H20" s="344"/>
      <c r="I20" s="344"/>
      <c r="J20" s="344"/>
      <c r="K20" s="344"/>
      <c r="L20" s="344"/>
      <c r="M20" s="344"/>
      <c r="N20" s="4" t="s">
        <v>708</v>
      </c>
      <c r="O20" s="262" t="s">
        <v>136</v>
      </c>
      <c r="P20" s="983"/>
    </row>
    <row r="21" spans="1:16" ht="18.75" customHeight="1">
      <c r="A21" s="33"/>
      <c r="B21" s="502" t="s">
        <v>959</v>
      </c>
      <c r="C21" s="308">
        <f t="shared" si="0"/>
        <v>0</v>
      </c>
      <c r="D21" s="344"/>
      <c r="E21" s="344"/>
      <c r="F21" s="344"/>
      <c r="G21" s="344"/>
      <c r="H21" s="344"/>
      <c r="I21" s="344"/>
      <c r="J21" s="344"/>
      <c r="K21" s="344"/>
      <c r="L21" s="344"/>
      <c r="M21" s="344"/>
      <c r="N21" s="4" t="s">
        <v>963</v>
      </c>
      <c r="O21" s="262" t="s">
        <v>38</v>
      </c>
      <c r="P21" s="67"/>
    </row>
    <row r="22" spans="1:16" s="833" customFormat="1" ht="18.75" customHeight="1">
      <c r="A22" s="835"/>
      <c r="B22" s="502" t="s">
        <v>960</v>
      </c>
      <c r="C22" s="308">
        <f t="shared" si="0"/>
        <v>0</v>
      </c>
      <c r="D22" s="901"/>
      <c r="E22" s="901"/>
      <c r="F22" s="901"/>
      <c r="G22" s="901"/>
      <c r="H22" s="901"/>
      <c r="I22" s="901"/>
      <c r="J22" s="901"/>
      <c r="K22" s="901"/>
      <c r="L22" s="901"/>
      <c r="M22" s="901"/>
      <c r="N22" s="4">
        <v>130</v>
      </c>
      <c r="O22" s="837" t="s">
        <v>38</v>
      </c>
      <c r="P22" s="132"/>
    </row>
    <row r="23" spans="1:16" ht="18.75" customHeight="1">
      <c r="A23" s="33"/>
      <c r="B23" s="502" t="s">
        <v>961</v>
      </c>
      <c r="C23" s="308">
        <f t="shared" si="0"/>
        <v>0</v>
      </c>
      <c r="D23" s="344"/>
      <c r="E23" s="344"/>
      <c r="F23" s="344"/>
      <c r="G23" s="344"/>
      <c r="H23" s="344"/>
      <c r="I23" s="344"/>
      <c r="J23" s="344"/>
      <c r="K23" s="344"/>
      <c r="L23" s="344"/>
      <c r="M23" s="344"/>
      <c r="N23" s="4" t="s">
        <v>964</v>
      </c>
      <c r="O23" s="262" t="s">
        <v>136</v>
      </c>
      <c r="P23" s="67"/>
    </row>
    <row r="24" spans="1:16" s="833" customFormat="1" ht="18.75" customHeight="1">
      <c r="A24" s="835"/>
      <c r="B24" s="502" t="s">
        <v>962</v>
      </c>
      <c r="C24" s="308">
        <f t="shared" si="0"/>
        <v>0</v>
      </c>
      <c r="D24" s="901"/>
      <c r="E24" s="901"/>
      <c r="F24" s="901"/>
      <c r="G24" s="901"/>
      <c r="H24" s="901"/>
      <c r="I24" s="901"/>
      <c r="J24" s="901"/>
      <c r="K24" s="901"/>
      <c r="L24" s="901"/>
      <c r="M24" s="901"/>
      <c r="N24" s="4" t="s">
        <v>730</v>
      </c>
      <c r="O24" s="837" t="s">
        <v>136</v>
      </c>
      <c r="P24" s="132"/>
    </row>
    <row r="25" spans="1:16" ht="18.75" customHeight="1">
      <c r="A25" s="33"/>
      <c r="B25" s="502" t="s">
        <v>117</v>
      </c>
      <c r="C25" s="308">
        <f t="shared" si="0"/>
        <v>0</v>
      </c>
      <c r="D25" s="344"/>
      <c r="E25" s="344"/>
      <c r="F25" s="344"/>
      <c r="G25" s="344"/>
      <c r="H25" s="344"/>
      <c r="I25" s="344"/>
      <c r="J25" s="344"/>
      <c r="K25" s="344"/>
      <c r="L25" s="344"/>
      <c r="M25" s="1029"/>
      <c r="N25" s="4">
        <v>135</v>
      </c>
      <c r="O25" s="262" t="s">
        <v>76</v>
      </c>
      <c r="P25" s="67"/>
    </row>
    <row r="26" spans="1:16" ht="18.75" customHeight="1">
      <c r="A26" s="33"/>
      <c r="B26" s="502" t="s">
        <v>480</v>
      </c>
      <c r="C26" s="308">
        <f t="shared" si="0"/>
        <v>0</v>
      </c>
      <c r="D26" s="344"/>
      <c r="E26" s="344"/>
      <c r="F26" s="344"/>
      <c r="G26" s="344"/>
      <c r="H26" s="344"/>
      <c r="I26" s="344"/>
      <c r="J26" s="344"/>
      <c r="K26" s="344"/>
      <c r="L26" s="344"/>
      <c r="M26" s="344"/>
      <c r="N26" s="4">
        <v>140</v>
      </c>
      <c r="O26" s="707" t="s">
        <v>143</v>
      </c>
      <c r="P26" s="1435" t="s">
        <v>1204</v>
      </c>
    </row>
    <row r="27" spans="1:16" ht="30.75" customHeight="1">
      <c r="A27" s="33"/>
      <c r="B27" s="330" t="s">
        <v>883</v>
      </c>
      <c r="C27" s="308">
        <f t="shared" si="0"/>
        <v>0</v>
      </c>
      <c r="D27" s="344"/>
      <c r="E27" s="344"/>
      <c r="F27" s="344"/>
      <c r="G27" s="344"/>
      <c r="H27" s="344"/>
      <c r="I27" s="344"/>
      <c r="J27" s="344"/>
      <c r="K27" s="344"/>
      <c r="L27" s="344"/>
      <c r="M27" s="344"/>
      <c r="N27" s="4">
        <v>145</v>
      </c>
      <c r="O27" s="707" t="s">
        <v>143</v>
      </c>
      <c r="P27" s="66"/>
    </row>
    <row r="28" spans="1:16" ht="18.75" customHeight="1" thickBot="1">
      <c r="A28" s="33"/>
      <c r="B28" s="502" t="s">
        <v>1255</v>
      </c>
      <c r="C28" s="308">
        <f t="shared" si="0"/>
        <v>0</v>
      </c>
      <c r="D28" s="344"/>
      <c r="E28" s="344"/>
      <c r="F28" s="344"/>
      <c r="G28" s="344"/>
      <c r="H28" s="344"/>
      <c r="I28" s="344"/>
      <c r="J28" s="344"/>
      <c r="K28" s="344"/>
      <c r="L28" s="344"/>
      <c r="M28" s="344"/>
      <c r="N28" s="4">
        <v>150</v>
      </c>
      <c r="O28" s="262" t="s">
        <v>77</v>
      </c>
      <c r="P28" s="67"/>
    </row>
    <row r="29" spans="1:16" ht="18.75" customHeight="1">
      <c r="A29" s="33"/>
      <c r="B29" s="559" t="s">
        <v>1494</v>
      </c>
      <c r="C29" s="345">
        <f>SUM(D29:M29)</f>
        <v>0</v>
      </c>
      <c r="D29" s="345">
        <f>SUM(D14:D28)</f>
        <v>0</v>
      </c>
      <c r="E29" s="345">
        <f t="shared" ref="E29:M29" si="2">SUM(E14:E28)</f>
        <v>0</v>
      </c>
      <c r="F29" s="345">
        <f t="shared" si="2"/>
        <v>0</v>
      </c>
      <c r="G29" s="345">
        <f t="shared" si="2"/>
        <v>0</v>
      </c>
      <c r="H29" s="345">
        <f t="shared" si="2"/>
        <v>0</v>
      </c>
      <c r="I29" s="345">
        <f t="shared" si="2"/>
        <v>0</v>
      </c>
      <c r="J29" s="345">
        <f t="shared" si="2"/>
        <v>0</v>
      </c>
      <c r="K29" s="345">
        <f t="shared" si="2"/>
        <v>0</v>
      </c>
      <c r="L29" s="345">
        <f t="shared" si="2"/>
        <v>0</v>
      </c>
      <c r="M29" s="345">
        <f t="shared" si="2"/>
        <v>0</v>
      </c>
      <c r="N29" s="4">
        <v>155</v>
      </c>
      <c r="O29" s="495" t="s">
        <v>76</v>
      </c>
      <c r="P29" s="67"/>
    </row>
    <row r="30" spans="1:16" customFormat="1" ht="18.75" customHeight="1" thickBot="1">
      <c r="M30" s="954"/>
    </row>
    <row r="31" spans="1:16" ht="18.75" customHeight="1">
      <c r="A31" s="33"/>
      <c r="B31" s="1756" t="s">
        <v>1495</v>
      </c>
      <c r="C31" s="345">
        <f t="shared" ref="C31:C43" si="3">SUM(D31:M31)</f>
        <v>0</v>
      </c>
      <c r="D31" s="345">
        <f>D82</f>
        <v>0</v>
      </c>
      <c r="E31" s="345">
        <f t="shared" ref="E31:M31" si="4">E82</f>
        <v>0</v>
      </c>
      <c r="F31" s="345">
        <f t="shared" si="4"/>
        <v>0</v>
      </c>
      <c r="G31" s="345">
        <f t="shared" si="4"/>
        <v>0</v>
      </c>
      <c r="H31" s="345">
        <f t="shared" si="4"/>
        <v>0</v>
      </c>
      <c r="I31" s="345">
        <f t="shared" si="4"/>
        <v>0</v>
      </c>
      <c r="J31" s="345">
        <f t="shared" si="4"/>
        <v>0</v>
      </c>
      <c r="K31" s="345">
        <f t="shared" si="4"/>
        <v>0</v>
      </c>
      <c r="L31" s="345">
        <f t="shared" si="4"/>
        <v>0</v>
      </c>
      <c r="M31" s="345">
        <f t="shared" si="4"/>
        <v>0</v>
      </c>
      <c r="N31" s="4">
        <v>170</v>
      </c>
      <c r="O31" s="495" t="s">
        <v>76</v>
      </c>
      <c r="P31" s="67"/>
    </row>
    <row r="32" spans="1:16" ht="18.75" customHeight="1">
      <c r="A32" s="33"/>
      <c r="B32" s="557" t="s">
        <v>630</v>
      </c>
      <c r="C32" s="308">
        <f t="shared" si="3"/>
        <v>0</v>
      </c>
      <c r="D32" s="525"/>
      <c r="E32" s="525"/>
      <c r="F32" s="525"/>
      <c r="G32" s="525"/>
      <c r="H32" s="525"/>
      <c r="I32" s="525"/>
      <c r="J32" s="525"/>
      <c r="K32" s="525"/>
      <c r="L32" s="525"/>
      <c r="M32" s="525"/>
      <c r="N32" s="4">
        <v>175</v>
      </c>
      <c r="O32" s="495" t="s">
        <v>76</v>
      </c>
      <c r="P32" s="67"/>
    </row>
    <row r="33" spans="1:17" s="972" customFormat="1" ht="18.75" customHeight="1">
      <c r="A33" s="978"/>
      <c r="B33" s="1165" t="s">
        <v>1084</v>
      </c>
      <c r="C33" s="308">
        <f t="shared" si="3"/>
        <v>0</v>
      </c>
      <c r="D33" s="961"/>
      <c r="E33" s="961"/>
      <c r="F33" s="961"/>
      <c r="G33" s="961"/>
      <c r="H33" s="961"/>
      <c r="I33" s="961"/>
      <c r="J33" s="961"/>
      <c r="K33" s="961"/>
      <c r="L33" s="961"/>
      <c r="M33" s="961"/>
      <c r="N33" s="1068" t="s">
        <v>736</v>
      </c>
      <c r="O33" s="495" t="s">
        <v>143</v>
      </c>
      <c r="P33" s="983"/>
    </row>
    <row r="34" spans="1:17" ht="18.75" customHeight="1">
      <c r="A34" s="348"/>
      <c r="B34" s="502" t="s">
        <v>134</v>
      </c>
      <c r="C34" s="308">
        <f t="shared" si="3"/>
        <v>0</v>
      </c>
      <c r="D34" s="344"/>
      <c r="E34" s="344"/>
      <c r="F34" s="344"/>
      <c r="G34" s="344"/>
      <c r="H34" s="344"/>
      <c r="I34" s="344"/>
      <c r="J34" s="344"/>
      <c r="K34" s="344"/>
      <c r="L34" s="404"/>
      <c r="M34" s="961"/>
      <c r="N34" s="4">
        <v>180</v>
      </c>
      <c r="O34" s="495" t="s">
        <v>76</v>
      </c>
      <c r="P34" s="67"/>
    </row>
    <row r="35" spans="1:17" ht="18.75" customHeight="1">
      <c r="A35" s="348"/>
      <c r="B35" s="502" t="s">
        <v>959</v>
      </c>
      <c r="C35" s="308">
        <f t="shared" si="3"/>
        <v>0</v>
      </c>
      <c r="D35" s="344"/>
      <c r="E35" s="344"/>
      <c r="F35" s="344"/>
      <c r="G35" s="344"/>
      <c r="H35" s="344"/>
      <c r="I35" s="344"/>
      <c r="J35" s="344"/>
      <c r="K35" s="344"/>
      <c r="L35" s="344"/>
      <c r="M35" s="344"/>
      <c r="N35" s="4" t="s">
        <v>966</v>
      </c>
      <c r="O35" s="495" t="s">
        <v>136</v>
      </c>
      <c r="P35" s="67"/>
      <c r="Q35" s="165"/>
    </row>
    <row r="36" spans="1:17" s="833" customFormat="1" ht="18.75" customHeight="1">
      <c r="A36" s="835"/>
      <c r="B36" s="502" t="s">
        <v>960</v>
      </c>
      <c r="C36" s="308">
        <f t="shared" si="3"/>
        <v>0</v>
      </c>
      <c r="D36" s="901"/>
      <c r="E36" s="901"/>
      <c r="F36" s="901"/>
      <c r="G36" s="901"/>
      <c r="H36" s="901"/>
      <c r="I36" s="901"/>
      <c r="J36" s="901"/>
      <c r="K36" s="901"/>
      <c r="L36" s="901"/>
      <c r="M36" s="901"/>
      <c r="N36" s="4">
        <v>185</v>
      </c>
      <c r="O36" s="495" t="s">
        <v>136</v>
      </c>
      <c r="P36" s="132"/>
      <c r="Q36" s="367"/>
    </row>
    <row r="37" spans="1:17" ht="18.75" customHeight="1">
      <c r="A37" s="33"/>
      <c r="B37" s="502" t="s">
        <v>961</v>
      </c>
      <c r="C37" s="308">
        <f t="shared" si="3"/>
        <v>0</v>
      </c>
      <c r="D37" s="344"/>
      <c r="E37" s="344"/>
      <c r="F37" s="344"/>
      <c r="G37" s="344"/>
      <c r="H37" s="344"/>
      <c r="I37" s="344"/>
      <c r="J37" s="344"/>
      <c r="K37" s="344"/>
      <c r="L37" s="344"/>
      <c r="M37" s="344"/>
      <c r="N37" s="4" t="s">
        <v>965</v>
      </c>
      <c r="O37" s="495" t="s">
        <v>38</v>
      </c>
      <c r="P37" s="67"/>
    </row>
    <row r="38" spans="1:17" s="833" customFormat="1" ht="18.75" customHeight="1">
      <c r="A38" s="835"/>
      <c r="B38" s="502" t="s">
        <v>962</v>
      </c>
      <c r="C38" s="308">
        <f t="shared" si="3"/>
        <v>0</v>
      </c>
      <c r="D38" s="901"/>
      <c r="E38" s="901"/>
      <c r="F38" s="901"/>
      <c r="G38" s="901"/>
      <c r="H38" s="901"/>
      <c r="I38" s="901"/>
      <c r="J38" s="901"/>
      <c r="K38" s="901"/>
      <c r="L38" s="901"/>
      <c r="M38" s="901"/>
      <c r="N38" s="4" t="s">
        <v>698</v>
      </c>
      <c r="O38" s="495" t="s">
        <v>38</v>
      </c>
      <c r="P38" s="132"/>
    </row>
    <row r="39" spans="1:17" ht="18.75" customHeight="1">
      <c r="A39" s="33"/>
      <c r="B39" s="330" t="s">
        <v>117</v>
      </c>
      <c r="C39" s="308">
        <f t="shared" si="3"/>
        <v>0</v>
      </c>
      <c r="D39" s="344"/>
      <c r="E39" s="344"/>
      <c r="F39" s="344"/>
      <c r="G39" s="344"/>
      <c r="H39" s="344"/>
      <c r="I39" s="344"/>
      <c r="J39" s="344"/>
      <c r="K39" s="344"/>
      <c r="L39" s="344"/>
      <c r="M39" s="1029"/>
      <c r="N39" s="4">
        <v>190</v>
      </c>
      <c r="O39" s="495" t="s">
        <v>76</v>
      </c>
      <c r="P39" s="67"/>
    </row>
    <row r="40" spans="1:17" ht="18.75" customHeight="1">
      <c r="A40" s="33"/>
      <c r="B40" s="330" t="s">
        <v>480</v>
      </c>
      <c r="C40" s="308">
        <f t="shared" si="3"/>
        <v>0</v>
      </c>
      <c r="D40" s="344"/>
      <c r="E40" s="344"/>
      <c r="F40" s="344"/>
      <c r="G40" s="344"/>
      <c r="H40" s="344"/>
      <c r="I40" s="344"/>
      <c r="J40" s="344"/>
      <c r="K40" s="344"/>
      <c r="L40" s="858"/>
      <c r="M40" s="858"/>
      <c r="N40" s="4">
        <v>195</v>
      </c>
      <c r="O40" s="495" t="s">
        <v>77</v>
      </c>
      <c r="P40" s="1435" t="s">
        <v>1204</v>
      </c>
    </row>
    <row r="41" spans="1:17" ht="31.5" customHeight="1">
      <c r="A41" s="33"/>
      <c r="B41" s="330" t="s">
        <v>883</v>
      </c>
      <c r="C41" s="308">
        <f t="shared" si="3"/>
        <v>0</v>
      </c>
      <c r="D41" s="344"/>
      <c r="E41" s="344"/>
      <c r="F41" s="344"/>
      <c r="G41" s="344"/>
      <c r="H41" s="344"/>
      <c r="I41" s="344"/>
      <c r="J41" s="344"/>
      <c r="K41" s="344"/>
      <c r="L41" s="404"/>
      <c r="M41" s="922"/>
      <c r="N41" s="4">
        <v>200</v>
      </c>
      <c r="O41" s="495" t="s">
        <v>78</v>
      </c>
      <c r="P41" s="67"/>
    </row>
    <row r="42" spans="1:17" ht="18.75" customHeight="1" thickBot="1">
      <c r="A42" s="33"/>
      <c r="B42" s="502" t="s">
        <v>1255</v>
      </c>
      <c r="C42" s="308">
        <f t="shared" si="3"/>
        <v>0</v>
      </c>
      <c r="D42" s="344"/>
      <c r="E42" s="344"/>
      <c r="F42" s="344"/>
      <c r="G42" s="344"/>
      <c r="H42" s="344"/>
      <c r="I42" s="344"/>
      <c r="J42" s="344"/>
      <c r="K42" s="344"/>
      <c r="L42" s="1069"/>
      <c r="M42" s="922"/>
      <c r="N42" s="4" t="s">
        <v>212</v>
      </c>
      <c r="O42" s="495" t="s">
        <v>78</v>
      </c>
      <c r="P42" s="67"/>
    </row>
    <row r="43" spans="1:17" ht="18.75" customHeight="1">
      <c r="A43" s="33"/>
      <c r="B43" s="281" t="s">
        <v>1496</v>
      </c>
      <c r="C43" s="345">
        <f t="shared" si="3"/>
        <v>0</v>
      </c>
      <c r="D43" s="345">
        <f>SUM(D31:D42)</f>
        <v>0</v>
      </c>
      <c r="E43" s="345">
        <f t="shared" ref="E43:M43" si="5">SUM(E31:E42)</f>
        <v>0</v>
      </c>
      <c r="F43" s="345">
        <f t="shared" si="5"/>
        <v>0</v>
      </c>
      <c r="G43" s="345">
        <f t="shared" si="5"/>
        <v>0</v>
      </c>
      <c r="H43" s="345">
        <f t="shared" si="5"/>
        <v>0</v>
      </c>
      <c r="I43" s="345">
        <f t="shared" si="5"/>
        <v>0</v>
      </c>
      <c r="J43" s="345">
        <f t="shared" si="5"/>
        <v>0</v>
      </c>
      <c r="K43" s="345">
        <f t="shared" si="5"/>
        <v>0</v>
      </c>
      <c r="L43" s="345">
        <f t="shared" si="5"/>
        <v>0</v>
      </c>
      <c r="M43" s="345">
        <f t="shared" si="5"/>
        <v>0</v>
      </c>
      <c r="N43" s="4" t="s">
        <v>213</v>
      </c>
      <c r="O43" s="495" t="s">
        <v>76</v>
      </c>
      <c r="P43" s="67"/>
    </row>
    <row r="44" spans="1:17" s="1281" customFormat="1" ht="18.75" customHeight="1">
      <c r="A44" s="978"/>
      <c r="B44" s="100"/>
      <c r="C44" s="1175"/>
      <c r="D44" s="1175"/>
      <c r="E44" s="1175"/>
      <c r="F44" s="1175"/>
      <c r="G44" s="1175"/>
      <c r="H44" s="1175"/>
      <c r="I44" s="1175"/>
      <c r="J44" s="1175"/>
      <c r="K44" s="1175"/>
      <c r="L44" s="1175"/>
      <c r="M44" s="1175"/>
      <c r="N44" s="101"/>
      <c r="O44" s="135"/>
      <c r="P44" s="983"/>
    </row>
    <row r="45" spans="1:17" ht="27" customHeight="1">
      <c r="A45" s="33"/>
      <c r="B45" s="100"/>
      <c r="C45" s="96"/>
      <c r="D45" s="96"/>
      <c r="E45" s="96"/>
      <c r="F45" s="96"/>
      <c r="G45" s="96"/>
      <c r="H45" s="96"/>
      <c r="I45" s="96"/>
      <c r="J45" s="96"/>
      <c r="K45" s="96"/>
      <c r="L45" s="96"/>
      <c r="M45" s="96"/>
      <c r="N45" s="1759" t="s">
        <v>1633</v>
      </c>
      <c r="O45" s="1759">
        <v>2</v>
      </c>
      <c r="P45" s="67"/>
    </row>
    <row r="46" spans="1:17">
      <c r="A46" s="1187">
        <v>2</v>
      </c>
      <c r="B46" s="552"/>
      <c r="C46" s="1154" t="s">
        <v>525</v>
      </c>
      <c r="D46" s="1154" t="s">
        <v>526</v>
      </c>
      <c r="E46" s="1154" t="s">
        <v>527</v>
      </c>
      <c r="F46" s="1154" t="s">
        <v>528</v>
      </c>
      <c r="G46" s="1154" t="s">
        <v>529</v>
      </c>
      <c r="H46" s="1154" t="s">
        <v>530</v>
      </c>
      <c r="I46" s="1154" t="s">
        <v>531</v>
      </c>
      <c r="J46" s="1154" t="s">
        <v>532</v>
      </c>
      <c r="K46" s="1154" t="s">
        <v>533</v>
      </c>
      <c r="L46" s="1154" t="s">
        <v>534</v>
      </c>
      <c r="M46" s="1154" t="s">
        <v>1000</v>
      </c>
      <c r="N46" s="1154" t="s">
        <v>73</v>
      </c>
      <c r="O46" s="553"/>
      <c r="P46" s="64"/>
    </row>
    <row r="47" spans="1:17" ht="45">
      <c r="A47" s="33"/>
      <c r="B47" s="323" t="s">
        <v>1497</v>
      </c>
      <c r="C47" s="356" t="s">
        <v>28</v>
      </c>
      <c r="D47" s="356" t="s">
        <v>268</v>
      </c>
      <c r="E47" s="356" t="s">
        <v>270</v>
      </c>
      <c r="F47" s="356" t="s">
        <v>271</v>
      </c>
      <c r="G47" s="356" t="s">
        <v>273</v>
      </c>
      <c r="H47" s="356" t="s">
        <v>272</v>
      </c>
      <c r="I47" s="356" t="s">
        <v>269</v>
      </c>
      <c r="J47" s="356" t="s">
        <v>1231</v>
      </c>
      <c r="K47" s="356" t="s">
        <v>53</v>
      </c>
      <c r="L47" s="356" t="s">
        <v>1341</v>
      </c>
      <c r="M47" s="999" t="s">
        <v>1001</v>
      </c>
      <c r="N47" s="506"/>
      <c r="O47" s="228" t="s">
        <v>110</v>
      </c>
      <c r="P47" s="64"/>
    </row>
    <row r="48" spans="1:17" ht="13.5" thickBot="1">
      <c r="A48" s="33"/>
      <c r="B48" s="469"/>
      <c r="C48" s="285" t="s">
        <v>75</v>
      </c>
      <c r="D48" s="285" t="s">
        <v>75</v>
      </c>
      <c r="E48" s="285" t="s">
        <v>75</v>
      </c>
      <c r="F48" s="285" t="s">
        <v>75</v>
      </c>
      <c r="G48" s="285" t="s">
        <v>75</v>
      </c>
      <c r="H48" s="285" t="s">
        <v>75</v>
      </c>
      <c r="I48" s="285" t="s">
        <v>75</v>
      </c>
      <c r="J48" s="285" t="s">
        <v>75</v>
      </c>
      <c r="K48" s="285" t="s">
        <v>75</v>
      </c>
      <c r="L48" s="981" t="s">
        <v>75</v>
      </c>
      <c r="M48" s="285" t="s">
        <v>30</v>
      </c>
      <c r="N48" s="4" t="s">
        <v>74</v>
      </c>
      <c r="O48" s="390" t="s">
        <v>111</v>
      </c>
      <c r="P48" s="72"/>
    </row>
    <row r="49" spans="1:16" ht="39" customHeight="1">
      <c r="A49" s="33"/>
      <c r="B49" s="554" t="s">
        <v>1498</v>
      </c>
      <c r="C49" s="857">
        <f>SUM(D49:M49)</f>
        <v>0</v>
      </c>
      <c r="D49" s="314"/>
      <c r="E49" s="314"/>
      <c r="F49" s="314"/>
      <c r="G49" s="314"/>
      <c r="H49" s="314"/>
      <c r="I49" s="314"/>
      <c r="J49" s="314"/>
      <c r="K49" s="314"/>
      <c r="L49" s="969"/>
      <c r="M49" s="969"/>
      <c r="N49" s="4" t="s">
        <v>230</v>
      </c>
      <c r="O49" s="555" t="s">
        <v>136</v>
      </c>
      <c r="P49" s="983"/>
    </row>
    <row r="50" spans="1:16" ht="18.75" customHeight="1" thickBot="1">
      <c r="A50" s="835"/>
      <c r="B50" s="469" t="s">
        <v>627</v>
      </c>
      <c r="C50" s="700">
        <f t="shared" ref="C50:C66" si="6">SUM(D50:M50)</f>
        <v>0</v>
      </c>
      <c r="D50" s="314"/>
      <c r="E50" s="314"/>
      <c r="F50" s="314"/>
      <c r="G50" s="314"/>
      <c r="H50" s="314"/>
      <c r="I50" s="314"/>
      <c r="J50" s="314"/>
      <c r="K50" s="314"/>
      <c r="L50" s="314"/>
      <c r="M50" s="1170"/>
      <c r="N50" s="4" t="s">
        <v>231</v>
      </c>
      <c r="O50" s="262" t="s">
        <v>78</v>
      </c>
    </row>
    <row r="51" spans="1:16" ht="18.75" customHeight="1">
      <c r="A51" s="835"/>
      <c r="B51" s="556" t="s">
        <v>1499</v>
      </c>
      <c r="C51" s="345">
        <f t="shared" si="6"/>
        <v>0</v>
      </c>
      <c r="D51" s="345">
        <f t="shared" ref="D51:M51" si="7">SUM(D49:D50)</f>
        <v>0</v>
      </c>
      <c r="E51" s="345">
        <f t="shared" si="7"/>
        <v>0</v>
      </c>
      <c r="F51" s="345">
        <f t="shared" si="7"/>
        <v>0</v>
      </c>
      <c r="G51" s="345">
        <f t="shared" si="7"/>
        <v>0</v>
      </c>
      <c r="H51" s="345">
        <f t="shared" si="7"/>
        <v>0</v>
      </c>
      <c r="I51" s="345">
        <f t="shared" si="7"/>
        <v>0</v>
      </c>
      <c r="J51" s="345">
        <f t="shared" si="7"/>
        <v>0</v>
      </c>
      <c r="K51" s="345">
        <f t="shared" si="7"/>
        <v>0</v>
      </c>
      <c r="L51" s="345">
        <f t="shared" si="7"/>
        <v>0</v>
      </c>
      <c r="M51" s="345">
        <f t="shared" si="7"/>
        <v>0</v>
      </c>
      <c r="N51" s="4" t="s">
        <v>15</v>
      </c>
      <c r="O51" s="262" t="s">
        <v>76</v>
      </c>
      <c r="P51" s="67"/>
    </row>
    <row r="52" spans="1:16" ht="18.75" customHeight="1">
      <c r="A52" s="835"/>
      <c r="B52" s="557" t="s">
        <v>491</v>
      </c>
      <c r="C52" s="857">
        <f t="shared" si="6"/>
        <v>0</v>
      </c>
      <c r="D52" s="525"/>
      <c r="E52" s="525"/>
      <c r="F52" s="525"/>
      <c r="G52" s="525"/>
      <c r="H52" s="525"/>
      <c r="I52" s="525"/>
      <c r="J52" s="525"/>
      <c r="K52" s="525"/>
      <c r="L52" s="525"/>
      <c r="M52" s="525"/>
      <c r="N52" s="4" t="s">
        <v>232</v>
      </c>
      <c r="O52" s="262" t="s">
        <v>76</v>
      </c>
      <c r="P52" s="983"/>
    </row>
    <row r="53" spans="1:16" s="347" customFormat="1" ht="18.75" customHeight="1">
      <c r="A53" s="835"/>
      <c r="B53" s="382" t="s">
        <v>1084</v>
      </c>
      <c r="C53" s="857">
        <f t="shared" si="6"/>
        <v>0</v>
      </c>
      <c r="D53" s="892"/>
      <c r="E53" s="892"/>
      <c r="F53" s="892"/>
      <c r="G53" s="892"/>
      <c r="H53" s="892"/>
      <c r="I53" s="892"/>
      <c r="J53" s="892"/>
      <c r="K53" s="892"/>
      <c r="L53" s="1062"/>
      <c r="M53" s="1062"/>
      <c r="N53" s="690" t="s">
        <v>869</v>
      </c>
      <c r="O53" s="262" t="s">
        <v>78</v>
      </c>
      <c r="P53" s="132"/>
    </row>
    <row r="54" spans="1:16" ht="18.75" customHeight="1">
      <c r="A54" s="835"/>
      <c r="B54" s="502" t="s">
        <v>1114</v>
      </c>
      <c r="C54" s="857">
        <f t="shared" si="6"/>
        <v>0</v>
      </c>
      <c r="D54" s="314"/>
      <c r="E54" s="314"/>
      <c r="F54" s="314"/>
      <c r="G54" s="314"/>
      <c r="H54" s="314"/>
      <c r="I54" s="314"/>
      <c r="J54" s="314"/>
      <c r="K54" s="314"/>
      <c r="L54" s="314"/>
      <c r="M54" s="314"/>
      <c r="N54" s="4" t="s">
        <v>233</v>
      </c>
      <c r="O54" s="262" t="s">
        <v>76</v>
      </c>
      <c r="P54" s="67"/>
    </row>
    <row r="55" spans="1:16" s="833" customFormat="1" ht="18.75" customHeight="1">
      <c r="A55" s="835"/>
      <c r="B55" s="855" t="s">
        <v>1343</v>
      </c>
      <c r="C55" s="857">
        <f t="shared" si="6"/>
        <v>0</v>
      </c>
      <c r="D55" s="856"/>
      <c r="E55" s="856"/>
      <c r="F55" s="856"/>
      <c r="G55" s="856"/>
      <c r="H55" s="856"/>
      <c r="I55" s="856"/>
      <c r="J55" s="856"/>
      <c r="K55" s="856"/>
      <c r="L55" s="856"/>
      <c r="M55" s="856"/>
      <c r="N55" s="844" t="s">
        <v>692</v>
      </c>
      <c r="O55" s="800" t="s">
        <v>136</v>
      </c>
      <c r="P55" s="132"/>
    </row>
    <row r="56" spans="1:16" ht="18.75" customHeight="1">
      <c r="A56" s="835"/>
      <c r="B56" s="502" t="s">
        <v>1115</v>
      </c>
      <c r="C56" s="857">
        <f t="shared" si="6"/>
        <v>0</v>
      </c>
      <c r="D56" s="314"/>
      <c r="E56" s="314"/>
      <c r="F56" s="314"/>
      <c r="G56" s="314"/>
      <c r="H56" s="314"/>
      <c r="I56" s="314"/>
      <c r="J56" s="314"/>
      <c r="K56" s="314"/>
      <c r="L56" s="314"/>
      <c r="M56" s="314"/>
      <c r="N56" s="4" t="s">
        <v>386</v>
      </c>
      <c r="O56" s="262" t="s">
        <v>76</v>
      </c>
      <c r="P56" s="67"/>
    </row>
    <row r="57" spans="1:16" ht="18.75" customHeight="1">
      <c r="A57" s="835"/>
      <c r="B57" s="502" t="s">
        <v>1264</v>
      </c>
      <c r="C57" s="857">
        <f t="shared" si="6"/>
        <v>0</v>
      </c>
      <c r="D57" s="314"/>
      <c r="E57" s="314"/>
      <c r="F57" s="314"/>
      <c r="G57" s="314"/>
      <c r="H57" s="314"/>
      <c r="I57" s="314"/>
      <c r="J57" s="314"/>
      <c r="K57" s="314"/>
      <c r="L57" s="314"/>
      <c r="M57" s="314"/>
      <c r="N57" s="4" t="s">
        <v>710</v>
      </c>
      <c r="O57" s="262" t="s">
        <v>76</v>
      </c>
      <c r="P57" s="67"/>
    </row>
    <row r="58" spans="1:16" s="1281" customFormat="1" ht="18.75" customHeight="1">
      <c r="A58" s="978"/>
      <c r="B58" s="502" t="s">
        <v>959</v>
      </c>
      <c r="C58" s="857">
        <f t="shared" si="6"/>
        <v>0</v>
      </c>
      <c r="D58" s="1289"/>
      <c r="E58" s="1289"/>
      <c r="F58" s="1289"/>
      <c r="G58" s="1289"/>
      <c r="H58" s="1289"/>
      <c r="I58" s="1289"/>
      <c r="J58" s="1289"/>
      <c r="K58" s="1289"/>
      <c r="L58" s="1289"/>
      <c r="M58" s="1289"/>
      <c r="N58" s="1233" t="s">
        <v>1158</v>
      </c>
      <c r="O58" s="1211"/>
      <c r="P58" s="983"/>
    </row>
    <row r="59" spans="1:16" ht="18.75" customHeight="1">
      <c r="A59" s="835"/>
      <c r="B59" s="502" t="s">
        <v>1157</v>
      </c>
      <c r="C59" s="857">
        <f t="shared" si="6"/>
        <v>0</v>
      </c>
      <c r="D59" s="314"/>
      <c r="E59" s="314"/>
      <c r="F59" s="314"/>
      <c r="G59" s="314"/>
      <c r="H59" s="314"/>
      <c r="I59" s="314"/>
      <c r="J59" s="314"/>
      <c r="K59" s="314"/>
      <c r="L59" s="314"/>
      <c r="M59" s="314"/>
      <c r="N59" s="4" t="s">
        <v>387</v>
      </c>
      <c r="O59" s="262" t="s">
        <v>38</v>
      </c>
      <c r="P59" s="67"/>
    </row>
    <row r="60" spans="1:16" s="1281" customFormat="1" ht="18.75" customHeight="1">
      <c r="A60" s="978"/>
      <c r="B60" s="502" t="s">
        <v>961</v>
      </c>
      <c r="C60" s="857">
        <f t="shared" si="6"/>
        <v>0</v>
      </c>
      <c r="D60" s="1289"/>
      <c r="E60" s="1289"/>
      <c r="F60" s="1289"/>
      <c r="G60" s="1289"/>
      <c r="H60" s="1289"/>
      <c r="I60" s="1289"/>
      <c r="J60" s="1289"/>
      <c r="K60" s="1289"/>
      <c r="L60" s="1289"/>
      <c r="M60" s="1289"/>
      <c r="N60" s="1233" t="s">
        <v>1159</v>
      </c>
      <c r="O60" s="1211"/>
      <c r="P60" s="983"/>
    </row>
    <row r="61" spans="1:16" ht="18.75" customHeight="1">
      <c r="A61" s="835"/>
      <c r="B61" s="502" t="s">
        <v>1156</v>
      </c>
      <c r="C61" s="857">
        <f t="shared" si="6"/>
        <v>0</v>
      </c>
      <c r="D61" s="314"/>
      <c r="E61" s="314"/>
      <c r="F61" s="314"/>
      <c r="G61" s="314"/>
      <c r="H61" s="314"/>
      <c r="I61" s="314"/>
      <c r="J61" s="314"/>
      <c r="K61" s="314"/>
      <c r="L61" s="314"/>
      <c r="M61" s="314"/>
      <c r="N61" s="4" t="s">
        <v>712</v>
      </c>
      <c r="O61" s="262" t="s">
        <v>136</v>
      </c>
      <c r="P61" s="67"/>
    </row>
    <row r="62" spans="1:16" ht="18.75" customHeight="1">
      <c r="A62" s="835"/>
      <c r="B62" s="502" t="s">
        <v>117</v>
      </c>
      <c r="C62" s="857">
        <f t="shared" si="6"/>
        <v>0</v>
      </c>
      <c r="D62" s="314"/>
      <c r="E62" s="314"/>
      <c r="F62" s="314"/>
      <c r="G62" s="314"/>
      <c r="H62" s="314"/>
      <c r="I62" s="314"/>
      <c r="J62" s="314"/>
      <c r="K62" s="314"/>
      <c r="L62" s="314"/>
      <c r="M62" s="1030"/>
      <c r="N62" s="4" t="s">
        <v>438</v>
      </c>
      <c r="O62" s="262" t="s">
        <v>76</v>
      </c>
      <c r="P62" s="67"/>
    </row>
    <row r="63" spans="1:16" ht="18.75" customHeight="1">
      <c r="A63" s="835"/>
      <c r="B63" s="502" t="s">
        <v>480</v>
      </c>
      <c r="C63" s="857">
        <f t="shared" si="6"/>
        <v>0</v>
      </c>
      <c r="D63" s="314"/>
      <c r="E63" s="314"/>
      <c r="F63" s="314"/>
      <c r="G63" s="314"/>
      <c r="H63" s="314"/>
      <c r="I63" s="314"/>
      <c r="J63" s="314"/>
      <c r="K63" s="314"/>
      <c r="L63" s="314"/>
      <c r="M63" s="314"/>
      <c r="N63" s="4" t="s">
        <v>411</v>
      </c>
      <c r="O63" s="707" t="s">
        <v>143</v>
      </c>
      <c r="P63" s="1435" t="s">
        <v>1204</v>
      </c>
    </row>
    <row r="64" spans="1:16" ht="28.5" customHeight="1">
      <c r="A64" s="835"/>
      <c r="B64" s="330" t="s">
        <v>883</v>
      </c>
      <c r="C64" s="857">
        <f t="shared" si="6"/>
        <v>0</v>
      </c>
      <c r="D64" s="314"/>
      <c r="E64" s="314"/>
      <c r="F64" s="314"/>
      <c r="G64" s="314"/>
      <c r="H64" s="314"/>
      <c r="I64" s="314"/>
      <c r="J64" s="314"/>
      <c r="K64" s="314"/>
      <c r="L64" s="314"/>
      <c r="M64" s="314"/>
      <c r="N64" s="4" t="s">
        <v>439</v>
      </c>
      <c r="O64" s="707" t="s">
        <v>143</v>
      </c>
      <c r="P64" s="66"/>
    </row>
    <row r="65" spans="1:16" ht="18.75" customHeight="1" thickBot="1">
      <c r="A65" s="835"/>
      <c r="B65" s="502" t="s">
        <v>1255</v>
      </c>
      <c r="C65" s="857">
        <f t="shared" si="6"/>
        <v>0</v>
      </c>
      <c r="D65" s="314"/>
      <c r="E65" s="314"/>
      <c r="F65" s="314"/>
      <c r="G65" s="314"/>
      <c r="H65" s="314"/>
      <c r="I65" s="314"/>
      <c r="J65" s="314"/>
      <c r="K65" s="314"/>
      <c r="L65" s="314"/>
      <c r="M65" s="314"/>
      <c r="N65" s="4" t="s">
        <v>442</v>
      </c>
      <c r="O65" s="516" t="s">
        <v>77</v>
      </c>
      <c r="P65" s="67"/>
    </row>
    <row r="66" spans="1:16" ht="18.75" customHeight="1">
      <c r="A66" s="835"/>
      <c r="B66" s="559" t="s">
        <v>1500</v>
      </c>
      <c r="C66" s="345">
        <f t="shared" si="6"/>
        <v>0</v>
      </c>
      <c r="D66" s="345">
        <f t="shared" ref="D66:M66" si="8">SUM(D51:D65)</f>
        <v>0</v>
      </c>
      <c r="E66" s="345">
        <f t="shared" si="8"/>
        <v>0</v>
      </c>
      <c r="F66" s="345">
        <f t="shared" si="8"/>
        <v>0</v>
      </c>
      <c r="G66" s="345">
        <f t="shared" si="8"/>
        <v>0</v>
      </c>
      <c r="H66" s="345">
        <f t="shared" si="8"/>
        <v>0</v>
      </c>
      <c r="I66" s="345">
        <f t="shared" si="8"/>
        <v>0</v>
      </c>
      <c r="J66" s="345">
        <f t="shared" si="8"/>
        <v>0</v>
      </c>
      <c r="K66" s="345">
        <f t="shared" si="8"/>
        <v>0</v>
      </c>
      <c r="L66" s="345">
        <f t="shared" si="8"/>
        <v>0</v>
      </c>
      <c r="M66" s="345">
        <f t="shared" si="8"/>
        <v>0</v>
      </c>
      <c r="N66" s="4" t="s">
        <v>603</v>
      </c>
      <c r="O66" s="860" t="s">
        <v>76</v>
      </c>
      <c r="P66" s="67"/>
    </row>
    <row r="67" spans="1:16" customFormat="1" ht="18.75" customHeight="1">
      <c r="M67" s="954"/>
    </row>
    <row r="68" spans="1:16" ht="18.75" customHeight="1">
      <c r="A68" s="835"/>
      <c r="B68" s="902" t="s">
        <v>1501</v>
      </c>
      <c r="C68" s="857">
        <f>SUM(D68:M68)</f>
        <v>0</v>
      </c>
      <c r="D68" s="314"/>
      <c r="E68" s="314"/>
      <c r="F68" s="314"/>
      <c r="G68" s="314"/>
      <c r="H68" s="314"/>
      <c r="I68" s="314"/>
      <c r="J68" s="314"/>
      <c r="K68" s="314"/>
      <c r="L68" s="314"/>
      <c r="M68" s="1062"/>
      <c r="N68" s="4" t="s">
        <v>604</v>
      </c>
      <c r="O68" s="561" t="s">
        <v>136</v>
      </c>
      <c r="P68" s="67"/>
    </row>
    <row r="69" spans="1:16" ht="18.75" customHeight="1" thickBot="1">
      <c r="A69" s="835"/>
      <c r="B69" s="469" t="s">
        <v>627</v>
      </c>
      <c r="C69" s="857">
        <f t="shared" ref="C69:C82" si="9">SUM(D69:M69)</f>
        <v>0</v>
      </c>
      <c r="D69" s="314"/>
      <c r="E69" s="314"/>
      <c r="F69" s="314"/>
      <c r="G69" s="314"/>
      <c r="H69" s="314"/>
      <c r="I69" s="314"/>
      <c r="J69" s="314"/>
      <c r="K69" s="314"/>
      <c r="L69" s="314"/>
      <c r="M69" s="1545"/>
      <c r="N69" s="4" t="s">
        <v>605</v>
      </c>
      <c r="O69" s="262" t="s">
        <v>78</v>
      </c>
      <c r="P69" s="67"/>
    </row>
    <row r="70" spans="1:16" ht="18.75" customHeight="1">
      <c r="A70" s="835"/>
      <c r="B70" s="557" t="s">
        <v>1502</v>
      </c>
      <c r="C70" s="345">
        <f t="shared" si="9"/>
        <v>0</v>
      </c>
      <c r="D70" s="345">
        <f t="shared" ref="D70:M70" si="10">SUM(D68:D69)</f>
        <v>0</v>
      </c>
      <c r="E70" s="345">
        <f t="shared" si="10"/>
        <v>0</v>
      </c>
      <c r="F70" s="345">
        <f t="shared" si="10"/>
        <v>0</v>
      </c>
      <c r="G70" s="345">
        <f t="shared" si="10"/>
        <v>0</v>
      </c>
      <c r="H70" s="345">
        <f t="shared" si="10"/>
        <v>0</v>
      </c>
      <c r="I70" s="345">
        <f t="shared" si="10"/>
        <v>0</v>
      </c>
      <c r="J70" s="345">
        <f t="shared" si="10"/>
        <v>0</v>
      </c>
      <c r="K70" s="345">
        <f t="shared" si="10"/>
        <v>0</v>
      </c>
      <c r="L70" s="345">
        <f t="shared" si="10"/>
        <v>0</v>
      </c>
      <c r="M70" s="345">
        <f t="shared" si="10"/>
        <v>0</v>
      </c>
      <c r="N70" s="4" t="s">
        <v>606</v>
      </c>
      <c r="O70" s="262" t="s">
        <v>76</v>
      </c>
      <c r="P70" s="67"/>
    </row>
    <row r="71" spans="1:16" ht="18.75" customHeight="1">
      <c r="A71" s="835"/>
      <c r="B71" s="557" t="s">
        <v>630</v>
      </c>
      <c r="C71" s="857">
        <f t="shared" si="9"/>
        <v>0</v>
      </c>
      <c r="D71" s="525"/>
      <c r="E71" s="525"/>
      <c r="F71" s="525"/>
      <c r="G71" s="525"/>
      <c r="H71" s="525"/>
      <c r="I71" s="525"/>
      <c r="J71" s="525"/>
      <c r="K71" s="525"/>
      <c r="L71" s="525"/>
      <c r="M71" s="525"/>
      <c r="N71" s="4" t="s">
        <v>607</v>
      </c>
      <c r="O71" s="262" t="s">
        <v>76</v>
      </c>
      <c r="P71" s="67"/>
    </row>
    <row r="72" spans="1:16" s="347" customFormat="1" ht="18.75" customHeight="1">
      <c r="A72" s="835"/>
      <c r="B72" s="382" t="s">
        <v>1084</v>
      </c>
      <c r="C72" s="857">
        <f t="shared" si="9"/>
        <v>0</v>
      </c>
      <c r="D72" s="892"/>
      <c r="E72" s="892"/>
      <c r="F72" s="892"/>
      <c r="G72" s="892"/>
      <c r="H72" s="892"/>
      <c r="I72" s="892"/>
      <c r="J72" s="892"/>
      <c r="K72" s="892"/>
      <c r="L72" s="892"/>
      <c r="M72" s="892"/>
      <c r="N72" s="1585" t="s">
        <v>890</v>
      </c>
      <c r="O72" s="262" t="s">
        <v>78</v>
      </c>
      <c r="P72" s="132"/>
    </row>
    <row r="73" spans="1:16" ht="18.75" customHeight="1">
      <c r="A73" s="835"/>
      <c r="B73" s="502" t="s">
        <v>134</v>
      </c>
      <c r="C73" s="857">
        <f t="shared" si="9"/>
        <v>0</v>
      </c>
      <c r="D73" s="314"/>
      <c r="E73" s="314"/>
      <c r="F73" s="314"/>
      <c r="G73" s="314"/>
      <c r="H73" s="314"/>
      <c r="I73" s="314"/>
      <c r="J73" s="314"/>
      <c r="K73" s="314"/>
      <c r="L73" s="404"/>
      <c r="M73" s="314"/>
      <c r="N73" s="1586" t="s">
        <v>608</v>
      </c>
      <c r="O73" s="262" t="s">
        <v>76</v>
      </c>
      <c r="P73" s="67"/>
    </row>
    <row r="74" spans="1:16" ht="18.75" customHeight="1">
      <c r="A74" s="835"/>
      <c r="B74" s="502" t="s">
        <v>959</v>
      </c>
      <c r="C74" s="857">
        <f t="shared" si="9"/>
        <v>0</v>
      </c>
      <c r="D74" s="314"/>
      <c r="E74" s="314"/>
      <c r="F74" s="314"/>
      <c r="G74" s="314"/>
      <c r="H74" s="314"/>
      <c r="I74" s="314"/>
      <c r="J74" s="314"/>
      <c r="K74" s="314"/>
      <c r="L74" s="314"/>
      <c r="M74" s="314"/>
      <c r="N74" s="1586" t="s">
        <v>1160</v>
      </c>
      <c r="O74" s="262" t="s">
        <v>136</v>
      </c>
      <c r="P74" s="67"/>
    </row>
    <row r="75" spans="1:16" s="1281" customFormat="1" ht="18.75" customHeight="1">
      <c r="A75" s="978"/>
      <c r="B75" s="502" t="s">
        <v>1157</v>
      </c>
      <c r="C75" s="857">
        <f t="shared" si="9"/>
        <v>0</v>
      </c>
      <c r="D75" s="1289"/>
      <c r="E75" s="1289"/>
      <c r="F75" s="1289"/>
      <c r="G75" s="1289"/>
      <c r="H75" s="1289"/>
      <c r="I75" s="1289"/>
      <c r="J75" s="1289"/>
      <c r="K75" s="1289"/>
      <c r="L75" s="1289"/>
      <c r="M75" s="1289"/>
      <c r="N75" s="1584" t="s">
        <v>609</v>
      </c>
      <c r="O75" s="1211"/>
      <c r="P75" s="983"/>
    </row>
    <row r="76" spans="1:16" ht="18.75" customHeight="1">
      <c r="A76" s="835"/>
      <c r="B76" s="502" t="s">
        <v>961</v>
      </c>
      <c r="C76" s="857">
        <f t="shared" si="9"/>
        <v>0</v>
      </c>
      <c r="D76" s="314"/>
      <c r="E76" s="314"/>
      <c r="F76" s="314"/>
      <c r="G76" s="314"/>
      <c r="H76" s="314"/>
      <c r="I76" s="314"/>
      <c r="J76" s="314"/>
      <c r="K76" s="314"/>
      <c r="L76" s="314"/>
      <c r="M76" s="314"/>
      <c r="N76" s="1586" t="s">
        <v>1161</v>
      </c>
      <c r="O76" s="262" t="s">
        <v>38</v>
      </c>
      <c r="P76" s="67"/>
    </row>
    <row r="77" spans="1:16" s="1281" customFormat="1" ht="18.75" customHeight="1">
      <c r="A77" s="978"/>
      <c r="B77" s="502" t="s">
        <v>1156</v>
      </c>
      <c r="C77" s="857">
        <f t="shared" si="9"/>
        <v>0</v>
      </c>
      <c r="D77" s="1289"/>
      <c r="E77" s="1289"/>
      <c r="F77" s="1289"/>
      <c r="G77" s="1289"/>
      <c r="H77" s="1289"/>
      <c r="I77" s="1289"/>
      <c r="J77" s="1289"/>
      <c r="K77" s="1289"/>
      <c r="L77" s="1289"/>
      <c r="M77" s="1289"/>
      <c r="N77" s="1584" t="s">
        <v>713</v>
      </c>
      <c r="O77" s="1211"/>
      <c r="P77" s="983"/>
    </row>
    <row r="78" spans="1:16" ht="18.75" customHeight="1">
      <c r="A78" s="835"/>
      <c r="B78" s="330" t="s">
        <v>117</v>
      </c>
      <c r="C78" s="857">
        <f t="shared" si="9"/>
        <v>0</v>
      </c>
      <c r="D78" s="314"/>
      <c r="E78" s="314"/>
      <c r="F78" s="314"/>
      <c r="G78" s="314"/>
      <c r="H78" s="314"/>
      <c r="I78" s="314"/>
      <c r="J78" s="314"/>
      <c r="K78" s="314"/>
      <c r="L78" s="314"/>
      <c r="M78" s="1030"/>
      <c r="N78" s="4" t="s">
        <v>610</v>
      </c>
      <c r="O78" s="262" t="s">
        <v>76</v>
      </c>
      <c r="P78" s="67"/>
    </row>
    <row r="79" spans="1:16" ht="18.75" customHeight="1">
      <c r="A79" s="835"/>
      <c r="B79" s="330" t="s">
        <v>480</v>
      </c>
      <c r="C79" s="857">
        <f t="shared" si="9"/>
        <v>0</v>
      </c>
      <c r="D79" s="314"/>
      <c r="E79" s="314"/>
      <c r="F79" s="314"/>
      <c r="G79" s="314"/>
      <c r="H79" s="314"/>
      <c r="I79" s="314"/>
      <c r="J79" s="314"/>
      <c r="K79" s="314"/>
      <c r="L79" s="856"/>
      <c r="M79" s="856"/>
      <c r="N79" s="4" t="s">
        <v>611</v>
      </c>
      <c r="O79" s="262" t="s">
        <v>77</v>
      </c>
      <c r="P79" s="1435" t="s">
        <v>1204</v>
      </c>
    </row>
    <row r="80" spans="1:16" ht="29.25" customHeight="1">
      <c r="A80" s="835"/>
      <c r="B80" s="330" t="s">
        <v>883</v>
      </c>
      <c r="C80" s="857">
        <f t="shared" si="9"/>
        <v>0</v>
      </c>
      <c r="D80" s="314"/>
      <c r="E80" s="314"/>
      <c r="F80" s="314"/>
      <c r="G80" s="314"/>
      <c r="H80" s="314"/>
      <c r="I80" s="314"/>
      <c r="J80" s="314"/>
      <c r="K80" s="314"/>
      <c r="L80" s="404"/>
      <c r="M80" s="1011"/>
      <c r="N80" s="4" t="s">
        <v>612</v>
      </c>
      <c r="O80" s="262" t="s">
        <v>78</v>
      </c>
      <c r="P80" s="67"/>
    </row>
    <row r="81" spans="1:16" ht="18.75" customHeight="1" thickBot="1">
      <c r="A81" s="835"/>
      <c r="B81" s="502" t="s">
        <v>1255</v>
      </c>
      <c r="C81" s="857">
        <f t="shared" si="9"/>
        <v>0</v>
      </c>
      <c r="D81" s="314"/>
      <c r="E81" s="314"/>
      <c r="F81" s="314"/>
      <c r="G81" s="314"/>
      <c r="H81" s="314"/>
      <c r="I81" s="314"/>
      <c r="J81" s="314"/>
      <c r="K81" s="314"/>
      <c r="L81" s="1062"/>
      <c r="M81" s="1011"/>
      <c r="N81" s="4" t="s">
        <v>613</v>
      </c>
      <c r="O81" s="262" t="s">
        <v>78</v>
      </c>
      <c r="P81" s="67"/>
    </row>
    <row r="82" spans="1:16" ht="18.75" customHeight="1">
      <c r="A82" s="835"/>
      <c r="B82" s="281" t="s">
        <v>1503</v>
      </c>
      <c r="C82" s="345">
        <f t="shared" si="9"/>
        <v>0</v>
      </c>
      <c r="D82" s="345">
        <f t="shared" ref="D82:L82" si="11">SUM(D70:D81)</f>
        <v>0</v>
      </c>
      <c r="E82" s="345">
        <f t="shared" si="11"/>
        <v>0</v>
      </c>
      <c r="F82" s="345">
        <f t="shared" si="11"/>
        <v>0</v>
      </c>
      <c r="G82" s="345">
        <f t="shared" si="11"/>
        <v>0</v>
      </c>
      <c r="H82" s="345">
        <f t="shared" si="11"/>
        <v>0</v>
      </c>
      <c r="I82" s="345">
        <f t="shared" si="11"/>
        <v>0</v>
      </c>
      <c r="J82" s="345">
        <f t="shared" si="11"/>
        <v>0</v>
      </c>
      <c r="K82" s="345">
        <f t="shared" si="11"/>
        <v>0</v>
      </c>
      <c r="L82" s="345">
        <f t="shared" si="11"/>
        <v>0</v>
      </c>
      <c r="M82" s="345">
        <f t="shared" ref="M82" si="12">SUM(M70:M81)</f>
        <v>0</v>
      </c>
      <c r="N82" s="549" t="s">
        <v>628</v>
      </c>
      <c r="O82" s="387" t="s">
        <v>76</v>
      </c>
      <c r="P82" s="67"/>
    </row>
    <row r="83" spans="1:16" ht="18.75" customHeight="1">
      <c r="A83" s="835"/>
      <c r="B83" s="100"/>
      <c r="C83" s="96"/>
      <c r="D83" s="96"/>
      <c r="E83" s="96"/>
      <c r="F83" s="96"/>
      <c r="G83" s="96"/>
      <c r="H83" s="96"/>
      <c r="I83" s="96"/>
      <c r="J83" s="96"/>
      <c r="K83" s="96"/>
      <c r="L83" s="96"/>
      <c r="M83" s="96"/>
      <c r="N83" s="101"/>
      <c r="O83" s="132"/>
      <c r="P83" s="67"/>
    </row>
    <row r="84" spans="1:16" ht="18.75" customHeight="1">
      <c r="A84" s="1187"/>
      <c r="B84" s="1661" t="s">
        <v>1504</v>
      </c>
      <c r="C84" s="1662">
        <f t="shared" ref="C84:M84" si="13">C29-C43</f>
        <v>0</v>
      </c>
      <c r="D84" s="1662">
        <f t="shared" si="13"/>
        <v>0</v>
      </c>
      <c r="E84" s="1662">
        <f t="shared" si="13"/>
        <v>0</v>
      </c>
      <c r="F84" s="1662">
        <f t="shared" si="13"/>
        <v>0</v>
      </c>
      <c r="G84" s="1662">
        <f t="shared" si="13"/>
        <v>0</v>
      </c>
      <c r="H84" s="1662">
        <f t="shared" si="13"/>
        <v>0</v>
      </c>
      <c r="I84" s="1662">
        <f t="shared" si="13"/>
        <v>0</v>
      </c>
      <c r="J84" s="1662">
        <f t="shared" si="13"/>
        <v>0</v>
      </c>
      <c r="K84" s="1662">
        <f t="shared" si="13"/>
        <v>0</v>
      </c>
      <c r="L84" s="1662">
        <f t="shared" si="13"/>
        <v>0</v>
      </c>
      <c r="M84" s="1662">
        <f t="shared" si="13"/>
        <v>0</v>
      </c>
      <c r="N84" s="1663" t="s">
        <v>753</v>
      </c>
      <c r="O84" s="1664" t="s">
        <v>76</v>
      </c>
      <c r="P84" s="67"/>
    </row>
    <row r="85" spans="1:16" ht="18.75" customHeight="1">
      <c r="A85" s="33"/>
      <c r="B85" s="1658" t="s">
        <v>1505</v>
      </c>
      <c r="C85" s="1659">
        <f t="shared" ref="C85:M85" si="14">C14-C31</f>
        <v>0</v>
      </c>
      <c r="D85" s="1659">
        <f t="shared" si="14"/>
        <v>0</v>
      </c>
      <c r="E85" s="1659">
        <f t="shared" si="14"/>
        <v>0</v>
      </c>
      <c r="F85" s="1659">
        <f t="shared" si="14"/>
        <v>0</v>
      </c>
      <c r="G85" s="1659">
        <f t="shared" si="14"/>
        <v>0</v>
      </c>
      <c r="H85" s="1659">
        <f t="shared" si="14"/>
        <v>0</v>
      </c>
      <c r="I85" s="1659">
        <f t="shared" si="14"/>
        <v>0</v>
      </c>
      <c r="J85" s="1659">
        <f t="shared" si="14"/>
        <v>0</v>
      </c>
      <c r="K85" s="1659">
        <f t="shared" si="14"/>
        <v>0</v>
      </c>
      <c r="L85" s="1659">
        <f t="shared" si="14"/>
        <v>0</v>
      </c>
      <c r="M85" s="1659">
        <f t="shared" si="14"/>
        <v>0</v>
      </c>
      <c r="N85" s="1660" t="s">
        <v>809</v>
      </c>
      <c r="O85" s="1561" t="s">
        <v>76</v>
      </c>
      <c r="P85" s="67"/>
    </row>
    <row r="86" spans="1:16">
      <c r="A86" s="33"/>
      <c r="B86" s="89"/>
      <c r="C86" s="33"/>
      <c r="D86" s="33"/>
      <c r="E86" s="33"/>
      <c r="F86" s="33"/>
      <c r="G86" s="33"/>
      <c r="H86" s="33"/>
      <c r="I86" s="33"/>
      <c r="J86" s="33"/>
      <c r="K86" s="33"/>
      <c r="L86" s="33"/>
      <c r="M86" s="978"/>
      <c r="N86" s="33"/>
      <c r="O86" s="33"/>
      <c r="P86" s="33"/>
    </row>
    <row r="87" spans="1:16">
      <c r="A87" s="33"/>
      <c r="B87" s="70"/>
      <c r="C87" s="33"/>
      <c r="D87" s="33"/>
      <c r="E87" s="33"/>
      <c r="F87" s="33"/>
      <c r="G87" s="33"/>
      <c r="H87" s="33"/>
      <c r="I87" s="33"/>
      <c r="J87" s="33"/>
      <c r="K87" s="33"/>
      <c r="L87" s="33"/>
      <c r="M87" s="978"/>
      <c r="N87" s="33"/>
      <c r="O87" s="33"/>
    </row>
    <row r="88" spans="1:16">
      <c r="A88" s="33"/>
      <c r="B88" s="70"/>
      <c r="C88" s="33"/>
      <c r="D88" s="33"/>
      <c r="E88" s="33"/>
      <c r="F88" s="33"/>
      <c r="G88" s="33"/>
      <c r="H88" s="33"/>
      <c r="I88" s="33"/>
      <c r="J88" s="33"/>
      <c r="K88" s="33"/>
      <c r="L88" s="33"/>
      <c r="M88" s="978"/>
      <c r="N88" s="33"/>
      <c r="O88" s="33"/>
    </row>
  </sheetData>
  <sortState ref="B84:B85">
    <sortCondition descending="1" ref="B84"/>
  </sortState>
  <customSheetViews>
    <customSheetView guid="{E4F26FFA-5313-49C9-9365-CBA576C57791}" scale="85" showGridLines="0" fitToPage="1" showRuler="0">
      <selection activeCell="B39" sqref="B39"/>
      <pageMargins left="0.74803149606299213" right="0.74803149606299213" top="0.3" bottom="0.34" header="0.21" footer="0.17"/>
      <pageSetup paperSize="9" scale="83" orientation="landscape" horizontalDpi="300" verticalDpi="300" r:id="rId1"/>
      <headerFooter alignWithMargins="0"/>
    </customSheetView>
  </customSheetViews>
  <phoneticPr fontId="0" type="noConversion"/>
  <dataValidations xWindow="908" yWindow="445" count="1">
    <dataValidation allowBlank="1" showInputMessage="1" showErrorMessage="1" promptTitle="Intangible assets' revaluations" prompt="This line can also be used to write out amortisation following a revaluation if it has not been taken through impairments._x000a_" sqref="P26 P40 P63 P79"/>
  </dataValidations>
  <printOptions gridLinesSet="0"/>
  <pageMargins left="0.74803149606299213" right="0.35433070866141736" top="0.35433070866141736" bottom="0.39370078740157483" header="0.19685039370078741" footer="0.19685039370078741"/>
  <pageSetup paperSize="9" scale="44" fitToHeight="2" orientation="landscape" horizontalDpi="300" verticalDpi="300" r:id="rId2"/>
  <headerFooter alignWithMargins="0"/>
  <rowBreaks count="1" manualBreakCount="1">
    <brk id="87" min="1" max="14" man="1"/>
  </rowBreaks>
  <ignoredErrors>
    <ignoredError sqref="C13:L13 N38:N43 C48:L48 N86 N31:N32 N78:N82 N53:N54 N56:N57 N17:N24 N49:N50 N68:N69 N61:N66 N59 N72:N73 N51:N52 N70:N7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P161"/>
  <sheetViews>
    <sheetView showGridLines="0" zoomScale="80" zoomScaleNormal="80" workbookViewId="0"/>
  </sheetViews>
  <sheetFormatPr defaultColWidth="10.7109375" defaultRowHeight="12.75"/>
  <cols>
    <col min="1" max="1" width="6.42578125" style="17" customWidth="1"/>
    <col min="2" max="2" width="57" style="19" customWidth="1"/>
    <col min="3" max="3" width="14.140625" style="17" customWidth="1"/>
    <col min="4" max="4" width="12.85546875" style="17" bestFit="1" customWidth="1"/>
    <col min="5" max="5" width="13.140625" style="17" bestFit="1" customWidth="1"/>
    <col min="6" max="6" width="14.5703125" style="17" customWidth="1"/>
    <col min="7" max="7" width="15" style="17" customWidth="1"/>
    <col min="8" max="8" width="13.140625" style="17" bestFit="1" customWidth="1"/>
    <col min="9" max="9" width="12.5703125" style="17" bestFit="1" customWidth="1"/>
    <col min="10" max="10" width="12.5703125" style="17" customWidth="1"/>
    <col min="11" max="11" width="13.140625" style="17" bestFit="1" customWidth="1"/>
    <col min="12" max="12" width="13.140625" style="17" customWidth="1"/>
    <col min="13" max="13" width="9.5703125" style="17" customWidth="1"/>
    <col min="14" max="14" width="10.5703125" style="17" customWidth="1"/>
    <col min="15" max="15" width="5.28515625" style="17" customWidth="1"/>
    <col min="16" max="16384" width="10.7109375" style="17"/>
  </cols>
  <sheetData>
    <row r="1" spans="1:15" ht="15.75">
      <c r="A1" s="33"/>
      <c r="B1" s="1207" t="s">
        <v>1083</v>
      </c>
      <c r="C1" s="33"/>
      <c r="D1" s="33"/>
      <c r="E1" s="33"/>
      <c r="F1" s="33"/>
      <c r="G1" s="33"/>
      <c r="H1" s="33"/>
      <c r="I1" s="33"/>
      <c r="J1" s="33"/>
      <c r="K1" s="33"/>
      <c r="L1" s="33"/>
      <c r="M1" s="33"/>
      <c r="N1" s="33"/>
    </row>
    <row r="2" spans="1:15">
      <c r="A2" s="33"/>
      <c r="B2" s="42"/>
      <c r="C2" s="33"/>
      <c r="D2" s="33"/>
      <c r="E2" s="33"/>
      <c r="F2" s="33"/>
      <c r="G2" s="33"/>
      <c r="H2" s="33"/>
      <c r="I2" s="33"/>
      <c r="J2" s="33"/>
      <c r="K2" s="33"/>
      <c r="L2" s="33"/>
      <c r="M2" s="33"/>
      <c r="N2" s="33"/>
    </row>
    <row r="3" spans="1:15">
      <c r="A3" s="33"/>
      <c r="B3" s="43" t="s">
        <v>1479</v>
      </c>
      <c r="C3" s="33"/>
      <c r="D3" s="33"/>
      <c r="E3" s="33"/>
      <c r="F3" s="33"/>
      <c r="G3" s="33"/>
      <c r="H3" s="33"/>
      <c r="I3" s="33"/>
      <c r="J3" s="33"/>
      <c r="K3" s="33"/>
      <c r="L3" s="33"/>
      <c r="M3" s="33"/>
      <c r="N3" s="33"/>
    </row>
    <row r="4" spans="1:15">
      <c r="A4" s="33"/>
      <c r="B4" s="94" t="s">
        <v>493</v>
      </c>
      <c r="C4" s="33"/>
      <c r="D4" s="33"/>
      <c r="E4" s="33"/>
      <c r="F4" s="33"/>
      <c r="G4" s="33"/>
      <c r="H4" s="33"/>
      <c r="I4" s="33"/>
      <c r="J4" s="33"/>
      <c r="K4" s="33"/>
      <c r="L4" s="33"/>
      <c r="M4" s="33"/>
      <c r="N4" s="33"/>
    </row>
    <row r="5" spans="1:15" s="1281" customFormat="1">
      <c r="A5" s="978"/>
      <c r="B5" s="916"/>
      <c r="C5" s="978"/>
      <c r="D5" s="978"/>
      <c r="E5" s="978"/>
      <c r="F5" s="978"/>
      <c r="G5" s="978"/>
      <c r="H5" s="978"/>
      <c r="I5" s="978"/>
      <c r="J5" s="978"/>
      <c r="K5" s="978"/>
      <c r="L5" s="978"/>
      <c r="M5" s="978"/>
      <c r="N5" s="978"/>
    </row>
    <row r="6" spans="1:15" s="1281" customFormat="1">
      <c r="A6" s="978"/>
      <c r="B6" s="916"/>
      <c r="C6" s="978"/>
      <c r="D6" s="978"/>
      <c r="E6" s="978"/>
      <c r="F6" s="978"/>
      <c r="G6" s="978"/>
      <c r="H6" s="978"/>
      <c r="I6" s="978"/>
      <c r="J6" s="978"/>
      <c r="K6" s="978"/>
      <c r="L6" s="978"/>
      <c r="M6" s="978"/>
      <c r="N6" s="978"/>
    </row>
    <row r="7" spans="1:15" s="1281" customFormat="1">
      <c r="A7" s="978"/>
      <c r="B7" s="916"/>
      <c r="C7" s="978"/>
      <c r="D7" s="978"/>
      <c r="E7" s="978"/>
      <c r="F7" s="978"/>
      <c r="G7" s="978"/>
      <c r="H7" s="978"/>
      <c r="I7" s="978"/>
      <c r="J7" s="978"/>
      <c r="K7" s="978"/>
      <c r="L7" s="978"/>
      <c r="M7" s="978"/>
      <c r="N7" s="978"/>
    </row>
    <row r="8" spans="1:15">
      <c r="A8" s="33"/>
      <c r="B8" s="34"/>
      <c r="C8" s="33"/>
      <c r="D8" s="33"/>
      <c r="E8" s="33"/>
      <c r="F8" s="33"/>
      <c r="G8" s="33"/>
      <c r="H8" s="33"/>
      <c r="I8" s="33"/>
      <c r="J8" s="33"/>
      <c r="K8" s="33"/>
      <c r="L8" s="128"/>
      <c r="M8" s="128"/>
      <c r="N8" s="33"/>
    </row>
    <row r="9" spans="1:15">
      <c r="A9" s="33"/>
      <c r="B9" s="43" t="s">
        <v>43</v>
      </c>
      <c r="C9" s="33"/>
      <c r="D9" s="33"/>
      <c r="E9" s="33"/>
      <c r="F9" s="33"/>
      <c r="G9" s="33"/>
      <c r="H9" s="33"/>
      <c r="I9" s="33"/>
      <c r="J9" s="33"/>
      <c r="K9" s="33"/>
      <c r="L9" s="128"/>
      <c r="M9" s="128"/>
      <c r="N9" s="33"/>
    </row>
    <row r="10" spans="1:15">
      <c r="A10" s="33"/>
      <c r="B10" s="40"/>
      <c r="C10" s="33"/>
      <c r="D10" s="33"/>
      <c r="E10" s="33"/>
      <c r="F10" s="33"/>
      <c r="G10" s="33"/>
      <c r="H10" s="33"/>
      <c r="I10" s="33"/>
      <c r="J10" s="33"/>
      <c r="K10" s="33"/>
      <c r="L10" s="128"/>
      <c r="M10" s="1759" t="s">
        <v>1633</v>
      </c>
      <c r="N10" s="1759">
        <v>1</v>
      </c>
    </row>
    <row r="11" spans="1:15">
      <c r="A11" s="1187">
        <v>1</v>
      </c>
      <c r="B11" s="628"/>
      <c r="C11" s="631" t="s">
        <v>535</v>
      </c>
      <c r="D11" s="631" t="s">
        <v>536</v>
      </c>
      <c r="E11" s="631" t="s">
        <v>537</v>
      </c>
      <c r="F11" s="631" t="s">
        <v>538</v>
      </c>
      <c r="G11" s="631" t="s">
        <v>539</v>
      </c>
      <c r="H11" s="631" t="s">
        <v>540</v>
      </c>
      <c r="I11" s="631" t="s">
        <v>541</v>
      </c>
      <c r="J11" s="631" t="s">
        <v>542</v>
      </c>
      <c r="K11" s="631" t="s">
        <v>543</v>
      </c>
      <c r="L11" s="631" t="s">
        <v>831</v>
      </c>
      <c r="M11" s="631" t="s">
        <v>73</v>
      </c>
      <c r="N11" s="629"/>
    </row>
    <row r="12" spans="1:15" ht="45">
      <c r="A12" s="33"/>
      <c r="B12" s="323" t="s">
        <v>1506</v>
      </c>
      <c r="C12" s="356" t="s">
        <v>28</v>
      </c>
      <c r="D12" s="356" t="s">
        <v>452</v>
      </c>
      <c r="E12" s="356" t="s">
        <v>475</v>
      </c>
      <c r="F12" s="356" t="s">
        <v>476</v>
      </c>
      <c r="G12" s="356" t="s">
        <v>1344</v>
      </c>
      <c r="H12" s="356" t="s">
        <v>477</v>
      </c>
      <c r="I12" s="356" t="s">
        <v>478</v>
      </c>
      <c r="J12" s="356" t="s">
        <v>276</v>
      </c>
      <c r="K12" s="356" t="s">
        <v>479</v>
      </c>
      <c r="L12" s="999" t="s">
        <v>1001</v>
      </c>
      <c r="M12" s="630"/>
      <c r="N12" s="454" t="s">
        <v>110</v>
      </c>
    </row>
    <row r="13" spans="1:15" ht="13.5" thickBot="1">
      <c r="A13" s="33"/>
      <c r="B13" s="434"/>
      <c r="C13" s="285" t="s">
        <v>75</v>
      </c>
      <c r="D13" s="285" t="s">
        <v>75</v>
      </c>
      <c r="E13" s="285" t="s">
        <v>75</v>
      </c>
      <c r="F13" s="285" t="s">
        <v>75</v>
      </c>
      <c r="G13" s="285" t="s">
        <v>75</v>
      </c>
      <c r="H13" s="285" t="s">
        <v>75</v>
      </c>
      <c r="I13" s="285" t="s">
        <v>75</v>
      </c>
      <c r="J13" s="285" t="s">
        <v>75</v>
      </c>
      <c r="K13" s="285" t="s">
        <v>75</v>
      </c>
      <c r="L13" s="285" t="s">
        <v>75</v>
      </c>
      <c r="M13" s="632" t="s">
        <v>74</v>
      </c>
      <c r="N13" s="389" t="s">
        <v>111</v>
      </c>
    </row>
    <row r="14" spans="1:15" ht="18.75" customHeight="1">
      <c r="A14" s="33"/>
      <c r="B14" s="557" t="s">
        <v>1507</v>
      </c>
      <c r="C14" s="345">
        <f t="shared" ref="C14:C43" si="0">SUM(D14:L14)</f>
        <v>0</v>
      </c>
      <c r="D14" s="345">
        <f>D66</f>
        <v>0</v>
      </c>
      <c r="E14" s="345">
        <f t="shared" ref="E14:L14" si="1">E66</f>
        <v>0</v>
      </c>
      <c r="F14" s="345">
        <f t="shared" si="1"/>
        <v>0</v>
      </c>
      <c r="G14" s="345">
        <f t="shared" si="1"/>
        <v>0</v>
      </c>
      <c r="H14" s="345">
        <f t="shared" si="1"/>
        <v>0</v>
      </c>
      <c r="I14" s="345">
        <f t="shared" si="1"/>
        <v>0</v>
      </c>
      <c r="J14" s="345">
        <f t="shared" si="1"/>
        <v>0</v>
      </c>
      <c r="K14" s="345">
        <f t="shared" si="1"/>
        <v>0</v>
      </c>
      <c r="L14" s="345">
        <f t="shared" si="1"/>
        <v>0</v>
      </c>
      <c r="M14" s="632" t="s">
        <v>26</v>
      </c>
      <c r="N14" s="262" t="s">
        <v>76</v>
      </c>
    </row>
    <row r="15" spans="1:15" ht="21" customHeight="1">
      <c r="A15" s="33"/>
      <c r="B15" s="557" t="s">
        <v>1342</v>
      </c>
      <c r="C15" s="857">
        <f t="shared" si="0"/>
        <v>0</v>
      </c>
      <c r="D15" s="624"/>
      <c r="E15" s="624"/>
      <c r="F15" s="624"/>
      <c r="G15" s="624"/>
      <c r="H15" s="624"/>
      <c r="I15" s="624"/>
      <c r="J15" s="624"/>
      <c r="K15" s="624"/>
      <c r="L15" s="624"/>
      <c r="M15" s="632" t="s">
        <v>201</v>
      </c>
      <c r="N15" s="262" t="s">
        <v>76</v>
      </c>
      <c r="O15" s="1281"/>
    </row>
    <row r="16" spans="1:15" s="972" customFormat="1" ht="18.75" customHeight="1">
      <c r="A16" s="978"/>
      <c r="B16" s="1165" t="s">
        <v>1084</v>
      </c>
      <c r="C16" s="1166">
        <f t="shared" si="0"/>
        <v>0</v>
      </c>
      <c r="D16" s="627"/>
      <c r="E16" s="627"/>
      <c r="F16" s="627"/>
      <c r="G16" s="627"/>
      <c r="H16" s="627"/>
      <c r="I16" s="627"/>
      <c r="J16" s="627"/>
      <c r="K16" s="627"/>
      <c r="L16" s="627"/>
      <c r="M16" s="1068" t="s">
        <v>705</v>
      </c>
      <c r="N16" s="837" t="s">
        <v>78</v>
      </c>
      <c r="O16" s="1281"/>
    </row>
    <row r="17" spans="1:16" s="136" customFormat="1" ht="18.75" customHeight="1">
      <c r="A17" s="128"/>
      <c r="B17" s="502" t="s">
        <v>133</v>
      </c>
      <c r="C17" s="857">
        <f t="shared" si="0"/>
        <v>0</v>
      </c>
      <c r="D17" s="627"/>
      <c r="E17" s="627"/>
      <c r="F17" s="627"/>
      <c r="G17" s="627"/>
      <c r="H17" s="627"/>
      <c r="I17" s="627"/>
      <c r="J17" s="627"/>
      <c r="K17" s="627"/>
      <c r="L17" s="1029"/>
      <c r="M17" s="632" t="s">
        <v>27</v>
      </c>
      <c r="N17" s="262" t="s">
        <v>136</v>
      </c>
    </row>
    <row r="18" spans="1:16" s="833" customFormat="1" ht="18.75" customHeight="1">
      <c r="A18" s="835"/>
      <c r="B18" s="855" t="s">
        <v>1343</v>
      </c>
      <c r="C18" s="857">
        <f>SUM(D18:L18)</f>
        <v>0</v>
      </c>
      <c r="D18" s="858"/>
      <c r="E18" s="858"/>
      <c r="F18" s="858"/>
      <c r="G18" s="627"/>
      <c r="H18" s="858"/>
      <c r="I18" s="858"/>
      <c r="J18" s="858"/>
      <c r="K18" s="858"/>
      <c r="L18" s="1029"/>
      <c r="M18" s="844" t="s">
        <v>728</v>
      </c>
      <c r="N18" s="800" t="s">
        <v>136</v>
      </c>
    </row>
    <row r="19" spans="1:16" ht="18.75" customHeight="1">
      <c r="A19" s="33"/>
      <c r="B19" s="502" t="s">
        <v>1115</v>
      </c>
      <c r="C19" s="857">
        <f t="shared" si="0"/>
        <v>0</v>
      </c>
      <c r="D19" s="627"/>
      <c r="E19" s="627"/>
      <c r="F19" s="627"/>
      <c r="G19" s="1069"/>
      <c r="H19" s="627"/>
      <c r="I19" s="627"/>
      <c r="J19" s="627"/>
      <c r="K19" s="627"/>
      <c r="L19" s="1029"/>
      <c r="M19" s="632" t="s">
        <v>202</v>
      </c>
      <c r="N19" s="262" t="s">
        <v>76</v>
      </c>
      <c r="O19" s="1281"/>
    </row>
    <row r="20" spans="1:16" ht="18.75" customHeight="1">
      <c r="A20" s="33"/>
      <c r="B20" s="330" t="s">
        <v>1263</v>
      </c>
      <c r="C20" s="857">
        <f t="shared" si="0"/>
        <v>0</v>
      </c>
      <c r="D20" s="627"/>
      <c r="E20" s="627"/>
      <c r="F20" s="627"/>
      <c r="G20" s="1069"/>
      <c r="H20" s="627"/>
      <c r="I20" s="627"/>
      <c r="J20" s="627"/>
      <c r="K20" s="627"/>
      <c r="L20" s="1029"/>
      <c r="M20" s="632" t="s">
        <v>707</v>
      </c>
      <c r="N20" s="262" t="s">
        <v>136</v>
      </c>
      <c r="O20" s="1281"/>
    </row>
    <row r="21" spans="1:16" ht="18.75" customHeight="1">
      <c r="A21" s="33"/>
      <c r="B21" s="502" t="s">
        <v>959</v>
      </c>
      <c r="C21" s="857">
        <f t="shared" si="0"/>
        <v>0</v>
      </c>
      <c r="D21" s="627"/>
      <c r="E21" s="627"/>
      <c r="F21" s="627"/>
      <c r="G21" s="627"/>
      <c r="H21" s="627"/>
      <c r="I21" s="627"/>
      <c r="J21" s="627"/>
      <c r="K21" s="627"/>
      <c r="L21" s="1029"/>
      <c r="M21" s="632" t="s">
        <v>963</v>
      </c>
      <c r="N21" s="262" t="s">
        <v>38</v>
      </c>
    </row>
    <row r="22" spans="1:16" s="833" customFormat="1" ht="18.75" customHeight="1">
      <c r="A22" s="835"/>
      <c r="B22" s="502" t="s">
        <v>960</v>
      </c>
      <c r="C22" s="857">
        <f t="shared" si="0"/>
        <v>0</v>
      </c>
      <c r="D22" s="858"/>
      <c r="E22" s="627"/>
      <c r="F22" s="858"/>
      <c r="G22" s="858"/>
      <c r="H22" s="858"/>
      <c r="I22" s="858"/>
      <c r="J22" s="858"/>
      <c r="K22" s="858"/>
      <c r="L22" s="1029"/>
      <c r="M22" s="632" t="s">
        <v>3</v>
      </c>
      <c r="N22" s="837" t="s">
        <v>38</v>
      </c>
    </row>
    <row r="23" spans="1:16" ht="18.75" customHeight="1">
      <c r="A23" s="33"/>
      <c r="B23" s="502" t="s">
        <v>961</v>
      </c>
      <c r="C23" s="857">
        <f t="shared" si="0"/>
        <v>0</v>
      </c>
      <c r="D23" s="627"/>
      <c r="E23" s="627"/>
      <c r="F23" s="627"/>
      <c r="G23" s="627"/>
      <c r="H23" s="627"/>
      <c r="I23" s="627"/>
      <c r="J23" s="627"/>
      <c r="K23" s="627"/>
      <c r="L23" s="1029"/>
      <c r="M23" s="632" t="s">
        <v>964</v>
      </c>
      <c r="N23" s="262" t="s">
        <v>136</v>
      </c>
    </row>
    <row r="24" spans="1:16" s="833" customFormat="1" ht="18.75" customHeight="1">
      <c r="A24" s="835"/>
      <c r="B24" s="502" t="s">
        <v>962</v>
      </c>
      <c r="C24" s="857">
        <f t="shared" si="0"/>
        <v>0</v>
      </c>
      <c r="D24" s="858"/>
      <c r="E24" s="627"/>
      <c r="F24" s="858"/>
      <c r="G24" s="858"/>
      <c r="H24" s="858"/>
      <c r="I24" s="858"/>
      <c r="J24" s="858"/>
      <c r="K24" s="858"/>
      <c r="L24" s="1029"/>
      <c r="M24" s="632" t="s">
        <v>709</v>
      </c>
      <c r="N24" s="837" t="s">
        <v>136</v>
      </c>
    </row>
    <row r="25" spans="1:16" ht="18.75" customHeight="1">
      <c r="A25" s="33"/>
      <c r="B25" s="502" t="s">
        <v>117</v>
      </c>
      <c r="C25" s="857">
        <f t="shared" si="0"/>
        <v>0</v>
      </c>
      <c r="D25" s="627"/>
      <c r="E25" s="627"/>
      <c r="F25" s="627"/>
      <c r="G25" s="627"/>
      <c r="H25" s="627"/>
      <c r="I25" s="627"/>
      <c r="J25" s="627"/>
      <c r="K25" s="627"/>
      <c r="L25" s="1029"/>
      <c r="M25" s="632" t="s">
        <v>203</v>
      </c>
      <c r="N25" s="262" t="s">
        <v>78</v>
      </c>
    </row>
    <row r="26" spans="1:16" ht="18.75" customHeight="1">
      <c r="A26" s="33"/>
      <c r="B26" s="502" t="s">
        <v>480</v>
      </c>
      <c r="C26" s="857">
        <f t="shared" si="0"/>
        <v>0</v>
      </c>
      <c r="D26" s="627"/>
      <c r="E26" s="627"/>
      <c r="F26" s="627"/>
      <c r="G26" s="627"/>
      <c r="H26" s="627"/>
      <c r="I26" s="627"/>
      <c r="J26" s="627"/>
      <c r="K26" s="627"/>
      <c r="L26" s="1029"/>
      <c r="M26" s="632" t="s">
        <v>4</v>
      </c>
      <c r="N26" s="262" t="s">
        <v>76</v>
      </c>
      <c r="O26" s="1435" t="s">
        <v>1204</v>
      </c>
    </row>
    <row r="27" spans="1:16" ht="30" customHeight="1">
      <c r="A27" s="33"/>
      <c r="B27" s="330" t="s">
        <v>883</v>
      </c>
      <c r="C27" s="857">
        <f t="shared" si="0"/>
        <v>0</v>
      </c>
      <c r="D27" s="627"/>
      <c r="E27" s="627"/>
      <c r="F27" s="627"/>
      <c r="G27" s="627"/>
      <c r="H27" s="627"/>
      <c r="I27" s="627"/>
      <c r="J27" s="627"/>
      <c r="K27" s="627"/>
      <c r="L27" s="1029"/>
      <c r="M27" s="632" t="s">
        <v>204</v>
      </c>
      <c r="N27" s="262" t="s">
        <v>78</v>
      </c>
    </row>
    <row r="28" spans="1:16" ht="18.75" customHeight="1" thickBot="1">
      <c r="A28"/>
      <c r="B28" s="502" t="s">
        <v>1255</v>
      </c>
      <c r="C28" s="857">
        <f t="shared" si="0"/>
        <v>0</v>
      </c>
      <c r="D28" s="627"/>
      <c r="E28" s="627"/>
      <c r="F28" s="627"/>
      <c r="G28" s="627"/>
      <c r="H28" s="627"/>
      <c r="I28" s="627"/>
      <c r="J28" s="627"/>
      <c r="K28" s="627"/>
      <c r="L28" s="1029"/>
      <c r="M28" s="632" t="s">
        <v>5</v>
      </c>
      <c r="N28" s="262" t="s">
        <v>77</v>
      </c>
    </row>
    <row r="29" spans="1:16" ht="18.75" customHeight="1">
      <c r="A29"/>
      <c r="B29" s="281" t="s">
        <v>1508</v>
      </c>
      <c r="C29" s="345">
        <f>SUM(D29:L29)</f>
        <v>0</v>
      </c>
      <c r="D29" s="345">
        <f>SUM(D14:D28)</f>
        <v>0</v>
      </c>
      <c r="E29" s="345">
        <f t="shared" ref="E29:L29" si="2">SUM(E14:E28)</f>
        <v>0</v>
      </c>
      <c r="F29" s="345">
        <f t="shared" si="2"/>
        <v>0</v>
      </c>
      <c r="G29" s="345">
        <f t="shared" si="2"/>
        <v>0</v>
      </c>
      <c r="H29" s="345">
        <f t="shared" si="2"/>
        <v>0</v>
      </c>
      <c r="I29" s="345">
        <f t="shared" si="2"/>
        <v>0</v>
      </c>
      <c r="J29" s="345">
        <f t="shared" si="2"/>
        <v>0</v>
      </c>
      <c r="K29" s="345">
        <f t="shared" si="2"/>
        <v>0</v>
      </c>
      <c r="L29" s="345">
        <f t="shared" si="2"/>
        <v>0</v>
      </c>
      <c r="M29" s="632" t="s">
        <v>205</v>
      </c>
      <c r="N29" s="387" t="s">
        <v>76</v>
      </c>
    </row>
    <row r="30" spans="1:16" s="347" customFormat="1" ht="18.75" customHeight="1" thickBot="1">
      <c r="A30"/>
      <c r="B30"/>
      <c r="C30"/>
      <c r="D30"/>
      <c r="E30"/>
      <c r="F30"/>
      <c r="G30"/>
      <c r="H30"/>
      <c r="I30"/>
      <c r="J30"/>
      <c r="K30"/>
      <c r="L30"/>
      <c r="M30"/>
      <c r="N30"/>
      <c r="O30"/>
      <c r="P30"/>
    </row>
    <row r="31" spans="1:16" ht="18.75" customHeight="1">
      <c r="A31"/>
      <c r="B31" s="1756" t="s">
        <v>1509</v>
      </c>
      <c r="C31" s="345">
        <f t="shared" si="0"/>
        <v>0</v>
      </c>
      <c r="D31" s="345">
        <f>D82</f>
        <v>0</v>
      </c>
      <c r="E31" s="345">
        <f t="shared" ref="E31:L31" si="3">E82</f>
        <v>0</v>
      </c>
      <c r="F31" s="345">
        <f t="shared" si="3"/>
        <v>0</v>
      </c>
      <c r="G31" s="345">
        <f t="shared" si="3"/>
        <v>0</v>
      </c>
      <c r="H31" s="345">
        <f t="shared" si="3"/>
        <v>0</v>
      </c>
      <c r="I31" s="345">
        <f t="shared" si="3"/>
        <v>0</v>
      </c>
      <c r="J31" s="345">
        <f t="shared" si="3"/>
        <v>0</v>
      </c>
      <c r="K31" s="345">
        <f t="shared" si="3"/>
        <v>0</v>
      </c>
      <c r="L31" s="345">
        <f t="shared" si="3"/>
        <v>0</v>
      </c>
      <c r="M31" s="632" t="s">
        <v>13</v>
      </c>
      <c r="N31" s="1754" t="s">
        <v>76</v>
      </c>
      <c r="O31"/>
    </row>
    <row r="32" spans="1:16" ht="18.75" customHeight="1">
      <c r="A32"/>
      <c r="B32" s="557" t="s">
        <v>492</v>
      </c>
      <c r="C32" s="857">
        <f t="shared" si="0"/>
        <v>0</v>
      </c>
      <c r="D32" s="624"/>
      <c r="E32" s="624"/>
      <c r="F32" s="624"/>
      <c r="G32" s="624"/>
      <c r="H32" s="624"/>
      <c r="I32" s="624"/>
      <c r="J32" s="624"/>
      <c r="K32" s="624"/>
      <c r="L32" s="1028"/>
      <c r="M32" s="632" t="s">
        <v>207</v>
      </c>
      <c r="N32" s="262" t="s">
        <v>76</v>
      </c>
      <c r="O32"/>
    </row>
    <row r="33" spans="1:15" s="972" customFormat="1" ht="18.75" customHeight="1">
      <c r="A33" s="1063"/>
      <c r="B33" s="1165" t="s">
        <v>1084</v>
      </c>
      <c r="C33" s="857">
        <f t="shared" si="0"/>
        <v>0</v>
      </c>
      <c r="D33" s="627"/>
      <c r="E33" s="627"/>
      <c r="F33" s="627"/>
      <c r="G33" s="627"/>
      <c r="H33" s="627"/>
      <c r="I33" s="627"/>
      <c r="J33" s="627"/>
      <c r="K33" s="627"/>
      <c r="L33" s="961"/>
      <c r="M33" s="1068" t="s">
        <v>736</v>
      </c>
      <c r="N33" s="837" t="s">
        <v>78</v>
      </c>
      <c r="O33" s="1063"/>
    </row>
    <row r="34" spans="1:15" ht="18.75" customHeight="1">
      <c r="A34"/>
      <c r="B34" s="502" t="s">
        <v>134</v>
      </c>
      <c r="C34" s="857">
        <f t="shared" si="0"/>
        <v>0</v>
      </c>
      <c r="D34" s="828"/>
      <c r="E34" s="627"/>
      <c r="F34" s="627"/>
      <c r="G34" s="828"/>
      <c r="H34" s="627"/>
      <c r="I34" s="627"/>
      <c r="J34" s="627"/>
      <c r="K34" s="627"/>
      <c r="L34" s="961"/>
      <c r="M34" s="632" t="s">
        <v>14</v>
      </c>
      <c r="N34" s="262" t="s">
        <v>76</v>
      </c>
      <c r="O34"/>
    </row>
    <row r="35" spans="1:15" ht="18.75" customHeight="1">
      <c r="A35"/>
      <c r="B35" s="502" t="s">
        <v>959</v>
      </c>
      <c r="C35" s="857">
        <f t="shared" si="0"/>
        <v>0</v>
      </c>
      <c r="D35" s="627"/>
      <c r="E35" s="627"/>
      <c r="F35" s="627"/>
      <c r="G35" s="627"/>
      <c r="H35" s="627"/>
      <c r="I35" s="627"/>
      <c r="J35" s="627"/>
      <c r="K35" s="627"/>
      <c r="L35" s="1029"/>
      <c r="M35" s="632" t="s">
        <v>966</v>
      </c>
      <c r="N35" s="262" t="s">
        <v>136</v>
      </c>
      <c r="O35"/>
    </row>
    <row r="36" spans="1:15" s="833" customFormat="1" ht="18.75" customHeight="1">
      <c r="A36" s="854"/>
      <c r="B36" s="502" t="s">
        <v>960</v>
      </c>
      <c r="C36" s="857">
        <f t="shared" si="0"/>
        <v>0</v>
      </c>
      <c r="D36" s="858"/>
      <c r="E36" s="627"/>
      <c r="F36" s="858"/>
      <c r="G36" s="858"/>
      <c r="H36" s="858"/>
      <c r="I36" s="858"/>
      <c r="J36" s="858"/>
      <c r="K36" s="858"/>
      <c r="L36" s="1029"/>
      <c r="M36" s="632" t="s">
        <v>208</v>
      </c>
      <c r="N36" s="837" t="s">
        <v>136</v>
      </c>
      <c r="O36" s="854"/>
    </row>
    <row r="37" spans="1:15" ht="18.75" customHeight="1">
      <c r="A37"/>
      <c r="B37" s="502" t="s">
        <v>961</v>
      </c>
      <c r="C37" s="857">
        <f t="shared" si="0"/>
        <v>0</v>
      </c>
      <c r="D37" s="627"/>
      <c r="E37" s="627"/>
      <c r="F37" s="627"/>
      <c r="G37" s="627"/>
      <c r="H37" s="627"/>
      <c r="I37" s="627"/>
      <c r="J37" s="627"/>
      <c r="K37" s="627"/>
      <c r="L37" s="1029"/>
      <c r="M37" s="632" t="s">
        <v>967</v>
      </c>
      <c r="N37" s="262" t="s">
        <v>38</v>
      </c>
      <c r="O37"/>
    </row>
    <row r="38" spans="1:15" s="833" customFormat="1" ht="18.75" customHeight="1">
      <c r="A38" s="854"/>
      <c r="B38" s="502" t="s">
        <v>962</v>
      </c>
      <c r="C38" s="857">
        <f t="shared" si="0"/>
        <v>0</v>
      </c>
      <c r="D38" s="858"/>
      <c r="E38" s="627"/>
      <c r="F38" s="858"/>
      <c r="G38" s="858"/>
      <c r="H38" s="858"/>
      <c r="I38" s="858"/>
      <c r="J38" s="858"/>
      <c r="K38" s="858"/>
      <c r="L38" s="1029"/>
      <c r="M38" s="632" t="s">
        <v>714</v>
      </c>
      <c r="N38" s="837" t="s">
        <v>38</v>
      </c>
      <c r="O38" s="854"/>
    </row>
    <row r="39" spans="1:15" ht="18.75" customHeight="1">
      <c r="A39"/>
      <c r="B39" s="330" t="s">
        <v>117</v>
      </c>
      <c r="C39" s="857">
        <f t="shared" si="0"/>
        <v>0</v>
      </c>
      <c r="D39" s="627"/>
      <c r="E39" s="627"/>
      <c r="F39" s="627"/>
      <c r="G39" s="627"/>
      <c r="H39" s="627"/>
      <c r="I39" s="627"/>
      <c r="J39" s="627"/>
      <c r="K39" s="627"/>
      <c r="L39" s="1029"/>
      <c r="M39" s="632" t="s">
        <v>209</v>
      </c>
      <c r="N39" s="262" t="s">
        <v>78</v>
      </c>
      <c r="O39"/>
    </row>
    <row r="40" spans="1:15" ht="18.75" customHeight="1">
      <c r="A40"/>
      <c r="B40" s="330" t="s">
        <v>480</v>
      </c>
      <c r="C40" s="857">
        <f t="shared" si="0"/>
        <v>0</v>
      </c>
      <c r="D40" s="627"/>
      <c r="E40" s="627"/>
      <c r="F40" s="627"/>
      <c r="G40" s="858"/>
      <c r="H40" s="627"/>
      <c r="I40" s="627"/>
      <c r="J40" s="627"/>
      <c r="K40" s="627"/>
      <c r="L40" s="1029"/>
      <c r="M40" s="632" t="s">
        <v>210</v>
      </c>
      <c r="N40" s="262" t="s">
        <v>77</v>
      </c>
      <c r="O40" s="1435" t="s">
        <v>1204</v>
      </c>
    </row>
    <row r="41" spans="1:15" ht="29.25" customHeight="1">
      <c r="A41"/>
      <c r="B41" s="330" t="s">
        <v>883</v>
      </c>
      <c r="C41" s="857">
        <f t="shared" si="0"/>
        <v>0</v>
      </c>
      <c r="D41" s="627"/>
      <c r="E41" s="627"/>
      <c r="F41" s="627"/>
      <c r="G41" s="828"/>
      <c r="H41" s="627"/>
      <c r="I41" s="627"/>
      <c r="J41" s="627"/>
      <c r="K41" s="627"/>
      <c r="L41" s="1029"/>
      <c r="M41" s="632" t="s">
        <v>211</v>
      </c>
      <c r="N41" s="837" t="s">
        <v>78</v>
      </c>
      <c r="O41" s="164"/>
    </row>
    <row r="42" spans="1:15" ht="18.75" customHeight="1" thickBot="1">
      <c r="A42"/>
      <c r="B42" s="502" t="s">
        <v>1255</v>
      </c>
      <c r="C42" s="857">
        <f t="shared" si="0"/>
        <v>0</v>
      </c>
      <c r="D42" s="627"/>
      <c r="E42" s="627"/>
      <c r="F42" s="627"/>
      <c r="G42" s="828"/>
      <c r="H42" s="627"/>
      <c r="I42" s="627"/>
      <c r="J42" s="627"/>
      <c r="K42" s="627"/>
      <c r="L42" s="1029"/>
      <c r="M42" s="632" t="s">
        <v>212</v>
      </c>
      <c r="N42" s="262" t="s">
        <v>78</v>
      </c>
    </row>
    <row r="43" spans="1:15" ht="18.75" customHeight="1">
      <c r="A43"/>
      <c r="B43" s="622" t="s">
        <v>1510</v>
      </c>
      <c r="C43" s="345">
        <f t="shared" si="0"/>
        <v>0</v>
      </c>
      <c r="D43" s="345">
        <f>SUM(D31:D42)</f>
        <v>0</v>
      </c>
      <c r="E43" s="345">
        <f t="shared" ref="E43:L43" si="4">SUM(E31:E42)</f>
        <v>0</v>
      </c>
      <c r="F43" s="345">
        <f t="shared" si="4"/>
        <v>0</v>
      </c>
      <c r="G43" s="345">
        <f t="shared" si="4"/>
        <v>0</v>
      </c>
      <c r="H43" s="345">
        <f t="shared" si="4"/>
        <v>0</v>
      </c>
      <c r="I43" s="345">
        <f t="shared" si="4"/>
        <v>0</v>
      </c>
      <c r="J43" s="345">
        <f t="shared" si="4"/>
        <v>0</v>
      </c>
      <c r="K43" s="345">
        <f t="shared" si="4"/>
        <v>0</v>
      </c>
      <c r="L43" s="345">
        <f t="shared" si="4"/>
        <v>0</v>
      </c>
      <c r="M43" s="632" t="s">
        <v>213</v>
      </c>
      <c r="N43" s="623" t="s">
        <v>76</v>
      </c>
    </row>
    <row r="44" spans="1:15" s="1281" customFormat="1" ht="18.75" customHeight="1">
      <c r="A44" s="1609"/>
      <c r="B44" s="100"/>
      <c r="C44" s="1175"/>
      <c r="D44" s="1175"/>
      <c r="E44" s="1175"/>
      <c r="F44" s="1175"/>
      <c r="G44" s="1175"/>
      <c r="H44" s="1175"/>
      <c r="I44" s="1175"/>
      <c r="J44" s="1175"/>
      <c r="K44" s="1175"/>
      <c r="L44" s="1175"/>
      <c r="M44" s="101"/>
      <c r="N44" s="135"/>
    </row>
    <row r="45" spans="1:15">
      <c r="A45"/>
      <c r="B45" s="100"/>
      <c r="C45" s="96"/>
      <c r="D45" s="96"/>
      <c r="E45" s="96"/>
      <c r="F45" s="96"/>
      <c r="G45" s="96"/>
      <c r="H45" s="96"/>
      <c r="I45" s="96"/>
      <c r="J45" s="96"/>
      <c r="K45" s="96"/>
      <c r="L45" s="96"/>
      <c r="M45" s="1759" t="s">
        <v>1633</v>
      </c>
      <c r="N45" s="1759">
        <v>2</v>
      </c>
    </row>
    <row r="46" spans="1:15">
      <c r="A46" s="1188">
        <v>2</v>
      </c>
      <c r="B46" s="628"/>
      <c r="C46" s="1154" t="s">
        <v>535</v>
      </c>
      <c r="D46" s="1154" t="s">
        <v>536</v>
      </c>
      <c r="E46" s="1154" t="s">
        <v>537</v>
      </c>
      <c r="F46" s="1154" t="s">
        <v>538</v>
      </c>
      <c r="G46" s="1154" t="s">
        <v>539</v>
      </c>
      <c r="H46" s="1154" t="s">
        <v>540</v>
      </c>
      <c r="I46" s="1154" t="s">
        <v>541</v>
      </c>
      <c r="J46" s="1154" t="s">
        <v>542</v>
      </c>
      <c r="K46" s="1154" t="s">
        <v>543</v>
      </c>
      <c r="L46" s="1154" t="s">
        <v>831</v>
      </c>
      <c r="M46" s="1154" t="s">
        <v>73</v>
      </c>
      <c r="N46" s="629"/>
    </row>
    <row r="47" spans="1:15" ht="45">
      <c r="A47"/>
      <c r="B47" s="323" t="s">
        <v>1511</v>
      </c>
      <c r="C47" s="356" t="s">
        <v>28</v>
      </c>
      <c r="D47" s="356" t="s">
        <v>452</v>
      </c>
      <c r="E47" s="356" t="s">
        <v>475</v>
      </c>
      <c r="F47" s="356" t="s">
        <v>476</v>
      </c>
      <c r="G47" s="356" t="s">
        <v>1344</v>
      </c>
      <c r="H47" s="356" t="s">
        <v>477</v>
      </c>
      <c r="I47" s="356" t="s">
        <v>478</v>
      </c>
      <c r="J47" s="356" t="s">
        <v>276</v>
      </c>
      <c r="K47" s="356" t="s">
        <v>479</v>
      </c>
      <c r="L47" s="999" t="s">
        <v>1001</v>
      </c>
      <c r="M47" s="630"/>
      <c r="N47" s="454" t="s">
        <v>110</v>
      </c>
    </row>
    <row r="48" spans="1:15">
      <c r="A48"/>
      <c r="B48" s="434"/>
      <c r="C48" s="285" t="s">
        <v>75</v>
      </c>
      <c r="D48" s="285" t="s">
        <v>75</v>
      </c>
      <c r="E48" s="285" t="s">
        <v>75</v>
      </c>
      <c r="F48" s="285" t="s">
        <v>75</v>
      </c>
      <c r="G48" s="285" t="s">
        <v>75</v>
      </c>
      <c r="H48" s="285" t="s">
        <v>75</v>
      </c>
      <c r="I48" s="285" t="s">
        <v>75</v>
      </c>
      <c r="J48" s="285" t="s">
        <v>75</v>
      </c>
      <c r="K48" s="285" t="s">
        <v>75</v>
      </c>
      <c r="L48" s="285" t="s">
        <v>75</v>
      </c>
      <c r="M48" s="632" t="s">
        <v>74</v>
      </c>
      <c r="N48" s="389" t="s">
        <v>111</v>
      </c>
    </row>
    <row r="49" spans="1:15" ht="18.75" customHeight="1">
      <c r="A49"/>
      <c r="B49" s="556" t="s">
        <v>1498</v>
      </c>
      <c r="C49" s="857">
        <f>SUM(D49:L49)</f>
        <v>0</v>
      </c>
      <c r="D49" s="283"/>
      <c r="E49" s="283"/>
      <c r="F49" s="283"/>
      <c r="G49" s="283"/>
      <c r="H49" s="283"/>
      <c r="I49" s="283"/>
      <c r="J49" s="283"/>
      <c r="K49" s="283"/>
      <c r="L49" s="283"/>
      <c r="M49" s="256" t="s">
        <v>230</v>
      </c>
      <c r="N49" s="262" t="s">
        <v>76</v>
      </c>
      <c r="O49" s="1281"/>
    </row>
    <row r="50" spans="1:15" ht="18.75" customHeight="1" thickBot="1">
      <c r="A50"/>
      <c r="B50" s="469" t="s">
        <v>627</v>
      </c>
      <c r="C50" s="857">
        <f t="shared" ref="C50:C82" si="5">SUM(D50:L50)</f>
        <v>0</v>
      </c>
      <c r="D50" s="625"/>
      <c r="E50" s="625"/>
      <c r="F50" s="625"/>
      <c r="G50" s="625"/>
      <c r="H50" s="625"/>
      <c r="I50" s="625"/>
      <c r="J50" s="625"/>
      <c r="K50" s="625"/>
      <c r="L50" s="1170"/>
      <c r="M50" s="632" t="s">
        <v>231</v>
      </c>
      <c r="N50" s="262" t="s">
        <v>78</v>
      </c>
    </row>
    <row r="51" spans="1:15" ht="18.75" customHeight="1">
      <c r="A51"/>
      <c r="B51" s="556" t="s">
        <v>1512</v>
      </c>
      <c r="C51" s="345">
        <f t="shared" si="5"/>
        <v>0</v>
      </c>
      <c r="D51" s="345">
        <f t="shared" ref="D51:L51" si="6">SUM(D49:D50)</f>
        <v>0</v>
      </c>
      <c r="E51" s="345">
        <f t="shared" si="6"/>
        <v>0</v>
      </c>
      <c r="F51" s="345">
        <f t="shared" si="6"/>
        <v>0</v>
      </c>
      <c r="G51" s="345">
        <f t="shared" si="6"/>
        <v>0</v>
      </c>
      <c r="H51" s="345">
        <f t="shared" si="6"/>
        <v>0</v>
      </c>
      <c r="I51" s="345">
        <f t="shared" si="6"/>
        <v>0</v>
      </c>
      <c r="J51" s="345">
        <f t="shared" si="6"/>
        <v>0</v>
      </c>
      <c r="K51" s="345">
        <f t="shared" si="6"/>
        <v>0</v>
      </c>
      <c r="L51" s="345">
        <f t="shared" si="6"/>
        <v>0</v>
      </c>
      <c r="M51" s="632" t="s">
        <v>15</v>
      </c>
      <c r="N51" s="262" t="s">
        <v>76</v>
      </c>
    </row>
    <row r="52" spans="1:15" ht="18.75" customHeight="1">
      <c r="A52"/>
      <c r="B52" s="557" t="s">
        <v>1342</v>
      </c>
      <c r="C52" s="857">
        <f t="shared" si="5"/>
        <v>0</v>
      </c>
      <c r="D52" s="624"/>
      <c r="E52" s="624"/>
      <c r="F52" s="624"/>
      <c r="G52" s="624"/>
      <c r="H52" s="624"/>
      <c r="I52" s="624"/>
      <c r="J52" s="624"/>
      <c r="K52" s="624"/>
      <c r="L52" s="624"/>
      <c r="M52" s="632" t="s">
        <v>232</v>
      </c>
      <c r="N52" s="262" t="s">
        <v>76</v>
      </c>
      <c r="O52" s="1281"/>
    </row>
    <row r="53" spans="1:15" s="347" customFormat="1" ht="18.75" customHeight="1">
      <c r="A53"/>
      <c r="B53" s="1582" t="s">
        <v>1084</v>
      </c>
      <c r="C53" s="857">
        <f t="shared" si="5"/>
        <v>0</v>
      </c>
      <c r="D53" s="892"/>
      <c r="E53" s="892"/>
      <c r="F53" s="892"/>
      <c r="G53" s="892"/>
      <c r="H53" s="892"/>
      <c r="I53" s="892"/>
      <c r="J53" s="892"/>
      <c r="K53" s="892"/>
      <c r="L53" s="950"/>
      <c r="M53" s="690" t="s">
        <v>869</v>
      </c>
      <c r="N53" s="262" t="s">
        <v>78</v>
      </c>
    </row>
    <row r="54" spans="1:15" ht="18.75" customHeight="1">
      <c r="A54"/>
      <c r="B54" s="502" t="s">
        <v>133</v>
      </c>
      <c r="C54" s="857">
        <f t="shared" si="5"/>
        <v>0</v>
      </c>
      <c r="D54" s="625"/>
      <c r="E54" s="625"/>
      <c r="F54" s="625"/>
      <c r="G54" s="892"/>
      <c r="H54" s="625"/>
      <c r="I54" s="625"/>
      <c r="J54" s="625"/>
      <c r="K54" s="625"/>
      <c r="L54" s="1030"/>
      <c r="M54" s="632" t="s">
        <v>233</v>
      </c>
      <c r="N54" s="262" t="s">
        <v>76</v>
      </c>
    </row>
    <row r="55" spans="1:15" s="833" customFormat="1" ht="18.75" customHeight="1">
      <c r="A55" s="839"/>
      <c r="B55" s="855" t="s">
        <v>1343</v>
      </c>
      <c r="C55" s="857">
        <f>SUM(D55:L55)</f>
        <v>0</v>
      </c>
      <c r="D55" s="856"/>
      <c r="E55" s="856"/>
      <c r="F55" s="856"/>
      <c r="G55" s="892"/>
      <c r="H55" s="856"/>
      <c r="I55" s="856"/>
      <c r="J55" s="856"/>
      <c r="K55" s="856"/>
      <c r="L55" s="1030"/>
      <c r="M55" s="844" t="s">
        <v>692</v>
      </c>
      <c r="N55" s="800" t="s">
        <v>136</v>
      </c>
    </row>
    <row r="56" spans="1:15" ht="18.75" customHeight="1">
      <c r="A56"/>
      <c r="B56" s="502" t="s">
        <v>1115</v>
      </c>
      <c r="C56" s="857">
        <f t="shared" si="5"/>
        <v>0</v>
      </c>
      <c r="D56" s="625"/>
      <c r="E56" s="625"/>
      <c r="F56" s="625"/>
      <c r="G56" s="892"/>
      <c r="H56" s="625"/>
      <c r="I56" s="625"/>
      <c r="J56" s="625"/>
      <c r="K56" s="625"/>
      <c r="L56" s="1030"/>
      <c r="M56" s="632" t="s">
        <v>386</v>
      </c>
      <c r="N56" s="262" t="s">
        <v>76</v>
      </c>
    </row>
    <row r="57" spans="1:15" ht="18.75" customHeight="1">
      <c r="A57"/>
      <c r="B57" s="330" t="s">
        <v>1263</v>
      </c>
      <c r="C57" s="857">
        <f t="shared" si="5"/>
        <v>0</v>
      </c>
      <c r="D57" s="625"/>
      <c r="E57" s="625"/>
      <c r="F57" s="625"/>
      <c r="G57" s="1062"/>
      <c r="H57" s="625"/>
      <c r="I57" s="625"/>
      <c r="J57" s="625"/>
      <c r="K57" s="625"/>
      <c r="L57" s="1030"/>
      <c r="M57" s="632" t="s">
        <v>474</v>
      </c>
      <c r="N57" s="262" t="s">
        <v>136</v>
      </c>
    </row>
    <row r="58" spans="1:15" s="1281" customFormat="1" ht="18.75" customHeight="1">
      <c r="A58" s="1280"/>
      <c r="B58" s="502" t="s">
        <v>959</v>
      </c>
      <c r="C58" s="857">
        <f t="shared" si="5"/>
        <v>0</v>
      </c>
      <c r="D58" s="1289"/>
      <c r="E58" s="625"/>
      <c r="F58" s="1289"/>
      <c r="G58" s="1289"/>
      <c r="H58" s="1289"/>
      <c r="I58" s="1289"/>
      <c r="J58" s="1289"/>
      <c r="K58" s="1289"/>
      <c r="L58" s="1289"/>
      <c r="M58" s="1233" t="s">
        <v>1158</v>
      </c>
      <c r="N58" s="1211" t="s">
        <v>38</v>
      </c>
    </row>
    <row r="59" spans="1:15" ht="18.75" customHeight="1">
      <c r="A59"/>
      <c r="B59" s="330" t="s">
        <v>1157</v>
      </c>
      <c r="C59" s="857">
        <f t="shared" si="5"/>
        <v>0</v>
      </c>
      <c r="D59" s="625"/>
      <c r="E59" s="625"/>
      <c r="F59" s="625"/>
      <c r="G59" s="625"/>
      <c r="H59" s="625"/>
      <c r="I59" s="625"/>
      <c r="J59" s="625"/>
      <c r="K59" s="625"/>
      <c r="L59" s="1030"/>
      <c r="M59" s="632" t="s">
        <v>387</v>
      </c>
      <c r="N59" s="262" t="s">
        <v>38</v>
      </c>
    </row>
    <row r="60" spans="1:15" s="1281" customFormat="1" ht="18.75" customHeight="1">
      <c r="A60" s="1280"/>
      <c r="B60" s="330" t="s">
        <v>961</v>
      </c>
      <c r="C60" s="857">
        <f t="shared" si="5"/>
        <v>0</v>
      </c>
      <c r="D60" s="1289"/>
      <c r="E60" s="625"/>
      <c r="F60" s="1289"/>
      <c r="G60" s="1289"/>
      <c r="H60" s="1289"/>
      <c r="I60" s="1289"/>
      <c r="J60" s="1289"/>
      <c r="K60" s="1289"/>
      <c r="L60" s="1289"/>
      <c r="M60" s="1233" t="s">
        <v>1159</v>
      </c>
      <c r="N60" s="1211" t="s">
        <v>136</v>
      </c>
    </row>
    <row r="61" spans="1:15" ht="18.75" customHeight="1">
      <c r="A61"/>
      <c r="B61" s="330" t="s">
        <v>1156</v>
      </c>
      <c r="C61" s="857">
        <f t="shared" si="5"/>
        <v>0</v>
      </c>
      <c r="D61" s="625"/>
      <c r="E61" s="625"/>
      <c r="F61" s="625"/>
      <c r="G61" s="625"/>
      <c r="H61" s="625"/>
      <c r="I61" s="625"/>
      <c r="J61" s="625"/>
      <c r="K61" s="625"/>
      <c r="L61" s="1030"/>
      <c r="M61" s="632" t="s">
        <v>712</v>
      </c>
      <c r="N61" s="262" t="s">
        <v>136</v>
      </c>
    </row>
    <row r="62" spans="1:15" ht="18.75" customHeight="1">
      <c r="A62"/>
      <c r="B62" s="330" t="s">
        <v>117</v>
      </c>
      <c r="C62" s="857">
        <f t="shared" si="5"/>
        <v>0</v>
      </c>
      <c r="D62" s="625"/>
      <c r="E62" s="625"/>
      <c r="F62" s="625"/>
      <c r="G62" s="625"/>
      <c r="H62" s="625"/>
      <c r="I62" s="625"/>
      <c r="J62" s="625"/>
      <c r="K62" s="625"/>
      <c r="L62" s="1030"/>
      <c r="M62" s="632" t="s">
        <v>438</v>
      </c>
      <c r="N62" s="262" t="s">
        <v>78</v>
      </c>
    </row>
    <row r="63" spans="1:15" ht="18.75" customHeight="1">
      <c r="A63"/>
      <c r="B63" s="502" t="s">
        <v>480</v>
      </c>
      <c r="C63" s="857">
        <f t="shared" si="5"/>
        <v>0</v>
      </c>
      <c r="D63" s="625"/>
      <c r="E63" s="625"/>
      <c r="F63" s="625"/>
      <c r="G63" s="625"/>
      <c r="H63" s="625"/>
      <c r="I63" s="625"/>
      <c r="J63" s="625"/>
      <c r="K63" s="625"/>
      <c r="L63" s="1030"/>
      <c r="M63" s="632" t="s">
        <v>411</v>
      </c>
      <c r="N63" s="558" t="s">
        <v>76</v>
      </c>
      <c r="O63" s="1435" t="s">
        <v>1204</v>
      </c>
    </row>
    <row r="64" spans="1:15" ht="31.5" customHeight="1">
      <c r="A64"/>
      <c r="B64" s="330" t="s">
        <v>883</v>
      </c>
      <c r="C64" s="857">
        <f t="shared" si="5"/>
        <v>0</v>
      </c>
      <c r="D64" s="625"/>
      <c r="E64" s="625"/>
      <c r="F64" s="625"/>
      <c r="G64" s="625"/>
      <c r="H64" s="625"/>
      <c r="I64" s="625"/>
      <c r="J64" s="625"/>
      <c r="K64" s="625"/>
      <c r="L64" s="1030"/>
      <c r="M64" s="632" t="s">
        <v>439</v>
      </c>
      <c r="N64" s="837" t="s">
        <v>78</v>
      </c>
      <c r="O64" s="164"/>
    </row>
    <row r="65" spans="1:16" ht="18.75" customHeight="1" thickBot="1">
      <c r="A65"/>
      <c r="B65" s="502" t="s">
        <v>1255</v>
      </c>
      <c r="C65" s="857">
        <f t="shared" si="5"/>
        <v>0</v>
      </c>
      <c r="D65" s="625"/>
      <c r="E65" s="625"/>
      <c r="F65" s="625"/>
      <c r="G65" s="625"/>
      <c r="H65" s="625"/>
      <c r="I65" s="625"/>
      <c r="J65" s="625"/>
      <c r="K65" s="625"/>
      <c r="L65" s="1030"/>
      <c r="M65" s="632" t="s">
        <v>442</v>
      </c>
      <c r="N65" s="262" t="s">
        <v>77</v>
      </c>
    </row>
    <row r="66" spans="1:16" ht="18.75" customHeight="1">
      <c r="A66"/>
      <c r="B66" s="281" t="s">
        <v>1500</v>
      </c>
      <c r="C66" s="345">
        <f t="shared" si="5"/>
        <v>0</v>
      </c>
      <c r="D66" s="345">
        <f t="shared" ref="D66:L66" si="7">SUM(D51:D65)</f>
        <v>0</v>
      </c>
      <c r="E66" s="345">
        <f t="shared" si="7"/>
        <v>0</v>
      </c>
      <c r="F66" s="345">
        <f t="shared" si="7"/>
        <v>0</v>
      </c>
      <c r="G66" s="345">
        <f t="shared" si="7"/>
        <v>0</v>
      </c>
      <c r="H66" s="345">
        <f t="shared" si="7"/>
        <v>0</v>
      </c>
      <c r="I66" s="345">
        <f t="shared" si="7"/>
        <v>0</v>
      </c>
      <c r="J66" s="345">
        <f t="shared" si="7"/>
        <v>0</v>
      </c>
      <c r="K66" s="345">
        <f t="shared" si="7"/>
        <v>0</v>
      </c>
      <c r="L66" s="345">
        <f t="shared" si="7"/>
        <v>0</v>
      </c>
      <c r="M66" s="632" t="s">
        <v>603</v>
      </c>
      <c r="N66" s="387" t="s">
        <v>76</v>
      </c>
    </row>
    <row r="67" spans="1:16" s="347" customFormat="1" ht="18.75" customHeight="1">
      <c r="A67"/>
      <c r="B67" s="636"/>
      <c r="C67"/>
      <c r="D67"/>
      <c r="E67"/>
      <c r="F67"/>
      <c r="G67"/>
      <c r="H67"/>
      <c r="I67"/>
      <c r="J67"/>
      <c r="K67"/>
      <c r="L67"/>
      <c r="M67"/>
      <c r="N67"/>
      <c r="O67"/>
    </row>
    <row r="68" spans="1:16" ht="33" customHeight="1">
      <c r="A68"/>
      <c r="B68" s="634" t="s">
        <v>1513</v>
      </c>
      <c r="C68" s="626">
        <f t="shared" si="5"/>
        <v>0</v>
      </c>
      <c r="D68" s="625"/>
      <c r="E68" s="625"/>
      <c r="F68" s="625"/>
      <c r="G68" s="625"/>
      <c r="H68" s="625"/>
      <c r="I68" s="625"/>
      <c r="J68" s="625"/>
      <c r="K68" s="625"/>
      <c r="L68" s="1062"/>
      <c r="M68" s="632" t="s">
        <v>604</v>
      </c>
      <c r="N68" s="635" t="s">
        <v>76</v>
      </c>
      <c r="P68" s="165"/>
    </row>
    <row r="69" spans="1:16" ht="18.75" customHeight="1" thickBot="1">
      <c r="A69"/>
      <c r="B69" s="469" t="s">
        <v>627</v>
      </c>
      <c r="C69" s="626">
        <f t="shared" si="5"/>
        <v>0</v>
      </c>
      <c r="D69" s="625"/>
      <c r="E69" s="625"/>
      <c r="F69" s="625"/>
      <c r="G69" s="625"/>
      <c r="H69" s="625"/>
      <c r="I69" s="625"/>
      <c r="J69" s="625"/>
      <c r="K69" s="625"/>
      <c r="L69" s="1545"/>
      <c r="M69" s="632" t="s">
        <v>605</v>
      </c>
      <c r="N69" s="262" t="s">
        <v>76</v>
      </c>
    </row>
    <row r="70" spans="1:16" ht="18.75" customHeight="1">
      <c r="A70"/>
      <c r="B70" s="557" t="s">
        <v>1514</v>
      </c>
      <c r="C70" s="345">
        <f t="shared" si="5"/>
        <v>0</v>
      </c>
      <c r="D70" s="345">
        <f t="shared" ref="D70:L70" si="8">SUM(D68:D69)</f>
        <v>0</v>
      </c>
      <c r="E70" s="345">
        <f t="shared" si="8"/>
        <v>0</v>
      </c>
      <c r="F70" s="345">
        <f t="shared" si="8"/>
        <v>0</v>
      </c>
      <c r="G70" s="345">
        <f t="shared" si="8"/>
        <v>0</v>
      </c>
      <c r="H70" s="345">
        <f t="shared" si="8"/>
        <v>0</v>
      </c>
      <c r="I70" s="345">
        <f t="shared" si="8"/>
        <v>0</v>
      </c>
      <c r="J70" s="345">
        <f t="shared" si="8"/>
        <v>0</v>
      </c>
      <c r="K70" s="345">
        <f t="shared" si="8"/>
        <v>0</v>
      </c>
      <c r="L70" s="345">
        <f t="shared" si="8"/>
        <v>0</v>
      </c>
      <c r="M70" s="632" t="s">
        <v>606</v>
      </c>
      <c r="N70" s="262" t="s">
        <v>76</v>
      </c>
    </row>
    <row r="71" spans="1:16" ht="18.75" customHeight="1">
      <c r="A71"/>
      <c r="B71" s="557" t="s">
        <v>492</v>
      </c>
      <c r="C71" s="626">
        <f t="shared" si="5"/>
        <v>0</v>
      </c>
      <c r="D71" s="624"/>
      <c r="E71" s="624"/>
      <c r="F71" s="624"/>
      <c r="G71" s="624"/>
      <c r="H71" s="624"/>
      <c r="I71" s="624"/>
      <c r="J71" s="624"/>
      <c r="K71" s="624"/>
      <c r="L71" s="1028"/>
      <c r="M71" s="632" t="s">
        <v>607</v>
      </c>
      <c r="N71" s="262" t="s">
        <v>76</v>
      </c>
    </row>
    <row r="72" spans="1:16" s="347" customFormat="1" ht="18.75" customHeight="1">
      <c r="A72"/>
      <c r="B72" s="1582" t="s">
        <v>1084</v>
      </c>
      <c r="C72" s="857">
        <f t="shared" si="5"/>
        <v>0</v>
      </c>
      <c r="D72" s="892"/>
      <c r="E72" s="892"/>
      <c r="F72" s="892"/>
      <c r="G72" s="892"/>
      <c r="H72" s="892"/>
      <c r="I72" s="892"/>
      <c r="J72" s="892"/>
      <c r="K72" s="892"/>
      <c r="L72" s="950"/>
      <c r="M72" s="690" t="s">
        <v>890</v>
      </c>
      <c r="N72" s="262" t="s">
        <v>78</v>
      </c>
      <c r="O72"/>
    </row>
    <row r="73" spans="1:16" ht="18.75" customHeight="1">
      <c r="A73"/>
      <c r="B73" s="502" t="s">
        <v>134</v>
      </c>
      <c r="C73" s="626">
        <f t="shared" si="5"/>
        <v>0</v>
      </c>
      <c r="D73" s="828"/>
      <c r="E73" s="625"/>
      <c r="F73" s="625"/>
      <c r="G73" s="828"/>
      <c r="H73" s="625"/>
      <c r="I73" s="625"/>
      <c r="J73" s="625"/>
      <c r="K73" s="625"/>
      <c r="L73" s="950"/>
      <c r="M73" s="1583" t="s">
        <v>608</v>
      </c>
      <c r="N73" s="262" t="s">
        <v>76</v>
      </c>
      <c r="O73"/>
    </row>
    <row r="74" spans="1:16" ht="18.75" customHeight="1">
      <c r="A74"/>
      <c r="B74" s="502" t="s">
        <v>959</v>
      </c>
      <c r="C74" s="626">
        <f t="shared" si="5"/>
        <v>0</v>
      </c>
      <c r="D74" s="625"/>
      <c r="E74" s="625"/>
      <c r="F74" s="625"/>
      <c r="G74" s="625"/>
      <c r="H74" s="625"/>
      <c r="I74" s="625"/>
      <c r="J74" s="625"/>
      <c r="K74" s="625"/>
      <c r="L74" s="950"/>
      <c r="M74" s="1583" t="s">
        <v>1160</v>
      </c>
      <c r="N74" s="569" t="s">
        <v>136</v>
      </c>
      <c r="O74"/>
    </row>
    <row r="75" spans="1:16" s="1281" customFormat="1" ht="18.75" customHeight="1">
      <c r="A75" s="1280"/>
      <c r="B75" s="502" t="s">
        <v>1157</v>
      </c>
      <c r="C75" s="626">
        <f t="shared" si="5"/>
        <v>0</v>
      </c>
      <c r="D75" s="1289"/>
      <c r="E75" s="625"/>
      <c r="F75" s="1289"/>
      <c r="G75" s="1289"/>
      <c r="H75" s="1289"/>
      <c r="I75" s="1289"/>
      <c r="J75" s="1289"/>
      <c r="K75" s="1289"/>
      <c r="L75" s="1289"/>
      <c r="M75" s="1584" t="s">
        <v>609</v>
      </c>
      <c r="N75" s="1167" t="s">
        <v>136</v>
      </c>
      <c r="O75" s="1280"/>
    </row>
    <row r="76" spans="1:16" ht="18.75" customHeight="1">
      <c r="A76"/>
      <c r="B76" s="330" t="s">
        <v>961</v>
      </c>
      <c r="C76" s="626">
        <f t="shared" si="5"/>
        <v>0</v>
      </c>
      <c r="D76" s="625"/>
      <c r="E76" s="625"/>
      <c r="F76" s="625"/>
      <c r="G76" s="625"/>
      <c r="H76" s="625"/>
      <c r="I76" s="625"/>
      <c r="J76" s="625"/>
      <c r="K76" s="625"/>
      <c r="L76" s="1030"/>
      <c r="M76" s="1583" t="s">
        <v>1161</v>
      </c>
      <c r="N76" s="569" t="s">
        <v>38</v>
      </c>
      <c r="O76"/>
    </row>
    <row r="77" spans="1:16" s="1281" customFormat="1" ht="18.75" customHeight="1">
      <c r="A77" s="1280"/>
      <c r="B77" s="330" t="s">
        <v>1156</v>
      </c>
      <c r="C77" s="626">
        <f t="shared" si="5"/>
        <v>0</v>
      </c>
      <c r="D77" s="1289"/>
      <c r="E77" s="625"/>
      <c r="F77" s="1289"/>
      <c r="G77" s="1289"/>
      <c r="H77" s="1289"/>
      <c r="I77" s="1289"/>
      <c r="J77" s="1289"/>
      <c r="K77" s="1289"/>
      <c r="L77" s="1289"/>
      <c r="M77" s="1584" t="s">
        <v>713</v>
      </c>
      <c r="N77" s="1167" t="s">
        <v>38</v>
      </c>
      <c r="O77" s="1280"/>
    </row>
    <row r="78" spans="1:16" ht="18.75" customHeight="1">
      <c r="A78"/>
      <c r="B78" s="330" t="s">
        <v>117</v>
      </c>
      <c r="C78" s="626">
        <f t="shared" si="5"/>
        <v>0</v>
      </c>
      <c r="D78" s="625"/>
      <c r="E78" s="625"/>
      <c r="F78" s="625"/>
      <c r="G78" s="625"/>
      <c r="H78" s="625"/>
      <c r="I78" s="625"/>
      <c r="J78" s="625"/>
      <c r="K78" s="625"/>
      <c r="L78" s="1030"/>
      <c r="M78" s="632" t="s">
        <v>610</v>
      </c>
      <c r="N78" s="262" t="s">
        <v>78</v>
      </c>
    </row>
    <row r="79" spans="1:16" ht="18.75" customHeight="1">
      <c r="A79"/>
      <c r="B79" s="330" t="s">
        <v>480</v>
      </c>
      <c r="C79" s="626">
        <f t="shared" si="5"/>
        <v>0</v>
      </c>
      <c r="D79" s="625"/>
      <c r="E79" s="625"/>
      <c r="F79" s="625"/>
      <c r="G79" s="856"/>
      <c r="H79" s="625"/>
      <c r="I79" s="625"/>
      <c r="J79" s="625"/>
      <c r="K79" s="625"/>
      <c r="L79" s="1030"/>
      <c r="M79" s="632" t="s">
        <v>715</v>
      </c>
      <c r="N79" s="262" t="s">
        <v>77</v>
      </c>
      <c r="O79" s="1435" t="s">
        <v>1204</v>
      </c>
    </row>
    <row r="80" spans="1:16" ht="31.5" customHeight="1">
      <c r="A80"/>
      <c r="B80" s="330" t="s">
        <v>883</v>
      </c>
      <c r="C80" s="626">
        <f t="shared" si="5"/>
        <v>0</v>
      </c>
      <c r="D80" s="625"/>
      <c r="E80" s="625"/>
      <c r="F80" s="625"/>
      <c r="G80" s="828"/>
      <c r="H80" s="625"/>
      <c r="I80" s="625"/>
      <c r="J80" s="625"/>
      <c r="K80" s="625"/>
      <c r="L80" s="1030"/>
      <c r="M80" s="632" t="s">
        <v>612</v>
      </c>
      <c r="N80" s="262" t="s">
        <v>78</v>
      </c>
    </row>
    <row r="81" spans="1:15" ht="18.75" customHeight="1" thickBot="1">
      <c r="A81"/>
      <c r="B81" s="502" t="s">
        <v>1255</v>
      </c>
      <c r="C81" s="626">
        <f t="shared" si="5"/>
        <v>0</v>
      </c>
      <c r="D81" s="625"/>
      <c r="E81" s="625"/>
      <c r="F81" s="625"/>
      <c r="G81" s="828"/>
      <c r="H81" s="625"/>
      <c r="I81" s="625"/>
      <c r="J81" s="625"/>
      <c r="K81" s="625"/>
      <c r="L81" s="1030"/>
      <c r="M81" s="632" t="s">
        <v>613</v>
      </c>
      <c r="N81" s="262" t="s">
        <v>78</v>
      </c>
    </row>
    <row r="82" spans="1:15" ht="18.75" customHeight="1">
      <c r="A82"/>
      <c r="B82" s="622" t="s">
        <v>1515</v>
      </c>
      <c r="C82" s="345">
        <f t="shared" si="5"/>
        <v>0</v>
      </c>
      <c r="D82" s="345">
        <f t="shared" ref="D82:L82" si="9">SUM(D70:D81)</f>
        <v>0</v>
      </c>
      <c r="E82" s="345">
        <f t="shared" si="9"/>
        <v>0</v>
      </c>
      <c r="F82" s="345">
        <f t="shared" si="9"/>
        <v>0</v>
      </c>
      <c r="G82" s="345">
        <f t="shared" si="9"/>
        <v>0</v>
      </c>
      <c r="H82" s="345">
        <f t="shared" si="9"/>
        <v>0</v>
      </c>
      <c r="I82" s="345">
        <f t="shared" si="9"/>
        <v>0</v>
      </c>
      <c r="J82" s="345">
        <f t="shared" si="9"/>
        <v>0</v>
      </c>
      <c r="K82" s="345">
        <f t="shared" si="9"/>
        <v>0</v>
      </c>
      <c r="L82" s="345">
        <f t="shared" si="9"/>
        <v>0</v>
      </c>
      <c r="M82" s="632" t="s">
        <v>628</v>
      </c>
      <c r="N82" s="623" t="s">
        <v>76</v>
      </c>
    </row>
    <row r="83" spans="1:15" s="1281" customFormat="1" ht="18.75" customHeight="1">
      <c r="A83" s="1609"/>
      <c r="B83" s="100"/>
      <c r="C83" s="1175"/>
      <c r="D83" s="1175"/>
      <c r="E83" s="1175"/>
      <c r="F83" s="1175"/>
      <c r="G83" s="1175"/>
      <c r="H83" s="1175"/>
      <c r="I83" s="1175"/>
      <c r="J83" s="1175"/>
      <c r="K83" s="1175"/>
      <c r="L83" s="1175"/>
      <c r="M83" s="96"/>
      <c r="N83" s="135"/>
    </row>
    <row r="84" spans="1:15">
      <c r="A84"/>
      <c r="B84" s="100"/>
      <c r="C84" s="96"/>
      <c r="D84" s="96"/>
      <c r="E84" s="96"/>
      <c r="F84" s="96"/>
      <c r="G84" s="96"/>
      <c r="H84" s="96"/>
      <c r="I84" s="96"/>
      <c r="J84" s="96"/>
      <c r="K84" s="96"/>
      <c r="L84" s="96"/>
      <c r="M84" s="1759" t="s">
        <v>1633</v>
      </c>
      <c r="N84" s="1759">
        <v>3</v>
      </c>
    </row>
    <row r="85" spans="1:15" s="1281" customFormat="1">
      <c r="A85" s="1244">
        <v>3</v>
      </c>
      <c r="B85" s="628"/>
      <c r="C85" s="1154" t="s">
        <v>544</v>
      </c>
      <c r="D85" s="1154" t="s">
        <v>545</v>
      </c>
      <c r="E85" s="1154" t="s">
        <v>546</v>
      </c>
      <c r="F85" s="1154" t="s">
        <v>547</v>
      </c>
      <c r="G85" s="1154" t="s">
        <v>548</v>
      </c>
      <c r="H85" s="1154" t="s">
        <v>549</v>
      </c>
      <c r="I85" s="1154" t="s">
        <v>550</v>
      </c>
      <c r="J85" s="1154" t="s">
        <v>551</v>
      </c>
      <c r="K85" s="1154" t="s">
        <v>552</v>
      </c>
      <c r="L85" s="1154" t="s">
        <v>832</v>
      </c>
      <c r="M85" s="1154" t="s">
        <v>73</v>
      </c>
      <c r="N85" s="629"/>
    </row>
    <row r="86" spans="1:15" ht="45">
      <c r="A86"/>
      <c r="B86" s="323" t="s">
        <v>1345</v>
      </c>
      <c r="C86" s="356" t="s">
        <v>28</v>
      </c>
      <c r="D86" s="356" t="s">
        <v>452</v>
      </c>
      <c r="E86" s="356" t="s">
        <v>475</v>
      </c>
      <c r="F86" s="356" t="s">
        <v>476</v>
      </c>
      <c r="G86" s="356" t="s">
        <v>1344</v>
      </c>
      <c r="H86" s="356" t="s">
        <v>477</v>
      </c>
      <c r="I86" s="356" t="s">
        <v>478</v>
      </c>
      <c r="J86" s="356" t="s">
        <v>276</v>
      </c>
      <c r="K86" s="356" t="s">
        <v>479</v>
      </c>
      <c r="L86" s="999" t="s">
        <v>1001</v>
      </c>
      <c r="M86" s="772"/>
      <c r="N86" s="736" t="s">
        <v>110</v>
      </c>
    </row>
    <row r="87" spans="1:15" ht="13.5" thickBot="1">
      <c r="A87"/>
      <c r="B87" s="773" t="s">
        <v>1516</v>
      </c>
      <c r="C87" s="118" t="s">
        <v>75</v>
      </c>
      <c r="D87" s="118" t="s">
        <v>75</v>
      </c>
      <c r="E87" s="118" t="s">
        <v>75</v>
      </c>
      <c r="F87" s="118" t="s">
        <v>75</v>
      </c>
      <c r="G87" s="118" t="s">
        <v>75</v>
      </c>
      <c r="H87" s="118" t="s">
        <v>75</v>
      </c>
      <c r="I87" s="118" t="s">
        <v>75</v>
      </c>
      <c r="J87" s="118" t="s">
        <v>75</v>
      </c>
      <c r="K87" s="118" t="s">
        <v>75</v>
      </c>
      <c r="L87" s="118" t="s">
        <v>75</v>
      </c>
      <c r="M87" s="690" t="s">
        <v>74</v>
      </c>
      <c r="N87" s="768" t="s">
        <v>111</v>
      </c>
    </row>
    <row r="88" spans="1:15" ht="18.75" customHeight="1">
      <c r="A88"/>
      <c r="B88" s="774" t="s">
        <v>615</v>
      </c>
      <c r="C88" s="700">
        <f>SUM(D88:L88)</f>
        <v>0</v>
      </c>
      <c r="D88" s="1100">
        <f>D94-SUM(D89:D93)</f>
        <v>0</v>
      </c>
      <c r="E88" s="1100">
        <f t="shared" ref="E88:L88" si="10">E94-SUM(E89:E93)</f>
        <v>0</v>
      </c>
      <c r="F88" s="1100">
        <f t="shared" si="10"/>
        <v>0</v>
      </c>
      <c r="G88" s="1100">
        <f t="shared" si="10"/>
        <v>0</v>
      </c>
      <c r="H88" s="1100">
        <f t="shared" si="10"/>
        <v>0</v>
      </c>
      <c r="I88" s="1100">
        <f t="shared" si="10"/>
        <v>0</v>
      </c>
      <c r="J88" s="1100">
        <f t="shared" si="10"/>
        <v>0</v>
      </c>
      <c r="K88" s="1100">
        <f t="shared" si="10"/>
        <v>0</v>
      </c>
      <c r="L88" s="1100">
        <f t="shared" si="10"/>
        <v>0</v>
      </c>
      <c r="M88" s="690" t="s">
        <v>12</v>
      </c>
      <c r="N88" s="274" t="s">
        <v>76</v>
      </c>
      <c r="O88" s="145"/>
    </row>
    <row r="89" spans="1:15" ht="18.75" customHeight="1">
      <c r="A89"/>
      <c r="B89" s="774" t="s">
        <v>1346</v>
      </c>
      <c r="C89" s="700">
        <f>SUM(D89:L89)</f>
        <v>0</v>
      </c>
      <c r="D89" s="695"/>
      <c r="E89" s="695"/>
      <c r="F89" s="695"/>
      <c r="G89" s="695"/>
      <c r="H89" s="695"/>
      <c r="I89" s="695"/>
      <c r="J89" s="695"/>
      <c r="K89" s="695"/>
      <c r="L89" s="1029"/>
      <c r="M89" s="690" t="s">
        <v>26</v>
      </c>
      <c r="N89" s="274" t="s">
        <v>76</v>
      </c>
    </row>
    <row r="90" spans="1:15" ht="28.5" customHeight="1">
      <c r="A90"/>
      <c r="B90" s="775" t="s">
        <v>1243</v>
      </c>
      <c r="C90" s="700">
        <f t="shared" ref="C90:C94" si="11">SUM(D90:L90)</f>
        <v>0</v>
      </c>
      <c r="D90" s="695"/>
      <c r="E90" s="695"/>
      <c r="F90" s="695"/>
      <c r="G90" s="695"/>
      <c r="H90" s="695"/>
      <c r="I90" s="695"/>
      <c r="J90" s="695"/>
      <c r="K90" s="695"/>
      <c r="L90" s="1029"/>
      <c r="M90" s="690" t="s">
        <v>201</v>
      </c>
      <c r="N90" s="274" t="s">
        <v>76</v>
      </c>
    </row>
    <row r="91" spans="1:15" s="136" customFormat="1" ht="18.75" customHeight="1">
      <c r="A91"/>
      <c r="B91" s="774" t="s">
        <v>1257</v>
      </c>
      <c r="C91" s="700">
        <f t="shared" si="11"/>
        <v>0</v>
      </c>
      <c r="D91" s="695"/>
      <c r="E91" s="695"/>
      <c r="F91" s="695"/>
      <c r="G91" s="695"/>
      <c r="H91" s="695"/>
      <c r="I91" s="695"/>
      <c r="J91" s="695"/>
      <c r="K91" s="695"/>
      <c r="L91" s="1029"/>
      <c r="M91" s="690" t="s">
        <v>636</v>
      </c>
      <c r="N91" s="274" t="s">
        <v>76</v>
      </c>
    </row>
    <row r="92" spans="1:15" ht="18.75" customHeight="1">
      <c r="A92"/>
      <c r="B92" s="774" t="s">
        <v>651</v>
      </c>
      <c r="C92" s="700">
        <f t="shared" si="11"/>
        <v>0</v>
      </c>
      <c r="D92" s="695"/>
      <c r="E92" s="695"/>
      <c r="F92" s="695"/>
      <c r="G92" s="695"/>
      <c r="H92" s="695"/>
      <c r="I92" s="695"/>
      <c r="J92" s="695"/>
      <c r="K92" s="695"/>
      <c r="L92" s="1029"/>
      <c r="M92" s="690" t="s">
        <v>705</v>
      </c>
      <c r="N92" s="262" t="s">
        <v>136</v>
      </c>
    </row>
    <row r="93" spans="1:15" ht="18.75" customHeight="1" thickBot="1">
      <c r="A93"/>
      <c r="B93" s="774" t="s">
        <v>481</v>
      </c>
      <c r="C93" s="700">
        <f t="shared" si="11"/>
        <v>0</v>
      </c>
      <c r="D93" s="1069"/>
      <c r="E93" s="1069"/>
      <c r="F93" s="1069"/>
      <c r="G93" s="1069"/>
      <c r="H93" s="1069"/>
      <c r="I93" s="1069"/>
      <c r="J93" s="1069"/>
      <c r="K93" s="1069"/>
      <c r="L93" s="1069"/>
      <c r="M93" s="690" t="s">
        <v>27</v>
      </c>
      <c r="N93" s="274" t="s">
        <v>76</v>
      </c>
    </row>
    <row r="94" spans="1:15" ht="18.75" customHeight="1">
      <c r="A94"/>
      <c r="B94" s="550" t="s">
        <v>1517</v>
      </c>
      <c r="C94" s="345">
        <f t="shared" si="11"/>
        <v>0</v>
      </c>
      <c r="D94" s="345">
        <f t="shared" ref="D94:L94" si="12">D29-D43</f>
        <v>0</v>
      </c>
      <c r="E94" s="345">
        <f t="shared" si="12"/>
        <v>0</v>
      </c>
      <c r="F94" s="345">
        <f t="shared" si="12"/>
        <v>0</v>
      </c>
      <c r="G94" s="345">
        <f t="shared" si="12"/>
        <v>0</v>
      </c>
      <c r="H94" s="345">
        <f t="shared" si="12"/>
        <v>0</v>
      </c>
      <c r="I94" s="345">
        <f t="shared" si="12"/>
        <v>0</v>
      </c>
      <c r="J94" s="345">
        <f t="shared" si="12"/>
        <v>0</v>
      </c>
      <c r="K94" s="345">
        <f t="shared" si="12"/>
        <v>0</v>
      </c>
      <c r="L94" s="345">
        <f t="shared" si="12"/>
        <v>0</v>
      </c>
      <c r="M94" s="690" t="s">
        <v>202</v>
      </c>
      <c r="N94" s="274" t="s">
        <v>76</v>
      </c>
    </row>
    <row r="95" spans="1:15" s="1281" customFormat="1" ht="18.75" customHeight="1">
      <c r="A95" s="1609"/>
      <c r="B95" s="100"/>
      <c r="C95" s="1175"/>
      <c r="D95" s="1175"/>
      <c r="E95" s="1175"/>
      <c r="F95" s="1175"/>
      <c r="G95" s="1175"/>
      <c r="H95" s="1175"/>
      <c r="I95" s="1175"/>
      <c r="J95" s="1175"/>
      <c r="K95" s="1175"/>
      <c r="L95" s="1175"/>
      <c r="M95" s="135"/>
      <c r="N95" s="135"/>
    </row>
    <row r="96" spans="1:15">
      <c r="A96"/>
      <c r="B96"/>
      <c r="C96"/>
      <c r="D96"/>
      <c r="E96"/>
      <c r="F96"/>
      <c r="G96"/>
      <c r="H96"/>
      <c r="I96"/>
      <c r="J96"/>
      <c r="K96"/>
      <c r="L96"/>
      <c r="M96" s="1759" t="s">
        <v>1633</v>
      </c>
      <c r="N96" s="1759">
        <v>4</v>
      </c>
      <c r="O96"/>
    </row>
    <row r="97" spans="1:14">
      <c r="A97" s="1188">
        <v>4</v>
      </c>
      <c r="B97" s="770"/>
      <c r="C97" s="1154" t="s">
        <v>553</v>
      </c>
      <c r="D97" s="1154" t="s">
        <v>554</v>
      </c>
      <c r="E97" s="1154" t="s">
        <v>555</v>
      </c>
      <c r="F97" s="1154" t="s">
        <v>556</v>
      </c>
      <c r="G97" s="1154" t="s">
        <v>557</v>
      </c>
      <c r="H97" s="1154" t="s">
        <v>558</v>
      </c>
      <c r="I97" s="1154" t="s">
        <v>559</v>
      </c>
      <c r="J97" s="1154" t="s">
        <v>560</v>
      </c>
      <c r="K97" s="1154" t="s">
        <v>561</v>
      </c>
      <c r="L97" s="1154" t="s">
        <v>833</v>
      </c>
      <c r="M97" s="1154" t="s">
        <v>73</v>
      </c>
      <c r="N97" s="771"/>
    </row>
    <row r="98" spans="1:14" ht="45">
      <c r="A98"/>
      <c r="B98" s="336" t="s">
        <v>1518</v>
      </c>
      <c r="C98" s="356" t="s">
        <v>28</v>
      </c>
      <c r="D98" s="356" t="s">
        <v>452</v>
      </c>
      <c r="E98" s="356" t="s">
        <v>475</v>
      </c>
      <c r="F98" s="356" t="s">
        <v>476</v>
      </c>
      <c r="G98" s="1621" t="s">
        <v>1344</v>
      </c>
      <c r="H98" s="356" t="s">
        <v>477</v>
      </c>
      <c r="I98" s="356" t="s">
        <v>478</v>
      </c>
      <c r="J98" s="1621" t="s">
        <v>276</v>
      </c>
      <c r="K98" s="356" t="s">
        <v>479</v>
      </c>
      <c r="L98" s="999" t="s">
        <v>1001</v>
      </c>
      <c r="M98" s="772"/>
      <c r="N98" s="769"/>
    </row>
    <row r="99" spans="1:14" ht="13.5" thickBot="1">
      <c r="A99"/>
      <c r="B99" s="773"/>
      <c r="C99" s="118" t="s">
        <v>75</v>
      </c>
      <c r="D99" s="118" t="s">
        <v>75</v>
      </c>
      <c r="E99" s="118" t="s">
        <v>75</v>
      </c>
      <c r="F99" s="118" t="s">
        <v>75</v>
      </c>
      <c r="G99" s="118" t="s">
        <v>75</v>
      </c>
      <c r="H99" s="118" t="s">
        <v>75</v>
      </c>
      <c r="I99" s="118" t="s">
        <v>75</v>
      </c>
      <c r="J99" s="118" t="s">
        <v>75</v>
      </c>
      <c r="K99" s="118" t="s">
        <v>75</v>
      </c>
      <c r="L99" s="118" t="s">
        <v>75</v>
      </c>
      <c r="M99" s="690" t="s">
        <v>74</v>
      </c>
      <c r="N99" s="768" t="s">
        <v>111</v>
      </c>
    </row>
    <row r="100" spans="1:14" ht="18.75" customHeight="1">
      <c r="A100"/>
      <c r="B100" s="774" t="s">
        <v>615</v>
      </c>
      <c r="C100" s="700">
        <f>SUM(D100:L100)</f>
        <v>0</v>
      </c>
      <c r="D100" s="1100">
        <f>D106-SUM(D101:D105)</f>
        <v>0</v>
      </c>
      <c r="E100" s="1100">
        <f t="shared" ref="E100:L100" si="13">E106-SUM(E101:E105)</f>
        <v>0</v>
      </c>
      <c r="F100" s="1100">
        <f t="shared" si="13"/>
        <v>0</v>
      </c>
      <c r="G100" s="1100">
        <f t="shared" si="13"/>
        <v>0</v>
      </c>
      <c r="H100" s="1100">
        <f t="shared" si="13"/>
        <v>0</v>
      </c>
      <c r="I100" s="1100">
        <f t="shared" si="13"/>
        <v>0</v>
      </c>
      <c r="J100" s="1100">
        <f t="shared" si="13"/>
        <v>0</v>
      </c>
      <c r="K100" s="1100">
        <f t="shared" si="13"/>
        <v>0</v>
      </c>
      <c r="L100" s="1100">
        <f t="shared" si="13"/>
        <v>0</v>
      </c>
      <c r="M100" s="690" t="s">
        <v>12</v>
      </c>
      <c r="N100" s="274" t="s">
        <v>76</v>
      </c>
    </row>
    <row r="101" spans="1:14" ht="18.75" customHeight="1">
      <c r="A101"/>
      <c r="B101" s="774" t="s">
        <v>1346</v>
      </c>
      <c r="C101" s="700">
        <f t="shared" ref="C101:C106" si="14">SUM(D101:L101)</f>
        <v>0</v>
      </c>
      <c r="D101" s="704"/>
      <c r="E101" s="704"/>
      <c r="F101" s="704"/>
      <c r="G101" s="704"/>
      <c r="H101" s="704"/>
      <c r="I101" s="704"/>
      <c r="J101" s="704"/>
      <c r="K101" s="704"/>
      <c r="L101" s="1030"/>
      <c r="M101" s="690" t="s">
        <v>26</v>
      </c>
      <c r="N101" s="274" t="s">
        <v>76</v>
      </c>
    </row>
    <row r="102" spans="1:14" ht="30" customHeight="1">
      <c r="A102"/>
      <c r="B102" s="775" t="s">
        <v>1243</v>
      </c>
      <c r="C102" s="700">
        <f t="shared" si="14"/>
        <v>0</v>
      </c>
      <c r="D102" s="704"/>
      <c r="E102" s="704"/>
      <c r="F102" s="704"/>
      <c r="G102" s="704"/>
      <c r="H102" s="704"/>
      <c r="I102" s="704"/>
      <c r="J102" s="704"/>
      <c r="K102" s="704"/>
      <c r="L102" s="1030"/>
      <c r="M102" s="690" t="s">
        <v>201</v>
      </c>
      <c r="N102" s="274" t="s">
        <v>76</v>
      </c>
    </row>
    <row r="103" spans="1:14" s="136" customFormat="1" ht="18.75" customHeight="1">
      <c r="A103"/>
      <c r="B103" s="774" t="s">
        <v>1257</v>
      </c>
      <c r="C103" s="700">
        <f t="shared" si="14"/>
        <v>0</v>
      </c>
      <c r="D103" s="704"/>
      <c r="E103" s="704"/>
      <c r="F103" s="704"/>
      <c r="G103" s="704"/>
      <c r="H103" s="704"/>
      <c r="I103" s="704"/>
      <c r="J103" s="704"/>
      <c r="K103" s="704"/>
      <c r="L103" s="1030"/>
      <c r="M103" s="690" t="s">
        <v>636</v>
      </c>
      <c r="N103" s="274" t="s">
        <v>76</v>
      </c>
    </row>
    <row r="104" spans="1:14" ht="18.75" customHeight="1">
      <c r="A104"/>
      <c r="B104" s="774" t="s">
        <v>651</v>
      </c>
      <c r="C104" s="700">
        <f t="shared" si="14"/>
        <v>0</v>
      </c>
      <c r="D104" s="704"/>
      <c r="E104" s="704"/>
      <c r="F104" s="704"/>
      <c r="G104" s="704"/>
      <c r="H104" s="704"/>
      <c r="I104" s="704"/>
      <c r="J104" s="704"/>
      <c r="K104" s="704"/>
      <c r="L104" s="1030"/>
      <c r="M104" s="690" t="s">
        <v>716</v>
      </c>
      <c r="N104" s="262" t="s">
        <v>136</v>
      </c>
    </row>
    <row r="105" spans="1:14" ht="18.75" customHeight="1" thickBot="1">
      <c r="A105"/>
      <c r="B105" s="774" t="s">
        <v>481</v>
      </c>
      <c r="C105" s="700">
        <f t="shared" si="14"/>
        <v>0</v>
      </c>
      <c r="D105" s="1062"/>
      <c r="E105" s="1062"/>
      <c r="F105" s="1062"/>
      <c r="G105" s="1062"/>
      <c r="H105" s="1062"/>
      <c r="I105" s="1062"/>
      <c r="J105" s="1062"/>
      <c r="K105" s="1062"/>
      <c r="L105" s="1062"/>
      <c r="M105" s="690" t="s">
        <v>27</v>
      </c>
      <c r="N105" s="262" t="s">
        <v>76</v>
      </c>
    </row>
    <row r="106" spans="1:14" ht="18.75" customHeight="1">
      <c r="A106"/>
      <c r="B106" s="281" t="s">
        <v>1519</v>
      </c>
      <c r="C106" s="345">
        <f t="shared" si="14"/>
        <v>0</v>
      </c>
      <c r="D106" s="345">
        <f t="shared" ref="D106:L106" si="15">D14-D31</f>
        <v>0</v>
      </c>
      <c r="E106" s="345">
        <f t="shared" si="15"/>
        <v>0</v>
      </c>
      <c r="F106" s="345">
        <f t="shared" si="15"/>
        <v>0</v>
      </c>
      <c r="G106" s="345">
        <f t="shared" si="15"/>
        <v>0</v>
      </c>
      <c r="H106" s="345">
        <f t="shared" si="15"/>
        <v>0</v>
      </c>
      <c r="I106" s="345">
        <f t="shared" si="15"/>
        <v>0</v>
      </c>
      <c r="J106" s="345">
        <f t="shared" si="15"/>
        <v>0</v>
      </c>
      <c r="K106" s="345">
        <f t="shared" si="15"/>
        <v>0</v>
      </c>
      <c r="L106" s="345">
        <f t="shared" si="15"/>
        <v>0</v>
      </c>
      <c r="M106" s="690" t="s">
        <v>202</v>
      </c>
      <c r="N106" s="387" t="s">
        <v>76</v>
      </c>
    </row>
    <row r="107" spans="1:14">
      <c r="A107"/>
      <c r="B107" s="89"/>
      <c r="C107" s="33"/>
      <c r="D107" s="33"/>
      <c r="E107" s="33"/>
      <c r="F107" s="33"/>
      <c r="G107" s="33"/>
      <c r="H107" s="33"/>
      <c r="I107" s="33"/>
      <c r="J107" s="33"/>
      <c r="K107" s="33"/>
      <c r="L107" s="33"/>
      <c r="M107" s="33"/>
      <c r="N107" s="33"/>
    </row>
    <row r="108" spans="1:14">
      <c r="A108"/>
    </row>
    <row r="109" spans="1:14">
      <c r="A109"/>
    </row>
    <row r="110" spans="1:14">
      <c r="A110"/>
    </row>
    <row r="111" spans="1:14">
      <c r="A111"/>
    </row>
    <row r="112" spans="1:14">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sheetData>
  <dataValidations xWindow="990" yWindow="333" count="2">
    <dataValidation type="decimal" operator="greaterThanOrEqual" allowBlank="1" showInputMessage="1" showErrorMessage="1" sqref="D88:L92 D100:L104">
      <formula1>0</formula1>
    </dataValidation>
    <dataValidation allowBlank="1" showInputMessage="1" showErrorMessage="1" promptTitle="PPE revaluations" prompt="This line can also be used to write out depreciation following a revaluation if it has not been taken through impairments._x000a_" sqref="O26 O40 O63 O79"/>
  </dataValidations>
  <printOptions gridLinesSet="0"/>
  <pageMargins left="0.74803149606299213" right="0.35433070866141736" top="0.35433070866141736" bottom="0.39370078740157483" header="0.19685039370078741" footer="0.19685039370078741"/>
  <pageSetup paperSize="9" scale="44" fitToHeight="2" orientation="portrait" horizontalDpi="300" verticalDpi="300" r:id="rId1"/>
  <headerFooter alignWithMargins="0"/>
  <ignoredErrors>
    <ignoredError sqref="C13:L13 C87:L87 C99:L99 C48:L48 M88:M94 M100:M106 M39:M43 M25:M29 M78:M82 M61:M66 M53:M54 M17 M19:M20 M34 M14:M15 M31:M32 M49:M50 M68:M69 M56:M57 M59 M72:M73 M51:M52 M70:M7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L34"/>
  <sheetViews>
    <sheetView showGridLines="0" zoomScale="80" zoomScaleNormal="80" workbookViewId="0"/>
  </sheetViews>
  <sheetFormatPr defaultColWidth="10.7109375" defaultRowHeight="12.75"/>
  <cols>
    <col min="1" max="1" width="6.42578125" style="17" customWidth="1"/>
    <col min="2" max="2" width="48.140625" style="19" customWidth="1"/>
    <col min="3" max="3" width="12" style="17" bestFit="1" customWidth="1"/>
    <col min="4" max="7" width="13" style="17" customWidth="1"/>
    <col min="8" max="8" width="14.5703125" style="17" customWidth="1"/>
    <col min="9" max="9" width="12.85546875" style="17" customWidth="1"/>
    <col min="10" max="10" width="13.140625" style="17" bestFit="1" customWidth="1"/>
    <col min="11" max="11" width="12.5703125" style="17" bestFit="1" customWidth="1"/>
    <col min="12" max="12" width="13.42578125" style="17" customWidth="1"/>
    <col min="13" max="13" width="12.5703125" style="17" customWidth="1"/>
    <col min="14" max="14" width="13.140625" style="17" bestFit="1" customWidth="1"/>
    <col min="15" max="15" width="10.5703125" style="17" bestFit="1" customWidth="1"/>
    <col min="16" max="16" width="8.5703125" style="17" customWidth="1"/>
    <col min="17" max="17" width="2.85546875" style="17" customWidth="1"/>
    <col min="18" max="16384" width="10.7109375" style="17"/>
  </cols>
  <sheetData>
    <row r="1" spans="1:8" ht="15.75">
      <c r="A1" s="1188"/>
      <c r="B1" s="1207" t="s">
        <v>1083</v>
      </c>
      <c r="C1" s="33"/>
      <c r="D1" s="33"/>
      <c r="E1" s="33"/>
      <c r="F1" s="33"/>
      <c r="G1" s="33"/>
      <c r="H1" s="33"/>
    </row>
    <row r="2" spans="1:8">
      <c r="A2" s="1188"/>
      <c r="B2" s="42"/>
      <c r="C2" s="33"/>
      <c r="D2" s="33"/>
      <c r="E2" s="33"/>
      <c r="F2" s="33"/>
      <c r="G2" s="33"/>
      <c r="H2" s="33"/>
    </row>
    <row r="3" spans="1:8">
      <c r="A3" s="1188"/>
      <c r="B3" s="43" t="s">
        <v>1479</v>
      </c>
      <c r="C3" s="33"/>
      <c r="D3" s="33"/>
      <c r="E3" s="33"/>
      <c r="F3" s="33"/>
      <c r="G3" s="33"/>
      <c r="H3" s="33"/>
    </row>
    <row r="4" spans="1:8">
      <c r="A4" s="1188"/>
      <c r="B4" s="94" t="s">
        <v>505</v>
      </c>
      <c r="C4" s="33"/>
      <c r="D4" s="33"/>
      <c r="E4" s="33"/>
      <c r="F4" s="33"/>
      <c r="G4" s="33"/>
      <c r="H4" s="33"/>
    </row>
    <row r="5" spans="1:8">
      <c r="A5" s="1188"/>
      <c r="B5" s="34"/>
      <c r="C5" s="33"/>
      <c r="D5" s="33"/>
      <c r="E5" s="33"/>
      <c r="F5" s="33"/>
      <c r="G5" s="33"/>
      <c r="H5" s="33"/>
    </row>
    <row r="6" spans="1:8">
      <c r="A6" s="1188"/>
      <c r="B6" s="43" t="s">
        <v>43</v>
      </c>
      <c r="C6" s="33"/>
      <c r="D6" s="33"/>
      <c r="E6" s="33"/>
      <c r="F6" s="33"/>
      <c r="G6" s="33"/>
      <c r="H6" s="33"/>
    </row>
    <row r="7" spans="1:8">
      <c r="A7" s="1188"/>
      <c r="B7" s="37"/>
      <c r="C7" s="33"/>
      <c r="D7" s="33"/>
      <c r="E7" s="33"/>
      <c r="F7" s="33"/>
      <c r="G7" s="33"/>
      <c r="H7" s="33"/>
    </row>
    <row r="8" spans="1:8" s="972" customFormat="1">
      <c r="A8" s="1188"/>
      <c r="B8" s="1097"/>
      <c r="C8" s="978"/>
      <c r="D8" s="978"/>
      <c r="E8" s="978"/>
      <c r="F8" s="978"/>
      <c r="G8" s="978"/>
      <c r="H8" s="978"/>
    </row>
    <row r="9" spans="1:8" s="972" customFormat="1">
      <c r="A9" s="1188"/>
      <c r="B9" s="350"/>
      <c r="C9" s="978"/>
      <c r="D9" s="978"/>
      <c r="E9" s="1759" t="s">
        <v>1633</v>
      </c>
      <c r="F9" s="1759">
        <v>5</v>
      </c>
      <c r="G9" s="978"/>
      <c r="H9" s="978"/>
    </row>
    <row r="10" spans="1:8">
      <c r="A10" s="1188">
        <v>5</v>
      </c>
      <c r="B10" s="385"/>
      <c r="C10" s="3" t="s">
        <v>357</v>
      </c>
      <c r="D10" s="3" t="s">
        <v>562</v>
      </c>
      <c r="E10" s="3" t="s">
        <v>73</v>
      </c>
      <c r="F10" s="376"/>
      <c r="G10" s="978"/>
      <c r="H10" s="975"/>
    </row>
    <row r="11" spans="1:8" ht="18.75" customHeight="1">
      <c r="A11" s="1188"/>
      <c r="B11" s="342" t="s">
        <v>1238</v>
      </c>
      <c r="C11" s="355" t="s">
        <v>1348</v>
      </c>
      <c r="D11" s="311" t="s">
        <v>1349</v>
      </c>
      <c r="E11" s="366"/>
      <c r="F11" s="375" t="s">
        <v>110</v>
      </c>
      <c r="G11" s="978"/>
      <c r="H11" s="978"/>
    </row>
    <row r="12" spans="1:8" ht="18.75" customHeight="1">
      <c r="A12" s="1188"/>
      <c r="B12" s="402"/>
      <c r="C12" s="397" t="s">
        <v>274</v>
      </c>
      <c r="D12" s="377" t="s">
        <v>274</v>
      </c>
      <c r="E12" s="4" t="s">
        <v>74</v>
      </c>
      <c r="F12" s="375" t="s">
        <v>111</v>
      </c>
      <c r="G12" s="978"/>
      <c r="H12" s="33"/>
    </row>
    <row r="13" spans="1:8" s="18" customFormat="1" ht="18.75" customHeight="1">
      <c r="A13" s="1188"/>
      <c r="B13" s="368" t="s">
        <v>275</v>
      </c>
      <c r="C13" s="386"/>
      <c r="D13" s="386"/>
      <c r="E13" s="310"/>
      <c r="F13" s="370" t="s">
        <v>136</v>
      </c>
      <c r="G13" s="978"/>
      <c r="H13" s="54"/>
    </row>
    <row r="14" spans="1:8" s="18" customFormat="1" ht="18.75" customHeight="1">
      <c r="A14" s="1188"/>
      <c r="B14" s="378" t="s">
        <v>276</v>
      </c>
      <c r="C14" s="346"/>
      <c r="D14" s="346"/>
      <c r="E14" s="4">
        <v>110</v>
      </c>
      <c r="F14" s="370" t="s">
        <v>136</v>
      </c>
      <c r="G14" s="978"/>
      <c r="H14" s="54"/>
    </row>
    <row r="15" spans="1:8" s="18" customFormat="1" ht="18.75" customHeight="1">
      <c r="A15" s="1188"/>
      <c r="B15" s="378" t="s">
        <v>65</v>
      </c>
      <c r="C15" s="346"/>
      <c r="D15" s="346"/>
      <c r="E15" s="4">
        <v>120</v>
      </c>
      <c r="F15" s="370" t="s">
        <v>136</v>
      </c>
      <c r="G15" s="978"/>
      <c r="H15" s="54"/>
    </row>
    <row r="16" spans="1:8" s="18" customFormat="1" ht="18.75" customHeight="1">
      <c r="A16" s="1188"/>
      <c r="B16" s="378" t="s">
        <v>50</v>
      </c>
      <c r="C16" s="346"/>
      <c r="D16" s="346"/>
      <c r="E16" s="4">
        <v>130</v>
      </c>
      <c r="F16" s="370" t="s">
        <v>136</v>
      </c>
      <c r="G16" s="978"/>
      <c r="H16" s="54"/>
    </row>
    <row r="17" spans="1:12" s="18" customFormat="1" ht="18.75" customHeight="1">
      <c r="A17" s="1188"/>
      <c r="B17" s="306" t="s">
        <v>471</v>
      </c>
      <c r="C17" s="386"/>
      <c r="D17" s="386"/>
      <c r="E17" s="310"/>
      <c r="F17" s="370" t="s">
        <v>136</v>
      </c>
      <c r="G17" s="978"/>
      <c r="H17" s="54"/>
    </row>
    <row r="18" spans="1:12" s="18" customFormat="1" ht="18.75" customHeight="1">
      <c r="A18" s="1188"/>
      <c r="B18" s="378" t="s">
        <v>277</v>
      </c>
      <c r="C18" s="346"/>
      <c r="D18" s="346"/>
      <c r="E18" s="4">
        <v>160</v>
      </c>
      <c r="F18" s="370" t="s">
        <v>136</v>
      </c>
      <c r="G18" s="978"/>
      <c r="H18" s="54"/>
    </row>
    <row r="19" spans="1:12" s="18" customFormat="1" ht="18.75" customHeight="1">
      <c r="A19" s="1188"/>
      <c r="B19" s="378" t="s">
        <v>1347</v>
      </c>
      <c r="C19" s="346"/>
      <c r="D19" s="346"/>
      <c r="E19" s="4">
        <v>170</v>
      </c>
      <c r="F19" s="370" t="s">
        <v>136</v>
      </c>
      <c r="G19" s="978"/>
      <c r="H19" s="54"/>
    </row>
    <row r="20" spans="1:12" s="18" customFormat="1" ht="18.75" customHeight="1">
      <c r="A20" s="1188"/>
      <c r="B20" s="378" t="s">
        <v>278</v>
      </c>
      <c r="C20" s="346"/>
      <c r="D20" s="346"/>
      <c r="E20" s="4">
        <v>180</v>
      </c>
      <c r="F20" s="370" t="s">
        <v>136</v>
      </c>
      <c r="G20" s="978"/>
      <c r="H20" s="54"/>
    </row>
    <row r="21" spans="1:12" s="18" customFormat="1" ht="18.75" customHeight="1">
      <c r="A21" s="1188"/>
      <c r="B21" s="378" t="s">
        <v>50</v>
      </c>
      <c r="C21" s="346"/>
      <c r="D21" s="346"/>
      <c r="E21" s="4">
        <v>190</v>
      </c>
      <c r="F21" s="370" t="s">
        <v>136</v>
      </c>
      <c r="G21" s="978"/>
      <c r="H21" s="54"/>
    </row>
    <row r="22" spans="1:12">
      <c r="A22" s="1188"/>
      <c r="B22" s="37"/>
      <c r="C22" s="33"/>
      <c r="D22" s="33"/>
      <c r="E22" s="33"/>
      <c r="F22" s="33"/>
      <c r="G22" s="978"/>
      <c r="H22" s="33"/>
    </row>
    <row r="23" spans="1:12" s="347" customFormat="1">
      <c r="A23" s="1188"/>
      <c r="B23" s="350"/>
      <c r="C23" s="348"/>
      <c r="D23" s="348"/>
      <c r="E23" s="1759" t="s">
        <v>1633</v>
      </c>
      <c r="F23" s="1759">
        <v>6</v>
      </c>
      <c r="G23" s="978"/>
      <c r="H23" s="348"/>
    </row>
    <row r="24" spans="1:12">
      <c r="A24" s="1188">
        <v>6</v>
      </c>
      <c r="B24" s="380"/>
      <c r="C24" s="3" t="s">
        <v>563</v>
      </c>
      <c r="D24" s="3" t="s">
        <v>564</v>
      </c>
      <c r="E24" s="3" t="s">
        <v>73</v>
      </c>
      <c r="F24" s="376"/>
      <c r="G24" s="978"/>
      <c r="H24" s="975"/>
      <c r="I24" s="33"/>
      <c r="J24" s="33"/>
      <c r="K24" s="33"/>
      <c r="L24" s="33"/>
    </row>
    <row r="25" spans="1:12" ht="25.5">
      <c r="A25" s="1188"/>
      <c r="B25" s="2" t="s">
        <v>1239</v>
      </c>
      <c r="C25" s="931" t="s">
        <v>1348</v>
      </c>
      <c r="D25" s="311" t="s">
        <v>1349</v>
      </c>
      <c r="E25" s="366"/>
      <c r="F25" s="375" t="s">
        <v>110</v>
      </c>
      <c r="G25" s="978"/>
      <c r="H25" s="33"/>
      <c r="I25" s="33"/>
      <c r="J25" s="33"/>
      <c r="K25" s="33"/>
      <c r="L25" s="33"/>
    </row>
    <row r="26" spans="1:12">
      <c r="A26" s="1188"/>
      <c r="B26" s="402"/>
      <c r="C26" s="397" t="s">
        <v>274</v>
      </c>
      <c r="D26" s="137" t="s">
        <v>274</v>
      </c>
      <c r="E26" s="4" t="s">
        <v>74</v>
      </c>
      <c r="F26" s="389" t="s">
        <v>111</v>
      </c>
      <c r="G26" s="978"/>
      <c r="H26" s="33"/>
      <c r="I26" s="33"/>
      <c r="J26" s="33"/>
      <c r="K26" s="33"/>
      <c r="L26" s="33"/>
    </row>
    <row r="27" spans="1:12" ht="18.75" customHeight="1">
      <c r="A27" s="1188"/>
      <c r="B27" s="307" t="s">
        <v>482</v>
      </c>
      <c r="C27" s="344"/>
      <c r="D27" s="344"/>
      <c r="E27" s="256">
        <v>100</v>
      </c>
      <c r="F27" s="379" t="s">
        <v>136</v>
      </c>
      <c r="G27" s="978"/>
      <c r="H27" s="33"/>
      <c r="I27" s="33"/>
      <c r="J27" s="33"/>
      <c r="K27" s="33"/>
      <c r="L27" s="33"/>
    </row>
    <row r="28" spans="1:12" ht="18.75" customHeight="1">
      <c r="A28" s="1188"/>
      <c r="B28" s="382" t="s">
        <v>66</v>
      </c>
      <c r="C28" s="346"/>
      <c r="D28" s="346"/>
      <c r="E28" s="4">
        <v>110</v>
      </c>
      <c r="F28" s="370" t="s">
        <v>136</v>
      </c>
      <c r="G28" s="978"/>
      <c r="H28" s="33"/>
      <c r="I28" s="33"/>
      <c r="J28" s="33"/>
      <c r="K28" s="33"/>
      <c r="L28" s="33"/>
    </row>
    <row r="29" spans="1:12" ht="18.75" customHeight="1">
      <c r="A29" s="1188"/>
      <c r="B29" s="382" t="s">
        <v>135</v>
      </c>
      <c r="C29" s="346"/>
      <c r="D29" s="346"/>
      <c r="E29" s="4">
        <v>120</v>
      </c>
      <c r="F29" s="370" t="s">
        <v>136</v>
      </c>
      <c r="G29" s="33"/>
      <c r="H29" s="33"/>
      <c r="I29" s="33"/>
      <c r="J29" s="33"/>
      <c r="K29" s="33"/>
      <c r="L29" s="33"/>
    </row>
    <row r="30" spans="1:12" ht="18.75" customHeight="1">
      <c r="A30" s="1188"/>
      <c r="B30" s="382" t="s">
        <v>477</v>
      </c>
      <c r="C30" s="346"/>
      <c r="D30" s="346"/>
      <c r="E30" s="4">
        <v>140</v>
      </c>
      <c r="F30" s="370" t="s">
        <v>136</v>
      </c>
      <c r="G30" s="33"/>
      <c r="H30" s="33"/>
      <c r="I30" s="33"/>
      <c r="J30" s="33"/>
      <c r="K30" s="33"/>
      <c r="L30" s="33"/>
    </row>
    <row r="31" spans="1:12" ht="18.75" customHeight="1">
      <c r="A31" s="1188"/>
      <c r="B31" s="382" t="s">
        <v>478</v>
      </c>
      <c r="C31" s="346"/>
      <c r="D31" s="346"/>
      <c r="E31" s="4">
        <v>150</v>
      </c>
      <c r="F31" s="370" t="s">
        <v>136</v>
      </c>
      <c r="G31" s="33"/>
      <c r="H31" s="33"/>
      <c r="I31" s="33"/>
      <c r="J31" s="33"/>
      <c r="K31" s="33"/>
      <c r="L31" s="33"/>
    </row>
    <row r="32" spans="1:12" ht="18.75" customHeight="1">
      <c r="A32" s="1188"/>
      <c r="B32" s="382" t="s">
        <v>276</v>
      </c>
      <c r="C32" s="346"/>
      <c r="D32" s="346"/>
      <c r="E32" s="4">
        <v>160</v>
      </c>
      <c r="F32" s="370" t="s">
        <v>136</v>
      </c>
      <c r="G32" s="33"/>
      <c r="H32" s="33"/>
      <c r="I32" s="33"/>
      <c r="J32" s="33"/>
      <c r="K32" s="33"/>
      <c r="L32" s="33"/>
    </row>
    <row r="33" spans="1:12" s="347" customFormat="1" ht="18.75" customHeight="1">
      <c r="A33" s="1188"/>
      <c r="B33" s="1625" t="s">
        <v>479</v>
      </c>
      <c r="C33" s="346"/>
      <c r="D33" s="346"/>
      <c r="E33" s="4">
        <v>170</v>
      </c>
      <c r="F33" s="370" t="s">
        <v>136</v>
      </c>
      <c r="G33" s="348"/>
      <c r="H33" s="348"/>
      <c r="I33" s="348"/>
      <c r="J33" s="348"/>
      <c r="K33" s="348"/>
      <c r="L33" s="348"/>
    </row>
    <row r="34" spans="1:12">
      <c r="A34" s="1188"/>
    </row>
  </sheetData>
  <printOptions gridLinesSet="0"/>
  <pageMargins left="0.74803149606299213" right="0.35433070866141736" top="0.35433070866141736" bottom="0.39370078740157483" header="0.19685039370078741" footer="0.19685039370078741"/>
  <pageSetup paperSize="9" scale="4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P69"/>
  <sheetViews>
    <sheetView showGridLines="0" zoomScale="80" zoomScaleNormal="80" workbookViewId="0"/>
  </sheetViews>
  <sheetFormatPr defaultColWidth="10.7109375" defaultRowHeight="12.75"/>
  <cols>
    <col min="1" max="1" width="4.7109375" style="1190" customWidth="1"/>
    <col min="2" max="2" width="46" style="19" customWidth="1"/>
    <col min="3" max="5" width="14.28515625" style="17" customWidth="1"/>
    <col min="6" max="7" width="14.28515625" style="972" customWidth="1"/>
    <col min="8" max="8" width="14.28515625" style="17" customWidth="1"/>
    <col min="9" max="9" width="15.7109375" style="17" customWidth="1"/>
    <col min="10" max="14" width="15" style="17" customWidth="1"/>
    <col min="15" max="16384" width="10.7109375" style="17"/>
  </cols>
  <sheetData>
    <row r="1" spans="1:12" ht="15.75">
      <c r="A1" s="1187"/>
      <c r="B1" s="1207" t="s">
        <v>1083</v>
      </c>
      <c r="C1" s="33"/>
      <c r="D1" s="33"/>
      <c r="E1" s="33"/>
      <c r="F1" s="978"/>
      <c r="G1" s="978"/>
      <c r="H1" s="33"/>
      <c r="I1" s="33"/>
      <c r="J1" s="33"/>
      <c r="K1" s="33"/>
      <c r="L1" s="33"/>
    </row>
    <row r="2" spans="1:12">
      <c r="A2" s="1187"/>
      <c r="B2" s="42"/>
      <c r="C2" s="33"/>
      <c r="D2" s="33"/>
      <c r="E2" s="33"/>
      <c r="F2" s="978"/>
      <c r="G2" s="978"/>
      <c r="H2" s="33"/>
      <c r="I2" s="33"/>
      <c r="J2" s="33"/>
      <c r="K2" s="33"/>
      <c r="L2" s="33"/>
    </row>
    <row r="3" spans="1:12">
      <c r="A3" s="1186"/>
      <c r="B3" s="43" t="s">
        <v>1479</v>
      </c>
      <c r="C3" s="34"/>
      <c r="D3" s="33"/>
      <c r="E3" s="33"/>
      <c r="F3" s="978"/>
      <c r="G3" s="978"/>
      <c r="H3" s="33"/>
      <c r="I3" s="33"/>
      <c r="J3" s="34"/>
      <c r="K3" s="33"/>
      <c r="L3" s="33"/>
    </row>
    <row r="4" spans="1:12">
      <c r="A4" s="1186"/>
      <c r="B4" s="94" t="s">
        <v>1259</v>
      </c>
      <c r="C4" s="34"/>
      <c r="D4" s="33"/>
      <c r="E4" s="33"/>
      <c r="F4" s="978"/>
      <c r="G4" s="978"/>
      <c r="H4" s="33"/>
      <c r="I4" s="33"/>
      <c r="J4" s="34"/>
      <c r="K4" s="33"/>
      <c r="L4" s="33"/>
    </row>
    <row r="5" spans="1:12" s="1281" customFormat="1">
      <c r="A5" s="1186"/>
      <c r="B5" s="916"/>
      <c r="C5" s="979"/>
      <c r="D5" s="978"/>
      <c r="E5" s="978"/>
      <c r="F5" s="978"/>
      <c r="G5" s="978"/>
      <c r="H5" s="978"/>
      <c r="I5" s="978"/>
      <c r="J5" s="979"/>
      <c r="K5" s="978"/>
      <c r="L5" s="978"/>
    </row>
    <row r="6" spans="1:12" s="1281" customFormat="1">
      <c r="A6" s="1186"/>
      <c r="B6" s="916"/>
      <c r="C6" s="979"/>
      <c r="D6" s="978"/>
      <c r="E6" s="978"/>
      <c r="F6" s="978"/>
      <c r="G6" s="978"/>
      <c r="H6" s="978"/>
      <c r="I6" s="978"/>
      <c r="J6" s="979"/>
      <c r="K6" s="978"/>
      <c r="L6" s="978"/>
    </row>
    <row r="7" spans="1:12" s="1281" customFormat="1">
      <c r="A7" s="1186"/>
      <c r="B7" s="916"/>
      <c r="C7" s="979"/>
      <c r="D7" s="978"/>
      <c r="E7" s="978"/>
      <c r="F7" s="978"/>
      <c r="G7" s="978"/>
      <c r="H7" s="978"/>
      <c r="I7" s="978"/>
      <c r="J7" s="979"/>
      <c r="K7" s="978"/>
      <c r="L7" s="978"/>
    </row>
    <row r="8" spans="1:12">
      <c r="A8" s="1186"/>
      <c r="B8" s="34"/>
      <c r="C8" s="34"/>
      <c r="D8" s="33"/>
      <c r="E8" s="33"/>
      <c r="F8" s="978"/>
      <c r="G8" s="978"/>
      <c r="H8" s="33"/>
      <c r="I8" s="33"/>
      <c r="J8" s="34"/>
      <c r="K8" s="33"/>
      <c r="L8" s="33"/>
    </row>
    <row r="9" spans="1:12">
      <c r="A9" s="1186"/>
      <c r="B9" s="43" t="s">
        <v>43</v>
      </c>
      <c r="C9" s="34"/>
      <c r="D9" s="33"/>
      <c r="E9" s="33"/>
      <c r="F9" s="978"/>
      <c r="G9" s="978"/>
      <c r="H9" s="33"/>
      <c r="I9" s="33"/>
      <c r="J9" s="33"/>
      <c r="K9" s="33"/>
      <c r="L9" s="33"/>
    </row>
    <row r="10" spans="1:12" ht="18.75" customHeight="1">
      <c r="A10" s="1186"/>
      <c r="B10" s="78"/>
      <c r="C10" s="51"/>
      <c r="D10" s="51"/>
      <c r="E10" s="51"/>
      <c r="F10" s="982"/>
      <c r="G10" s="982"/>
      <c r="H10" s="1759" t="s">
        <v>1633</v>
      </c>
      <c r="I10" s="1759">
        <v>1</v>
      </c>
      <c r="J10" s="51"/>
      <c r="K10" s="33"/>
      <c r="L10" s="33"/>
    </row>
    <row r="11" spans="1:12">
      <c r="A11" s="1186">
        <v>1</v>
      </c>
      <c r="B11" s="343"/>
      <c r="C11" s="3" t="s">
        <v>358</v>
      </c>
      <c r="D11" s="3" t="s">
        <v>359</v>
      </c>
      <c r="E11" s="3" t="s">
        <v>360</v>
      </c>
      <c r="F11" s="997" t="s">
        <v>993</v>
      </c>
      <c r="G11" s="997" t="s">
        <v>994</v>
      </c>
      <c r="H11" s="3" t="s">
        <v>73</v>
      </c>
      <c r="I11" s="388"/>
    </row>
    <row r="12" spans="1:12" ht="59.25" customHeight="1">
      <c r="A12" s="1186"/>
      <c r="B12" s="342" t="s">
        <v>1520</v>
      </c>
      <c r="C12" s="356" t="s">
        <v>686</v>
      </c>
      <c r="D12" s="356" t="s">
        <v>1461</v>
      </c>
      <c r="E12" s="356" t="s">
        <v>1168</v>
      </c>
      <c r="F12" s="999" t="s">
        <v>1350</v>
      </c>
      <c r="G12" s="999" t="s">
        <v>1351</v>
      </c>
      <c r="H12" s="356"/>
      <c r="I12" s="341"/>
    </row>
    <row r="13" spans="1:12">
      <c r="A13" s="1186"/>
      <c r="B13" s="342"/>
      <c r="C13" s="356" t="s">
        <v>1129</v>
      </c>
      <c r="D13" s="356" t="s">
        <v>1129</v>
      </c>
      <c r="E13" s="356" t="s">
        <v>1129</v>
      </c>
      <c r="F13" s="984" t="s">
        <v>1129</v>
      </c>
      <c r="G13" s="984" t="s">
        <v>1129</v>
      </c>
      <c r="H13" s="356"/>
      <c r="I13" s="341" t="s">
        <v>110</v>
      </c>
    </row>
    <row r="14" spans="1:12" ht="13.5" thickBot="1">
      <c r="A14" s="1186"/>
      <c r="B14" s="325"/>
      <c r="C14" s="354" t="s">
        <v>75</v>
      </c>
      <c r="D14" s="354" t="s">
        <v>75</v>
      </c>
      <c r="E14" s="354" t="s">
        <v>75</v>
      </c>
      <c r="F14" s="987" t="s">
        <v>30</v>
      </c>
      <c r="G14" s="987" t="s">
        <v>30</v>
      </c>
      <c r="H14" s="4" t="s">
        <v>74</v>
      </c>
      <c r="I14" s="352" t="s">
        <v>111</v>
      </c>
    </row>
    <row r="15" spans="1:12" ht="19.5" customHeight="1">
      <c r="A15" s="1188"/>
      <c r="B15" s="399" t="s">
        <v>1521</v>
      </c>
      <c r="C15" s="345">
        <f>C54</f>
        <v>0</v>
      </c>
      <c r="D15" s="345">
        <f t="shared" ref="D15:G15" si="0">D54</f>
        <v>0</v>
      </c>
      <c r="E15" s="345">
        <f t="shared" si="0"/>
        <v>0</v>
      </c>
      <c r="F15" s="345">
        <f t="shared" si="0"/>
        <v>0</v>
      </c>
      <c r="G15" s="345">
        <f t="shared" si="0"/>
        <v>0</v>
      </c>
      <c r="H15" s="4" t="s">
        <v>213</v>
      </c>
      <c r="I15" s="370" t="s">
        <v>136</v>
      </c>
    </row>
    <row r="16" spans="1:12" ht="19.5" customHeight="1">
      <c r="A16" s="1188"/>
      <c r="B16" s="399" t="s">
        <v>413</v>
      </c>
      <c r="C16" s="703"/>
      <c r="D16" s="703"/>
      <c r="E16" s="1008"/>
      <c r="F16" s="1008"/>
      <c r="G16" s="1008"/>
      <c r="H16" s="4" t="s">
        <v>214</v>
      </c>
      <c r="I16" s="370" t="s">
        <v>136</v>
      </c>
    </row>
    <row r="17" spans="1:15" s="972" customFormat="1" ht="19.5" customHeight="1">
      <c r="A17" s="1188"/>
      <c r="B17" s="1165" t="s">
        <v>1084</v>
      </c>
      <c r="C17" s="695"/>
      <c r="D17" s="695"/>
      <c r="E17" s="695"/>
      <c r="F17" s="695"/>
      <c r="G17" s="695"/>
      <c r="H17" s="1068" t="s">
        <v>870</v>
      </c>
      <c r="I17" s="331" t="s">
        <v>143</v>
      </c>
    </row>
    <row r="18" spans="1:15" ht="19.5" customHeight="1">
      <c r="A18" s="1188"/>
      <c r="B18" s="381" t="s">
        <v>652</v>
      </c>
      <c r="C18" s="695"/>
      <c r="D18" s="167"/>
      <c r="E18" s="1069"/>
      <c r="F18" s="961"/>
      <c r="G18" s="1006"/>
      <c r="H18" s="4" t="s">
        <v>8</v>
      </c>
      <c r="I18" s="370" t="s">
        <v>76</v>
      </c>
      <c r="J18" s="109"/>
    </row>
    <row r="19" spans="1:15" ht="19.5" customHeight="1">
      <c r="A19" s="1188"/>
      <c r="B19" s="381" t="s">
        <v>653</v>
      </c>
      <c r="C19" s="695"/>
      <c r="D19" s="695"/>
      <c r="E19" s="1007"/>
      <c r="F19" s="1004"/>
      <c r="G19" s="1004"/>
      <c r="H19" s="4" t="s">
        <v>717</v>
      </c>
      <c r="I19" s="370" t="s">
        <v>136</v>
      </c>
    </row>
    <row r="20" spans="1:15" ht="19.5" customHeight="1">
      <c r="A20" s="1188"/>
      <c r="B20" s="381" t="s">
        <v>308</v>
      </c>
      <c r="C20" s="167"/>
      <c r="D20" s="695"/>
      <c r="E20" s="1001"/>
      <c r="F20" s="1006"/>
      <c r="G20" s="1006"/>
      <c r="H20" s="4" t="s">
        <v>215</v>
      </c>
      <c r="I20" s="331" t="s">
        <v>143</v>
      </c>
    </row>
    <row r="21" spans="1:15" s="972" customFormat="1" ht="19.5" customHeight="1">
      <c r="A21" s="1188"/>
      <c r="B21" s="1251" t="s">
        <v>1087</v>
      </c>
      <c r="C21" s="1069"/>
      <c r="D21" s="1069"/>
      <c r="E21" s="1069"/>
      <c r="F21" s="1069"/>
      <c r="G21" s="1069"/>
      <c r="H21" s="1068" t="s">
        <v>1063</v>
      </c>
      <c r="I21" s="1131" t="s">
        <v>136</v>
      </c>
    </row>
    <row r="22" spans="1:15" s="347" customFormat="1" ht="19.5" customHeight="1">
      <c r="A22" s="1188"/>
      <c r="B22" s="382" t="s">
        <v>1088</v>
      </c>
      <c r="C22" s="695"/>
      <c r="D22" s="858"/>
      <c r="E22" s="1007"/>
      <c r="F22" s="1004"/>
      <c r="G22" s="1004"/>
      <c r="H22" s="4" t="s">
        <v>798</v>
      </c>
      <c r="I22" s="331" t="s">
        <v>38</v>
      </c>
      <c r="J22" s="1281"/>
    </row>
    <row r="23" spans="1:15" s="972" customFormat="1" ht="41.25" customHeight="1">
      <c r="A23" s="1188"/>
      <c r="B23" s="1252" t="s">
        <v>1352</v>
      </c>
      <c r="C23" s="962"/>
      <c r="D23" s="962"/>
      <c r="E23" s="1032"/>
      <c r="F23" s="962"/>
      <c r="G23" s="1004"/>
      <c r="H23" s="1031" t="s">
        <v>1002</v>
      </c>
      <c r="I23" s="331" t="s">
        <v>143</v>
      </c>
    </row>
    <row r="24" spans="1:15" ht="19.5" customHeight="1">
      <c r="A24" s="1188"/>
      <c r="B24" s="381" t="s">
        <v>240</v>
      </c>
      <c r="C24" s="404"/>
      <c r="D24" s="891"/>
      <c r="E24" s="1001"/>
      <c r="F24" s="1006"/>
      <c r="G24" s="1006"/>
      <c r="H24" s="4" t="s">
        <v>216</v>
      </c>
      <c r="I24" s="370" t="s">
        <v>38</v>
      </c>
      <c r="O24" s="852"/>
    </row>
    <row r="25" spans="1:15" ht="19.5" customHeight="1">
      <c r="A25" s="1188"/>
      <c r="B25" s="381" t="s">
        <v>654</v>
      </c>
      <c r="C25" s="404"/>
      <c r="D25" s="891"/>
      <c r="E25" s="1001"/>
      <c r="F25" s="1006"/>
      <c r="G25" s="1006"/>
      <c r="H25" s="4" t="s">
        <v>718</v>
      </c>
      <c r="I25" s="370" t="s">
        <v>136</v>
      </c>
    </row>
    <row r="26" spans="1:15" s="833" customFormat="1" ht="19.5" customHeight="1">
      <c r="A26" s="1188"/>
      <c r="B26" s="870" t="s">
        <v>995</v>
      </c>
      <c r="C26" s="858"/>
      <c r="D26" s="897"/>
      <c r="E26" s="1001"/>
      <c r="F26" s="961"/>
      <c r="G26" s="1006"/>
      <c r="H26" s="844" t="s">
        <v>969</v>
      </c>
      <c r="I26" s="331" t="s">
        <v>143</v>
      </c>
    </row>
    <row r="27" spans="1:15" ht="29.25" customHeight="1">
      <c r="A27" s="1188"/>
      <c r="B27" s="330" t="s">
        <v>883</v>
      </c>
      <c r="C27" s="1642"/>
      <c r="D27" s="695"/>
      <c r="E27" s="1001"/>
      <c r="F27" s="1001"/>
      <c r="G27" s="1006"/>
      <c r="H27" s="4" t="s">
        <v>217</v>
      </c>
      <c r="I27" s="370" t="s">
        <v>38</v>
      </c>
    </row>
    <row r="28" spans="1:15" ht="19.5" customHeight="1">
      <c r="A28" s="1188"/>
      <c r="B28" s="372" t="s">
        <v>483</v>
      </c>
      <c r="C28" s="695"/>
      <c r="D28" s="695"/>
      <c r="E28" s="1007"/>
      <c r="F28" s="1004"/>
      <c r="G28" s="1004"/>
      <c r="H28" s="4" t="s">
        <v>719</v>
      </c>
      <c r="I28" s="370" t="s">
        <v>38</v>
      </c>
    </row>
    <row r="29" spans="1:15" ht="19.5" customHeight="1" thickBot="1">
      <c r="A29" s="1188"/>
      <c r="B29" s="381" t="s">
        <v>1615</v>
      </c>
      <c r="C29" s="167"/>
      <c r="D29" s="695"/>
      <c r="E29" s="1001"/>
      <c r="F29" s="1006"/>
      <c r="G29" s="1006"/>
      <c r="H29" s="4" t="s">
        <v>218</v>
      </c>
      <c r="I29" s="331" t="s">
        <v>143</v>
      </c>
    </row>
    <row r="30" spans="1:15" ht="19.5" customHeight="1">
      <c r="A30" s="1188"/>
      <c r="B30" s="399" t="s">
        <v>1522</v>
      </c>
      <c r="C30" s="345">
        <f>SUM(C15:C29)</f>
        <v>0</v>
      </c>
      <c r="D30" s="345">
        <f t="shared" ref="D30:G30" si="1">SUM(D15:D29)</f>
        <v>0</v>
      </c>
      <c r="E30" s="345">
        <f t="shared" si="1"/>
        <v>0</v>
      </c>
      <c r="F30" s="345">
        <f t="shared" si="1"/>
        <v>0</v>
      </c>
      <c r="G30" s="345">
        <f t="shared" si="1"/>
        <v>0</v>
      </c>
      <c r="H30" s="4" t="s">
        <v>219</v>
      </c>
      <c r="I30" s="370" t="s">
        <v>136</v>
      </c>
    </row>
    <row r="31" spans="1:15">
      <c r="A31" s="1188"/>
      <c r="B31" s="56"/>
      <c r="C31" s="80"/>
      <c r="D31" s="33"/>
      <c r="E31" s="33"/>
      <c r="F31" s="978"/>
      <c r="G31" s="978"/>
      <c r="H31" s="33"/>
      <c r="I31" s="33"/>
      <c r="J31" s="64"/>
      <c r="K31" s="33"/>
      <c r="L31" s="33"/>
    </row>
    <row r="32" spans="1:15" s="347" customFormat="1">
      <c r="A32" s="1188"/>
      <c r="B32" s="351"/>
      <c r="C32" s="357"/>
      <c r="D32" s="348"/>
      <c r="E32" s="348"/>
      <c r="F32" s="978"/>
      <c r="G32" s="978"/>
      <c r="H32" s="1759" t="s">
        <v>1633</v>
      </c>
      <c r="I32" s="1759">
        <v>2</v>
      </c>
      <c r="J32" s="353"/>
      <c r="K32" s="348"/>
      <c r="L32" s="348"/>
    </row>
    <row r="33" spans="1:10">
      <c r="A33" s="1188">
        <v>2</v>
      </c>
      <c r="B33" s="343"/>
      <c r="C33" s="1154" t="s">
        <v>358</v>
      </c>
      <c r="D33" s="1154" t="s">
        <v>359</v>
      </c>
      <c r="E33" s="1154" t="s">
        <v>360</v>
      </c>
      <c r="F33" s="1154" t="s">
        <v>993</v>
      </c>
      <c r="G33" s="1154" t="s">
        <v>994</v>
      </c>
      <c r="H33" s="1154" t="s">
        <v>73</v>
      </c>
      <c r="I33" s="388"/>
    </row>
    <row r="34" spans="1:10" ht="59.25" customHeight="1">
      <c r="A34" s="1188"/>
      <c r="B34" s="342" t="s">
        <v>1523</v>
      </c>
      <c r="C34" s="356" t="s">
        <v>686</v>
      </c>
      <c r="D34" s="356" t="s">
        <v>1462</v>
      </c>
      <c r="E34" s="356" t="s">
        <v>1168</v>
      </c>
      <c r="F34" s="999" t="s">
        <v>1350</v>
      </c>
      <c r="G34" s="999" t="s">
        <v>1351</v>
      </c>
      <c r="H34" s="356"/>
      <c r="I34" s="341"/>
    </row>
    <row r="35" spans="1:10">
      <c r="A35" s="1188"/>
      <c r="B35" s="342"/>
      <c r="C35" s="356" t="s">
        <v>957</v>
      </c>
      <c r="D35" s="356" t="s">
        <v>957</v>
      </c>
      <c r="E35" s="356" t="s">
        <v>957</v>
      </c>
      <c r="F35" s="984" t="s">
        <v>957</v>
      </c>
      <c r="G35" s="984" t="s">
        <v>957</v>
      </c>
      <c r="H35" s="356"/>
      <c r="I35" s="341" t="s">
        <v>110</v>
      </c>
    </row>
    <row r="36" spans="1:10">
      <c r="A36" s="1188"/>
      <c r="B36" s="402"/>
      <c r="C36" s="397" t="s">
        <v>75</v>
      </c>
      <c r="D36" s="397" t="s">
        <v>75</v>
      </c>
      <c r="E36" s="397" t="s">
        <v>75</v>
      </c>
      <c r="F36" s="981" t="s">
        <v>75</v>
      </c>
      <c r="G36" s="981" t="s">
        <v>75</v>
      </c>
      <c r="H36" s="4" t="s">
        <v>74</v>
      </c>
      <c r="I36" s="352" t="s">
        <v>111</v>
      </c>
    </row>
    <row r="37" spans="1:10" ht="18.75" customHeight="1">
      <c r="A37" s="1188"/>
      <c r="B37" s="403" t="s">
        <v>1524</v>
      </c>
      <c r="C37" s="283"/>
      <c r="D37" s="283"/>
      <c r="E37" s="283"/>
      <c r="F37" s="283"/>
      <c r="G37" s="283"/>
      <c r="H37" s="256" t="s">
        <v>230</v>
      </c>
      <c r="I37" s="379" t="s">
        <v>76</v>
      </c>
    </row>
    <row r="38" spans="1:10" s="347" customFormat="1" ht="18.75" customHeight="1" thickBot="1">
      <c r="A38" s="1188"/>
      <c r="B38" s="381" t="s">
        <v>235</v>
      </c>
      <c r="C38" s="314"/>
      <c r="D38" s="314"/>
      <c r="E38" s="314"/>
      <c r="F38" s="1545"/>
      <c r="G38" s="1545"/>
      <c r="H38" s="4" t="s">
        <v>231</v>
      </c>
      <c r="I38" s="331" t="s">
        <v>143</v>
      </c>
    </row>
    <row r="39" spans="1:10" s="347" customFormat="1" ht="18.75" customHeight="1">
      <c r="A39" s="1188"/>
      <c r="B39" s="876" t="s">
        <v>1525</v>
      </c>
      <c r="C39" s="345">
        <f>C37+C38</f>
        <v>0</v>
      </c>
      <c r="D39" s="345">
        <f t="shared" ref="D39:G39" si="2">D37+D38</f>
        <v>0</v>
      </c>
      <c r="E39" s="345">
        <f t="shared" si="2"/>
        <v>0</v>
      </c>
      <c r="F39" s="345">
        <f t="shared" si="2"/>
        <v>0</v>
      </c>
      <c r="G39" s="345">
        <f t="shared" si="2"/>
        <v>0</v>
      </c>
      <c r="H39" s="4" t="s">
        <v>15</v>
      </c>
      <c r="I39" s="331" t="s">
        <v>143</v>
      </c>
    </row>
    <row r="40" spans="1:10" ht="18.75" customHeight="1">
      <c r="A40" s="1188"/>
      <c r="B40" s="399" t="s">
        <v>413</v>
      </c>
      <c r="C40" s="703"/>
      <c r="D40" s="703"/>
      <c r="E40" s="1009"/>
      <c r="F40" s="1009"/>
      <c r="G40" s="1009"/>
      <c r="H40" s="4" t="s">
        <v>232</v>
      </c>
      <c r="I40" s="370" t="s">
        <v>76</v>
      </c>
    </row>
    <row r="41" spans="1:10" s="347" customFormat="1" ht="18.75" customHeight="1">
      <c r="A41" s="1188"/>
      <c r="B41" s="382" t="s">
        <v>1084</v>
      </c>
      <c r="C41" s="892"/>
      <c r="D41" s="892"/>
      <c r="E41" s="892"/>
      <c r="F41" s="950"/>
      <c r="G41" s="950"/>
      <c r="H41" s="690" t="s">
        <v>869</v>
      </c>
      <c r="I41" s="331" t="s">
        <v>143</v>
      </c>
    </row>
    <row r="42" spans="1:10" ht="18.75" customHeight="1">
      <c r="A42" s="1188"/>
      <c r="B42" s="378" t="s">
        <v>652</v>
      </c>
      <c r="C42" s="314"/>
      <c r="D42" s="897"/>
      <c r="E42" s="1062"/>
      <c r="F42" s="950"/>
      <c r="G42" s="899"/>
      <c r="H42" s="4" t="s">
        <v>233</v>
      </c>
      <c r="I42" s="370" t="s">
        <v>76</v>
      </c>
    </row>
    <row r="43" spans="1:10" ht="18.75" customHeight="1">
      <c r="A43" s="1188"/>
      <c r="B43" s="378" t="s">
        <v>653</v>
      </c>
      <c r="C43" s="314"/>
      <c r="D43" s="314"/>
      <c r="E43" s="314"/>
      <c r="F43" s="1003"/>
      <c r="G43" s="1003"/>
      <c r="H43" s="4" t="s">
        <v>692</v>
      </c>
      <c r="I43" s="370" t="s">
        <v>136</v>
      </c>
    </row>
    <row r="44" spans="1:10" ht="18.75" customHeight="1">
      <c r="A44" s="1188"/>
      <c r="B44" s="378" t="s">
        <v>308</v>
      </c>
      <c r="C44" s="167"/>
      <c r="D44" s="314"/>
      <c r="E44" s="167"/>
      <c r="F44" s="899"/>
      <c r="G44" s="899"/>
      <c r="H44" s="4" t="s">
        <v>386</v>
      </c>
      <c r="I44" s="331" t="s">
        <v>143</v>
      </c>
    </row>
    <row r="45" spans="1:10" s="1281" customFormat="1" ht="18.75" customHeight="1">
      <c r="A45" s="1244"/>
      <c r="B45" s="1138" t="s">
        <v>1087</v>
      </c>
      <c r="C45" s="1289"/>
      <c r="D45" s="1289"/>
      <c r="E45" s="1289"/>
      <c r="F45" s="1289"/>
      <c r="G45" s="1289"/>
      <c r="H45" s="1233" t="s">
        <v>474</v>
      </c>
      <c r="I45" s="1131" t="s">
        <v>136</v>
      </c>
    </row>
    <row r="46" spans="1:10" s="347" customFormat="1" ht="18.75" customHeight="1">
      <c r="A46" s="1188"/>
      <c r="B46" s="382" t="s">
        <v>1088</v>
      </c>
      <c r="C46" s="314"/>
      <c r="D46" s="856"/>
      <c r="E46" s="856"/>
      <c r="F46" s="1003"/>
      <c r="G46" s="1003"/>
      <c r="H46" s="4" t="s">
        <v>710</v>
      </c>
      <c r="I46" s="331" t="s">
        <v>38</v>
      </c>
      <c r="J46" s="1281"/>
    </row>
    <row r="47" spans="1:10" s="972" customFormat="1" ht="43.5" customHeight="1">
      <c r="A47" s="1188"/>
      <c r="B47" s="1253" t="s">
        <v>1352</v>
      </c>
      <c r="C47" s="962"/>
      <c r="D47" s="962"/>
      <c r="E47" s="1034"/>
      <c r="F47" s="962"/>
      <c r="G47" s="1003"/>
      <c r="H47" s="1031" t="s">
        <v>711</v>
      </c>
      <c r="I47" s="1033" t="s">
        <v>143</v>
      </c>
    </row>
    <row r="48" spans="1:10" ht="18.75" customHeight="1">
      <c r="A48" s="1188"/>
      <c r="B48" s="381" t="s">
        <v>240</v>
      </c>
      <c r="C48" s="404"/>
      <c r="D48" s="892"/>
      <c r="E48" s="1001"/>
      <c r="F48" s="1006"/>
      <c r="G48" s="1006"/>
      <c r="H48" s="4" t="s">
        <v>387</v>
      </c>
      <c r="I48" s="370" t="s">
        <v>38</v>
      </c>
    </row>
    <row r="49" spans="1:16" ht="18.75" customHeight="1">
      <c r="A49" s="1186"/>
      <c r="B49" s="381" t="s">
        <v>654</v>
      </c>
      <c r="C49" s="404"/>
      <c r="D49" s="892"/>
      <c r="E49" s="1001"/>
      <c r="F49" s="1006"/>
      <c r="G49" s="1006"/>
      <c r="H49" s="4" t="s">
        <v>693</v>
      </c>
      <c r="I49" s="370" t="s">
        <v>136</v>
      </c>
    </row>
    <row r="50" spans="1:16" s="833" customFormat="1" ht="18.75" customHeight="1">
      <c r="A50" s="1186"/>
      <c r="B50" s="870" t="s">
        <v>995</v>
      </c>
      <c r="C50" s="856"/>
      <c r="D50" s="897"/>
      <c r="E50" s="1001"/>
      <c r="F50" s="950"/>
      <c r="G50" s="1006"/>
      <c r="H50" s="844" t="s">
        <v>968</v>
      </c>
      <c r="I50" s="331" t="s">
        <v>143</v>
      </c>
    </row>
    <row r="51" spans="1:16" ht="30.75" customHeight="1">
      <c r="A51" s="1186"/>
      <c r="B51" s="330" t="s">
        <v>883</v>
      </c>
      <c r="C51" s="1643"/>
      <c r="D51" s="314"/>
      <c r="E51" s="1001"/>
      <c r="F51" s="962"/>
      <c r="G51" s="1006"/>
      <c r="H51" s="4" t="s">
        <v>438</v>
      </c>
      <c r="I51" s="370" t="s">
        <v>38</v>
      </c>
    </row>
    <row r="52" spans="1:16" ht="18.75" customHeight="1">
      <c r="A52" s="1186"/>
      <c r="B52" s="372" t="s">
        <v>483</v>
      </c>
      <c r="C52" s="314"/>
      <c r="D52" s="314"/>
      <c r="E52" s="314"/>
      <c r="F52" s="1003"/>
      <c r="G52" s="1003"/>
      <c r="H52" s="4" t="s">
        <v>923</v>
      </c>
      <c r="I52" s="370" t="s">
        <v>38</v>
      </c>
    </row>
    <row r="53" spans="1:16" ht="18.75" customHeight="1" thickBot="1">
      <c r="A53" s="1186"/>
      <c r="B53" s="381" t="s">
        <v>1615</v>
      </c>
      <c r="C53" s="167"/>
      <c r="D53" s="314"/>
      <c r="E53" s="167"/>
      <c r="F53" s="899"/>
      <c r="G53" s="899"/>
      <c r="H53" s="4" t="s">
        <v>411</v>
      </c>
      <c r="I53" s="331" t="s">
        <v>143</v>
      </c>
    </row>
    <row r="54" spans="1:16" ht="18.75" customHeight="1">
      <c r="A54" s="1186"/>
      <c r="B54" s="399" t="s">
        <v>1526</v>
      </c>
      <c r="C54" s="345">
        <f>SUM(C39:C53)</f>
        <v>0</v>
      </c>
      <c r="D54" s="345">
        <f t="shared" ref="D54:G54" si="3">SUM(D39:D53)</f>
        <v>0</v>
      </c>
      <c r="E54" s="345">
        <f t="shared" si="3"/>
        <v>0</v>
      </c>
      <c r="F54" s="345">
        <f>SUM(F39:F53)</f>
        <v>0</v>
      </c>
      <c r="G54" s="345">
        <f t="shared" si="3"/>
        <v>0</v>
      </c>
      <c r="H54" s="4" t="s">
        <v>439</v>
      </c>
      <c r="I54" s="370" t="s">
        <v>136</v>
      </c>
    </row>
    <row r="55" spans="1:16">
      <c r="A55" s="1186"/>
      <c r="B55" s="56"/>
      <c r="C55" s="80"/>
      <c r="D55" s="33"/>
      <c r="E55" s="33"/>
      <c r="F55" s="978"/>
      <c r="G55" s="978"/>
      <c r="H55" s="33"/>
      <c r="I55" s="33"/>
      <c r="J55" s="64"/>
      <c r="K55" s="33"/>
      <c r="L55" s="33"/>
    </row>
    <row r="56" spans="1:16">
      <c r="A56" s="1186"/>
      <c r="B56" s="56"/>
      <c r="C56" s="80"/>
      <c r="D56" s="33"/>
      <c r="E56" s="1759" t="s">
        <v>1633</v>
      </c>
      <c r="F56" s="1759">
        <v>3</v>
      </c>
      <c r="G56" s="978"/>
      <c r="H56" s="33"/>
      <c r="I56" s="33"/>
      <c r="J56" s="64"/>
      <c r="K56" s="33"/>
      <c r="L56" s="33"/>
    </row>
    <row r="57" spans="1:16">
      <c r="A57" s="1186">
        <v>3</v>
      </c>
      <c r="B57" s="380"/>
      <c r="C57" s="312" t="s">
        <v>361</v>
      </c>
      <c r="D57" s="1154" t="s">
        <v>362</v>
      </c>
      <c r="E57" s="312" t="s">
        <v>73</v>
      </c>
      <c r="F57" s="376"/>
      <c r="I57" s="33"/>
      <c r="J57" s="64"/>
      <c r="K57" s="33"/>
      <c r="L57" s="33"/>
    </row>
    <row r="58" spans="1:16">
      <c r="A58" s="1186"/>
      <c r="B58" s="342" t="s">
        <v>1240</v>
      </c>
      <c r="C58" s="356" t="s">
        <v>1129</v>
      </c>
      <c r="D58" s="356" t="s">
        <v>957</v>
      </c>
      <c r="E58" s="356"/>
      <c r="F58" s="375" t="s">
        <v>110</v>
      </c>
      <c r="I58" s="33"/>
      <c r="J58" s="64"/>
      <c r="K58" s="33"/>
      <c r="L58" s="33"/>
    </row>
    <row r="59" spans="1:16">
      <c r="A59" s="1186"/>
      <c r="B59" s="325"/>
      <c r="C59" s="353" t="s">
        <v>75</v>
      </c>
      <c r="D59" s="361" t="s">
        <v>75</v>
      </c>
      <c r="E59" s="4" t="s">
        <v>74</v>
      </c>
      <c r="F59" s="375" t="s">
        <v>111</v>
      </c>
      <c r="I59" s="33"/>
      <c r="J59" s="64"/>
      <c r="K59" s="33"/>
      <c r="L59" s="33"/>
    </row>
    <row r="60" spans="1:16" ht="42" customHeight="1">
      <c r="A60" s="1186"/>
      <c r="B60" s="320" t="s">
        <v>1232</v>
      </c>
      <c r="C60" s="695"/>
      <c r="D60" s="314"/>
      <c r="E60" s="4">
        <v>100</v>
      </c>
      <c r="F60" s="337" t="s">
        <v>76</v>
      </c>
      <c r="I60" s="33"/>
      <c r="J60" s="64"/>
      <c r="K60" s="33"/>
      <c r="L60" s="33"/>
    </row>
    <row r="61" spans="1:16" ht="40.5" customHeight="1" thickBot="1">
      <c r="A61" s="1186"/>
      <c r="B61" s="330" t="s">
        <v>1233</v>
      </c>
      <c r="C61" s="695"/>
      <c r="D61" s="314"/>
      <c r="E61" s="4" t="s">
        <v>200</v>
      </c>
      <c r="F61" s="393" t="s">
        <v>76</v>
      </c>
      <c r="I61" s="33"/>
      <c r="J61" s="64"/>
      <c r="K61" s="33"/>
      <c r="L61" s="33"/>
      <c r="P61" s="1306"/>
    </row>
    <row r="62" spans="1:16" ht="25.5" customHeight="1">
      <c r="A62" s="1186"/>
      <c r="B62" s="319" t="s">
        <v>33</v>
      </c>
      <c r="C62" s="345">
        <f>SUM(C60:C61)</f>
        <v>0</v>
      </c>
      <c r="D62" s="345">
        <f>SUM(D60:D61)</f>
        <v>0</v>
      </c>
      <c r="E62" s="4" t="s">
        <v>26</v>
      </c>
      <c r="F62" s="387" t="s">
        <v>76</v>
      </c>
      <c r="I62" s="33"/>
      <c r="J62" s="33"/>
      <c r="K62" s="33"/>
      <c r="L62" s="33"/>
    </row>
    <row r="63" spans="1:16">
      <c r="A63" s="1186"/>
      <c r="B63" s="33"/>
      <c r="C63" s="33"/>
      <c r="D63" s="33"/>
      <c r="E63" s="33"/>
      <c r="F63" s="33"/>
      <c r="I63" s="33"/>
      <c r="J63" s="33"/>
      <c r="K63" s="33"/>
      <c r="L63" s="33"/>
    </row>
    <row r="64" spans="1:16">
      <c r="A64" s="1186"/>
      <c r="B64" s="33"/>
      <c r="C64" s="33"/>
      <c r="D64" s="33"/>
      <c r="E64" s="1759" t="s">
        <v>1633</v>
      </c>
      <c r="F64" s="1759">
        <v>4</v>
      </c>
      <c r="I64" s="33"/>
      <c r="J64" s="33"/>
      <c r="K64" s="33"/>
      <c r="L64" s="33"/>
    </row>
    <row r="65" spans="1:12">
      <c r="A65" s="1186">
        <v>4</v>
      </c>
      <c r="B65" s="380"/>
      <c r="C65" s="312" t="s">
        <v>363</v>
      </c>
      <c r="D65" s="1154" t="s">
        <v>384</v>
      </c>
      <c r="E65" s="312" t="s">
        <v>73</v>
      </c>
      <c r="F65" s="376"/>
      <c r="I65" s="33"/>
      <c r="J65" s="33"/>
      <c r="K65" s="33"/>
      <c r="L65" s="33"/>
    </row>
    <row r="66" spans="1:12">
      <c r="A66" s="1186"/>
      <c r="B66" s="342" t="s">
        <v>1353</v>
      </c>
      <c r="C66" s="356" t="s">
        <v>1129</v>
      </c>
      <c r="D66" s="356" t="s">
        <v>957</v>
      </c>
      <c r="E66" s="356"/>
      <c r="F66" s="375" t="s">
        <v>110</v>
      </c>
      <c r="I66" s="33"/>
      <c r="J66" s="33"/>
      <c r="K66" s="33"/>
      <c r="L66" s="33"/>
    </row>
    <row r="67" spans="1:12">
      <c r="A67" s="1186"/>
      <c r="B67" s="325"/>
      <c r="C67" s="353" t="s">
        <v>75</v>
      </c>
      <c r="D67" s="361" t="s">
        <v>75</v>
      </c>
      <c r="E67" s="317" t="s">
        <v>74</v>
      </c>
      <c r="F67" s="375" t="s">
        <v>111</v>
      </c>
      <c r="I67" s="33"/>
      <c r="J67" s="33"/>
      <c r="K67" s="33"/>
      <c r="L67" s="33"/>
    </row>
    <row r="68" spans="1:12" ht="25.5" customHeight="1">
      <c r="A68" s="1186"/>
      <c r="B68" s="340" t="s">
        <v>1354</v>
      </c>
      <c r="C68" s="346"/>
      <c r="D68" s="314"/>
      <c r="E68" s="4" t="s">
        <v>12</v>
      </c>
      <c r="F68" s="384" t="s">
        <v>76</v>
      </c>
      <c r="I68" s="33"/>
      <c r="J68" s="33"/>
      <c r="K68" s="33"/>
      <c r="L68" s="33"/>
    </row>
    <row r="69" spans="1:12">
      <c r="A69" s="1186"/>
      <c r="B69" s="33"/>
      <c r="C69" s="33"/>
      <c r="D69" s="33"/>
      <c r="E69" s="33"/>
      <c r="F69" s="978"/>
      <c r="G69" s="978"/>
      <c r="H69" s="33"/>
      <c r="I69" s="33"/>
      <c r="J69" s="33"/>
      <c r="K69" s="33"/>
      <c r="L69" s="33"/>
    </row>
  </sheetData>
  <customSheetViews>
    <customSheetView guid="{E4F26FFA-5313-49C9-9365-CBA576C57791}" scale="85" showGridLines="0" fitToPage="1" showRuler="0">
      <selection activeCell="B31" sqref="B31"/>
      <pageMargins left="0.74803149606299213" right="0.31" top="0.98425196850393704" bottom="0.98425196850393704" header="0.51181102362204722" footer="0.51181102362204722"/>
      <pageSetup paperSize="9" scale="80" orientation="portrait" horizontalDpi="300" verticalDpi="300" r:id="rId1"/>
      <headerFooter alignWithMargins="0"/>
    </customSheetView>
  </customSheetViews>
  <phoneticPr fontId="0" type="noConversion"/>
  <printOptions gridLinesSet="0"/>
  <pageMargins left="0.74803149606299213" right="0.35433070866141736" top="0.35433070866141736" bottom="0.39370078740157483" header="0.19685039370078741" footer="0.19685039370078741"/>
  <pageSetup paperSize="9" scale="45" fitToHeight="2" orientation="landscape" horizontalDpi="300" verticalDpi="300" r:id="rId2"/>
  <headerFooter alignWithMargins="0"/>
  <ignoredErrors>
    <ignoredError sqref="E61:E62 H27:H30 E68 H51 H53:H54 H24:H25 H48:H49 C67:D67 C36:E36 C59:D59 H22 H46 H18:H20 H15:H16 H41:H44 H37:H38 H39:H40"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G99"/>
  <sheetViews>
    <sheetView showGridLines="0" zoomScale="80" zoomScaleNormal="80" workbookViewId="0"/>
  </sheetViews>
  <sheetFormatPr defaultColWidth="10.7109375" defaultRowHeight="12.75"/>
  <cols>
    <col min="1" max="1" width="5.28515625" style="1190" customWidth="1"/>
    <col min="2" max="2" width="51.85546875" style="19" customWidth="1"/>
    <col min="3" max="3" width="12" style="17" bestFit="1" customWidth="1"/>
    <col min="4" max="4" width="12.85546875" style="17" bestFit="1" customWidth="1"/>
    <col min="5" max="5" width="13.140625" style="17" bestFit="1" customWidth="1"/>
    <col min="6" max="16384" width="10.7109375" style="17"/>
  </cols>
  <sheetData>
    <row r="1" spans="1:7" ht="15.75">
      <c r="A1" s="1187"/>
      <c r="B1" s="1207" t="s">
        <v>1083</v>
      </c>
      <c r="C1" s="33"/>
      <c r="D1" s="33"/>
      <c r="E1" s="33"/>
    </row>
    <row r="2" spans="1:7">
      <c r="A2" s="1187"/>
      <c r="B2" s="42"/>
      <c r="C2" s="33"/>
      <c r="D2" s="33"/>
      <c r="E2" s="33"/>
    </row>
    <row r="3" spans="1:7">
      <c r="A3" s="1192"/>
      <c r="B3" s="43" t="s">
        <v>1479</v>
      </c>
      <c r="C3" s="34"/>
      <c r="D3" s="34"/>
      <c r="E3" s="34"/>
    </row>
    <row r="4" spans="1:7">
      <c r="A4" s="1186"/>
      <c r="B4" s="94" t="s">
        <v>494</v>
      </c>
      <c r="C4" s="34"/>
      <c r="D4" s="34"/>
      <c r="E4" s="34"/>
    </row>
    <row r="5" spans="1:7" s="1281" customFormat="1">
      <c r="A5" s="1186"/>
      <c r="B5" s="916"/>
      <c r="C5" s="979"/>
      <c r="D5" s="979"/>
      <c r="E5" s="979"/>
    </row>
    <row r="6" spans="1:7" s="1281" customFormat="1">
      <c r="A6" s="1186"/>
      <c r="B6" s="916"/>
      <c r="C6" s="979"/>
      <c r="D6" s="979"/>
      <c r="E6" s="979"/>
    </row>
    <row r="7" spans="1:7" s="1281" customFormat="1">
      <c r="A7" s="1186"/>
      <c r="B7" s="916"/>
      <c r="C7" s="979"/>
      <c r="D7" s="979"/>
      <c r="E7" s="979"/>
    </row>
    <row r="8" spans="1:7">
      <c r="A8" s="1188"/>
      <c r="B8"/>
      <c r="C8" s="34"/>
      <c r="D8" s="34"/>
      <c r="E8" s="34"/>
      <c r="F8"/>
      <c r="G8"/>
    </row>
    <row r="9" spans="1:7">
      <c r="A9" s="1188"/>
      <c r="B9" s="43" t="s">
        <v>43</v>
      </c>
      <c r="C9" s="33"/>
      <c r="D9" s="33"/>
      <c r="E9" s="33"/>
    </row>
    <row r="10" spans="1:7" s="140" customFormat="1">
      <c r="A10" s="1188"/>
      <c r="B10" s="130"/>
      <c r="C10" s="128"/>
      <c r="D10" s="1759" t="s">
        <v>1633</v>
      </c>
      <c r="E10" s="1759">
        <v>1</v>
      </c>
    </row>
    <row r="11" spans="1:7" ht="14.25" customHeight="1">
      <c r="A11" s="1188">
        <v>1</v>
      </c>
      <c r="B11" s="566"/>
      <c r="C11" s="1168" t="s">
        <v>365</v>
      </c>
      <c r="D11" s="1168" t="s">
        <v>73</v>
      </c>
      <c r="E11" s="553"/>
    </row>
    <row r="12" spans="1:7" ht="46.5" customHeight="1">
      <c r="A12" s="1188"/>
      <c r="B12" s="342" t="s">
        <v>1527</v>
      </c>
      <c r="C12" s="356" t="s">
        <v>28</v>
      </c>
      <c r="D12" s="563"/>
      <c r="E12" s="375" t="s">
        <v>110</v>
      </c>
    </row>
    <row r="13" spans="1:7">
      <c r="A13" s="1188"/>
      <c r="B13" s="325"/>
      <c r="C13" s="1683" t="s">
        <v>75</v>
      </c>
      <c r="D13" s="942" t="s">
        <v>74</v>
      </c>
      <c r="E13" s="375" t="s">
        <v>111</v>
      </c>
    </row>
    <row r="14" spans="1:7" ht="35.25" customHeight="1">
      <c r="A14" s="1188"/>
      <c r="B14" s="570" t="s">
        <v>1528</v>
      </c>
      <c r="C14" s="1659">
        <f>C38</f>
        <v>0</v>
      </c>
      <c r="D14" s="942" t="s">
        <v>26</v>
      </c>
      <c r="E14" s="262" t="s">
        <v>136</v>
      </c>
    </row>
    <row r="15" spans="1:7" s="98" customFormat="1" ht="18.75" customHeight="1">
      <c r="A15" s="1188"/>
      <c r="B15" s="1637" t="s">
        <v>413</v>
      </c>
      <c r="C15" s="703"/>
      <c r="D15" s="942" t="s">
        <v>201</v>
      </c>
      <c r="E15" s="262" t="s">
        <v>136</v>
      </c>
    </row>
    <row r="16" spans="1:7" s="98" customFormat="1" ht="18.75" customHeight="1">
      <c r="A16" s="1188"/>
      <c r="B16" s="1165" t="s">
        <v>1084</v>
      </c>
      <c r="C16" s="1246"/>
      <c r="D16" s="942" t="s">
        <v>705</v>
      </c>
      <c r="E16" s="838" t="s">
        <v>143</v>
      </c>
    </row>
    <row r="17" spans="1:5" ht="18.75" customHeight="1">
      <c r="A17" s="1188"/>
      <c r="B17" s="431" t="s">
        <v>280</v>
      </c>
      <c r="C17" s="1246"/>
      <c r="D17" s="942" t="s">
        <v>27</v>
      </c>
      <c r="E17" s="262" t="s">
        <v>76</v>
      </c>
    </row>
    <row r="18" spans="1:5" ht="18.75" customHeight="1">
      <c r="A18" s="1188"/>
      <c r="B18" s="431" t="s">
        <v>281</v>
      </c>
      <c r="C18" s="1246"/>
      <c r="D18" s="942" t="s">
        <v>202</v>
      </c>
      <c r="E18" s="262" t="s">
        <v>38</v>
      </c>
    </row>
    <row r="19" spans="1:5" ht="18.75" customHeight="1">
      <c r="A19" s="1188"/>
      <c r="B19" s="431" t="s">
        <v>1356</v>
      </c>
      <c r="C19" s="1246"/>
      <c r="D19" s="942" t="s">
        <v>3</v>
      </c>
      <c r="E19" s="262" t="s">
        <v>38</v>
      </c>
    </row>
    <row r="20" spans="1:5" ht="18.75" customHeight="1">
      <c r="A20" s="1188"/>
      <c r="B20" s="431" t="s">
        <v>1355</v>
      </c>
      <c r="C20" s="1246"/>
      <c r="D20" s="942" t="s">
        <v>203</v>
      </c>
      <c r="E20" s="262" t="s">
        <v>76</v>
      </c>
    </row>
    <row r="21" spans="1:5" ht="32.25" customHeight="1" thickBot="1">
      <c r="A21" s="1188"/>
      <c r="B21" s="567" t="s">
        <v>282</v>
      </c>
      <c r="C21" s="1246"/>
      <c r="D21" s="942" t="s">
        <v>4</v>
      </c>
      <c r="E21" s="262" t="s">
        <v>38</v>
      </c>
    </row>
    <row r="22" spans="1:5" ht="37.5" customHeight="1">
      <c r="A22" s="1188"/>
      <c r="B22" s="778" t="s">
        <v>1529</v>
      </c>
      <c r="C22" s="345">
        <f>SUM(C14:C21)</f>
        <v>0</v>
      </c>
      <c r="D22" s="942" t="s">
        <v>204</v>
      </c>
      <c r="E22" s="387" t="s">
        <v>76</v>
      </c>
    </row>
    <row r="23" spans="1:5">
      <c r="A23" s="1188"/>
      <c r="B23" s="55"/>
      <c r="C23" s="34"/>
      <c r="D23" s="33"/>
      <c r="E23" s="34"/>
    </row>
    <row r="24" spans="1:5" s="347" customFormat="1">
      <c r="A24" s="1188"/>
      <c r="B24" s="55"/>
      <c r="C24" s="349"/>
      <c r="D24" s="1759" t="s">
        <v>1633</v>
      </c>
      <c r="E24" s="1759">
        <v>2</v>
      </c>
    </row>
    <row r="25" spans="1:5" ht="14.25" customHeight="1">
      <c r="A25" s="1188">
        <v>2</v>
      </c>
      <c r="B25" s="566"/>
      <c r="C25" s="1174" t="s">
        <v>365</v>
      </c>
      <c r="D25" s="1174" t="s">
        <v>73</v>
      </c>
      <c r="E25" s="553"/>
    </row>
    <row r="26" spans="1:5" ht="48.75" customHeight="1">
      <c r="A26" s="1188"/>
      <c r="B26" s="342" t="s">
        <v>1530</v>
      </c>
      <c r="C26" s="356" t="s">
        <v>28</v>
      </c>
      <c r="D26" s="563"/>
      <c r="E26" s="375" t="s">
        <v>110</v>
      </c>
    </row>
    <row r="27" spans="1:5">
      <c r="A27" s="1188"/>
      <c r="B27" s="325"/>
      <c r="C27" s="353" t="s">
        <v>75</v>
      </c>
      <c r="D27" s="942" t="s">
        <v>74</v>
      </c>
      <c r="E27" s="375" t="s">
        <v>111</v>
      </c>
    </row>
    <row r="28" spans="1:5" ht="35.25" customHeight="1">
      <c r="A28" s="1188"/>
      <c r="B28" s="573" t="s">
        <v>1531</v>
      </c>
      <c r="C28" s="1289"/>
      <c r="D28" s="942" t="s">
        <v>211</v>
      </c>
      <c r="E28" s="477" t="s">
        <v>76</v>
      </c>
    </row>
    <row r="29" spans="1:5" s="347" customFormat="1" ht="18.75" customHeight="1" thickBot="1">
      <c r="A29" s="1188"/>
      <c r="B29" s="571" t="s">
        <v>235</v>
      </c>
      <c r="C29" s="1289"/>
      <c r="D29" s="942" t="s">
        <v>892</v>
      </c>
      <c r="E29" s="569" t="s">
        <v>143</v>
      </c>
    </row>
    <row r="30" spans="1:5" s="347" customFormat="1" ht="35.25" customHeight="1">
      <c r="A30" s="1188"/>
      <c r="B30" s="570" t="s">
        <v>1528</v>
      </c>
      <c r="C30" s="345">
        <f>SUM(C28:C29)</f>
        <v>0</v>
      </c>
      <c r="D30" s="942" t="s">
        <v>727</v>
      </c>
      <c r="E30" s="569" t="s">
        <v>143</v>
      </c>
    </row>
    <row r="31" spans="1:5" s="98" customFormat="1" ht="18.75" customHeight="1">
      <c r="A31" s="1188"/>
      <c r="B31" s="1637" t="s">
        <v>413</v>
      </c>
      <c r="C31" s="703"/>
      <c r="D31" s="942" t="s">
        <v>212</v>
      </c>
      <c r="E31" s="262" t="s">
        <v>136</v>
      </c>
    </row>
    <row r="32" spans="1:5" ht="18.75" customHeight="1">
      <c r="A32" s="1188"/>
      <c r="B32" s="431" t="s">
        <v>280</v>
      </c>
      <c r="C32" s="1289"/>
      <c r="D32" s="942" t="s">
        <v>213</v>
      </c>
      <c r="E32" s="262" t="s">
        <v>76</v>
      </c>
    </row>
    <row r="33" spans="1:5" s="347" customFormat="1" ht="18.75" customHeight="1">
      <c r="A33" s="1188"/>
      <c r="B33" s="382" t="s">
        <v>1084</v>
      </c>
      <c r="C33" s="1289"/>
      <c r="D33" s="942" t="s">
        <v>870</v>
      </c>
      <c r="E33" s="569" t="s">
        <v>143</v>
      </c>
    </row>
    <row r="34" spans="1:5" ht="18.75" customHeight="1">
      <c r="A34" s="1188"/>
      <c r="B34" s="431" t="s">
        <v>281</v>
      </c>
      <c r="C34" s="1289"/>
      <c r="D34" s="942" t="s">
        <v>214</v>
      </c>
      <c r="E34" s="262" t="s">
        <v>38</v>
      </c>
    </row>
    <row r="35" spans="1:5" ht="18.75" customHeight="1">
      <c r="A35" s="1188"/>
      <c r="B35" s="431" t="s">
        <v>1356</v>
      </c>
      <c r="C35" s="1289"/>
      <c r="D35" s="942" t="s">
        <v>8</v>
      </c>
      <c r="E35" s="262" t="s">
        <v>38</v>
      </c>
    </row>
    <row r="36" spans="1:5" ht="18.75" customHeight="1">
      <c r="A36" s="1188"/>
      <c r="B36" s="431" t="s">
        <v>1355</v>
      </c>
      <c r="C36" s="1289"/>
      <c r="D36" s="942" t="s">
        <v>215</v>
      </c>
      <c r="E36" s="262" t="s">
        <v>76</v>
      </c>
    </row>
    <row r="37" spans="1:5" ht="33" customHeight="1" thickBot="1">
      <c r="A37" s="1188"/>
      <c r="B37" s="567" t="s">
        <v>282</v>
      </c>
      <c r="C37" s="1289"/>
      <c r="D37" s="942" t="s">
        <v>216</v>
      </c>
      <c r="E37" s="262" t="s">
        <v>38</v>
      </c>
    </row>
    <row r="38" spans="1:5" ht="31.5" customHeight="1">
      <c r="A38" s="1188"/>
      <c r="B38" s="568" t="s">
        <v>1532</v>
      </c>
      <c r="C38" s="345">
        <f>SUM(C30:C37)</f>
        <v>0</v>
      </c>
      <c r="D38" s="942" t="s">
        <v>217</v>
      </c>
      <c r="E38" s="387" t="s">
        <v>76</v>
      </c>
    </row>
    <row r="39" spans="1:5">
      <c r="A39" s="1188"/>
      <c r="B39" s="55"/>
      <c r="C39" s="34"/>
      <c r="D39" s="34"/>
      <c r="E39" s="33"/>
    </row>
    <row r="40" spans="1:5">
      <c r="A40" s="1188"/>
      <c r="B40" s="836"/>
      <c r="C40"/>
      <c r="D40" s="1759" t="s">
        <v>1633</v>
      </c>
      <c r="E40" s="1759">
        <v>3</v>
      </c>
    </row>
    <row r="41" spans="1:5">
      <c r="A41" s="1188">
        <v>3</v>
      </c>
      <c r="B41" s="566"/>
      <c r="C41" s="1168" t="s">
        <v>365</v>
      </c>
      <c r="D41" s="1168" t="s">
        <v>73</v>
      </c>
      <c r="E41" s="553"/>
    </row>
    <row r="42" spans="1:5" ht="45.75" customHeight="1">
      <c r="A42" s="1188"/>
      <c r="B42" s="342" t="s">
        <v>1533</v>
      </c>
      <c r="C42" s="356" t="s">
        <v>28</v>
      </c>
      <c r="D42" s="563"/>
      <c r="E42" s="375" t="s">
        <v>110</v>
      </c>
    </row>
    <row r="43" spans="1:5" ht="13.5" thickBot="1">
      <c r="A43" s="1188"/>
      <c r="B43" s="267"/>
      <c r="C43" s="354" t="s">
        <v>75</v>
      </c>
      <c r="D43" s="942" t="s">
        <v>74</v>
      </c>
      <c r="E43" s="390" t="s">
        <v>111</v>
      </c>
    </row>
    <row r="44" spans="1:5" ht="19.5" customHeight="1">
      <c r="A44" s="1188"/>
      <c r="B44" s="879" t="s">
        <v>852</v>
      </c>
      <c r="C44" s="1012"/>
      <c r="D44" s="1013"/>
      <c r="E44" s="262"/>
    </row>
    <row r="45" spans="1:5" ht="19.5" customHeight="1">
      <c r="A45" s="1188"/>
      <c r="B45" s="381" t="s">
        <v>178</v>
      </c>
      <c r="C45" s="1246"/>
      <c r="D45" s="942" t="s">
        <v>230</v>
      </c>
      <c r="E45" s="262" t="s">
        <v>136</v>
      </c>
    </row>
    <row r="46" spans="1:5" ht="19.5" customHeight="1">
      <c r="A46" s="1188"/>
      <c r="B46" s="381" t="s">
        <v>176</v>
      </c>
      <c r="C46" s="1246"/>
      <c r="D46" s="942" t="s">
        <v>231</v>
      </c>
      <c r="E46" s="262" t="s">
        <v>136</v>
      </c>
    </row>
    <row r="47" spans="1:5" s="140" customFormat="1" ht="19.5" customHeight="1" thickBot="1">
      <c r="A47" s="1188"/>
      <c r="B47" s="381" t="s">
        <v>50</v>
      </c>
      <c r="C47" s="1246"/>
      <c r="D47" s="942" t="s">
        <v>15</v>
      </c>
      <c r="E47" s="387" t="s">
        <v>136</v>
      </c>
    </row>
    <row r="48" spans="1:5" ht="19.5" customHeight="1">
      <c r="A48" s="1188"/>
      <c r="B48" s="403" t="s">
        <v>93</v>
      </c>
      <c r="C48" s="345">
        <f>SUM(C45:C47)</f>
        <v>0</v>
      </c>
      <c r="D48" s="942" t="s">
        <v>233</v>
      </c>
      <c r="E48" s="387" t="s">
        <v>136</v>
      </c>
    </row>
    <row r="49" spans="1:5">
      <c r="A49" s="1188"/>
      <c r="B49" s="875"/>
      <c r="D49" s="972"/>
    </row>
    <row r="50" spans="1:5" s="347" customFormat="1">
      <c r="A50" s="1188"/>
      <c r="B50" s="875"/>
      <c r="D50" s="1759" t="s">
        <v>1633</v>
      </c>
      <c r="E50" s="1759">
        <v>4</v>
      </c>
    </row>
    <row r="51" spans="1:5">
      <c r="A51" s="1188">
        <v>4</v>
      </c>
      <c r="B51" s="566"/>
      <c r="C51" s="1174" t="s">
        <v>365</v>
      </c>
      <c r="D51" s="1174" t="s">
        <v>73</v>
      </c>
      <c r="E51" s="553"/>
    </row>
    <row r="52" spans="1:5" ht="47.25" customHeight="1">
      <c r="A52" s="1188"/>
      <c r="B52" s="342" t="s">
        <v>1534</v>
      </c>
      <c r="C52" s="356" t="s">
        <v>28</v>
      </c>
      <c r="D52" s="563"/>
      <c r="E52" s="375" t="s">
        <v>110</v>
      </c>
    </row>
    <row r="53" spans="1:5" ht="13.5" thickBot="1">
      <c r="A53" s="1188"/>
      <c r="B53" s="267"/>
      <c r="C53" s="354" t="s">
        <v>75</v>
      </c>
      <c r="D53" s="942" t="s">
        <v>74</v>
      </c>
      <c r="E53" s="390" t="s">
        <v>111</v>
      </c>
    </row>
    <row r="54" spans="1:5" ht="18.75" customHeight="1">
      <c r="A54" s="1188"/>
      <c r="B54" s="879" t="s">
        <v>852</v>
      </c>
      <c r="C54" s="564"/>
      <c r="D54" s="565"/>
      <c r="E54" s="262"/>
    </row>
    <row r="55" spans="1:5" ht="19.5" customHeight="1">
      <c r="A55" s="1188"/>
      <c r="B55" s="381" t="s">
        <v>178</v>
      </c>
      <c r="C55" s="1289"/>
      <c r="D55" s="942" t="s">
        <v>612</v>
      </c>
      <c r="E55" s="262" t="s">
        <v>136</v>
      </c>
    </row>
    <row r="56" spans="1:5" ht="19.5" customHeight="1">
      <c r="A56" s="1188"/>
      <c r="B56" s="381" t="s">
        <v>176</v>
      </c>
      <c r="C56" s="1289"/>
      <c r="D56" s="942" t="s">
        <v>613</v>
      </c>
      <c r="E56" s="262" t="s">
        <v>136</v>
      </c>
    </row>
    <row r="57" spans="1:5" ht="19.5" customHeight="1" thickBot="1">
      <c r="A57" s="1188"/>
      <c r="B57" s="381" t="s">
        <v>50</v>
      </c>
      <c r="C57" s="1289"/>
      <c r="D57" s="942" t="s">
        <v>628</v>
      </c>
      <c r="E57" s="387" t="s">
        <v>136</v>
      </c>
    </row>
    <row r="58" spans="1:5" ht="19.5" customHeight="1">
      <c r="A58" s="1188"/>
      <c r="B58" s="403" t="s">
        <v>93</v>
      </c>
      <c r="C58" s="345">
        <f>SUM(C55:C57)</f>
        <v>0</v>
      </c>
      <c r="D58" s="942" t="s">
        <v>782</v>
      </c>
      <c r="E58" s="387" t="s">
        <v>136</v>
      </c>
    </row>
    <row r="59" spans="1:5">
      <c r="A59" s="1188"/>
    </row>
    <row r="60" spans="1:5">
      <c r="A60" s="1188"/>
    </row>
    <row r="61" spans="1:5">
      <c r="A61" s="1188"/>
    </row>
    <row r="62" spans="1:5">
      <c r="A62" s="1188"/>
    </row>
    <row r="63" spans="1:5">
      <c r="A63" s="1188"/>
    </row>
    <row r="64" spans="1:5">
      <c r="A64" s="1188"/>
    </row>
    <row r="65" spans="1:1">
      <c r="A65" s="1188"/>
    </row>
    <row r="66" spans="1:1">
      <c r="A66" s="1188"/>
    </row>
    <row r="67" spans="1:1">
      <c r="A67" s="1188"/>
    </row>
    <row r="68" spans="1:1">
      <c r="A68" s="1188"/>
    </row>
    <row r="69" spans="1:1">
      <c r="A69" s="1188"/>
    </row>
    <row r="70" spans="1:1">
      <c r="A70" s="1188"/>
    </row>
    <row r="71" spans="1:1">
      <c r="A71" s="1188"/>
    </row>
    <row r="72" spans="1:1">
      <c r="A72" s="1188"/>
    </row>
    <row r="73" spans="1:1">
      <c r="A73" s="1188"/>
    </row>
    <row r="74" spans="1:1">
      <c r="A74" s="1188"/>
    </row>
    <row r="75" spans="1:1">
      <c r="A75" s="1188"/>
    </row>
    <row r="76" spans="1:1">
      <c r="A76" s="1188"/>
    </row>
    <row r="77" spans="1:1">
      <c r="A77" s="1188"/>
    </row>
    <row r="78" spans="1:1">
      <c r="A78" s="1188"/>
    </row>
    <row r="79" spans="1:1">
      <c r="A79" s="1188"/>
    </row>
    <row r="80" spans="1:1">
      <c r="A80" s="1188"/>
    </row>
    <row r="81" spans="1:1">
      <c r="A81" s="1188"/>
    </row>
    <row r="82" spans="1:1">
      <c r="A82" s="1188"/>
    </row>
    <row r="83" spans="1:1">
      <c r="A83" s="1188"/>
    </row>
    <row r="84" spans="1:1">
      <c r="A84" s="1188"/>
    </row>
    <row r="85" spans="1:1">
      <c r="A85" s="1188"/>
    </row>
    <row r="86" spans="1:1">
      <c r="A86" s="1188"/>
    </row>
    <row r="87" spans="1:1">
      <c r="A87" s="1188"/>
    </row>
    <row r="88" spans="1:1">
      <c r="A88" s="1188"/>
    </row>
    <row r="89" spans="1:1">
      <c r="A89" s="1188"/>
    </row>
    <row r="90" spans="1:1">
      <c r="A90" s="1188"/>
    </row>
    <row r="91" spans="1:1">
      <c r="A91" s="1188"/>
    </row>
    <row r="92" spans="1:1">
      <c r="A92" s="1188"/>
    </row>
    <row r="93" spans="1:1">
      <c r="A93" s="1188"/>
    </row>
    <row r="94" spans="1:1">
      <c r="A94" s="1188"/>
    </row>
    <row r="95" spans="1:1">
      <c r="A95" s="1188"/>
    </row>
    <row r="96" spans="1:1">
      <c r="A96" s="1188"/>
    </row>
    <row r="97" spans="1:1">
      <c r="A97" s="1188"/>
    </row>
    <row r="98" spans="1:1">
      <c r="A98" s="1188"/>
    </row>
    <row r="99" spans="1:1">
      <c r="A99" s="1188"/>
    </row>
  </sheetData>
  <printOptions gridLinesSet="0"/>
  <pageMargins left="0.35433070866141736" right="0.35433070866141736" top="0.35433070866141736" bottom="0.39370078740157483" header="0.19685039370078741" footer="0.19685039370078741"/>
  <pageSetup paperSize="9" scale="44" orientation="landscape" horizontalDpi="300" verticalDpi="300" r:id="rId1"/>
  <headerFooter alignWithMargins="0"/>
  <ignoredErrors>
    <ignoredError sqref="C27 C53 C43" numberStoredAsText="1"/>
    <ignoredError sqref="C13" numberStoredAsText="1" formulaRange="1"/>
    <ignoredError sqref="C12"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38"/>
  <sheetViews>
    <sheetView showGridLines="0" zoomScale="80" zoomScaleNormal="80" workbookViewId="0"/>
  </sheetViews>
  <sheetFormatPr defaultColWidth="10.7109375" defaultRowHeight="12.75"/>
  <cols>
    <col min="1" max="1" width="6.85546875" style="1190" customWidth="1"/>
    <col min="2" max="2" width="50.5703125" style="19" customWidth="1"/>
    <col min="3" max="6" width="13" style="17" customWidth="1"/>
    <col min="7" max="7" width="6.28515625" style="1281" customWidth="1"/>
    <col min="8" max="8" width="8.28515625" style="17" customWidth="1"/>
    <col min="9" max="16384" width="10.7109375" style="17"/>
  </cols>
  <sheetData>
    <row r="1" spans="1:8" ht="15.75">
      <c r="A1" s="1187"/>
      <c r="B1" s="1207" t="s">
        <v>1083</v>
      </c>
      <c r="C1" s="33"/>
      <c r="D1" s="33"/>
      <c r="E1" s="33"/>
      <c r="F1" s="33"/>
      <c r="G1" s="978"/>
      <c r="H1" s="33"/>
    </row>
    <row r="2" spans="1:8">
      <c r="A2" s="1187"/>
      <c r="B2" s="42"/>
      <c r="C2" s="33"/>
      <c r="D2" s="33"/>
      <c r="E2" s="33"/>
      <c r="F2" s="33"/>
      <c r="G2" s="978"/>
      <c r="H2" s="33"/>
    </row>
    <row r="3" spans="1:8">
      <c r="A3" s="1187"/>
      <c r="B3" s="43" t="s">
        <v>1479</v>
      </c>
      <c r="C3" s="33"/>
      <c r="D3" s="33"/>
      <c r="E3" s="33"/>
      <c r="F3" s="33"/>
      <c r="G3" s="978"/>
      <c r="H3" s="33"/>
    </row>
    <row r="4" spans="1:8">
      <c r="A4" s="1187"/>
      <c r="B4" s="94" t="s">
        <v>619</v>
      </c>
      <c r="C4" s="33"/>
      <c r="D4" s="33"/>
      <c r="E4" s="33"/>
      <c r="F4" s="33"/>
      <c r="G4" s="978"/>
      <c r="H4" s="33"/>
    </row>
    <row r="5" spans="1:8" s="1281" customFormat="1">
      <c r="A5" s="1187"/>
      <c r="B5" s="916"/>
      <c r="C5" s="978"/>
      <c r="D5" s="978"/>
      <c r="E5" s="978"/>
      <c r="F5" s="978"/>
      <c r="G5" s="978"/>
      <c r="H5" s="978"/>
    </row>
    <row r="6" spans="1:8" s="1281" customFormat="1">
      <c r="A6" s="1187"/>
      <c r="B6" s="916"/>
      <c r="C6" s="978"/>
      <c r="D6" s="978"/>
      <c r="E6" s="978"/>
      <c r="F6" s="978"/>
      <c r="G6" s="978"/>
      <c r="H6" s="978"/>
    </row>
    <row r="7" spans="1:8" s="1281" customFormat="1">
      <c r="A7" s="1187"/>
      <c r="B7" s="916"/>
      <c r="C7" s="978"/>
      <c r="D7" s="978"/>
      <c r="E7" s="978"/>
      <c r="F7" s="978"/>
      <c r="G7" s="978"/>
      <c r="H7" s="978"/>
    </row>
    <row r="8" spans="1:8">
      <c r="A8" s="1187"/>
      <c r="B8" s="33"/>
      <c r="C8" s="33"/>
      <c r="D8" s="33"/>
      <c r="E8" s="33"/>
      <c r="F8" s="33"/>
      <c r="G8" s="978"/>
      <c r="H8" s="33"/>
    </row>
    <row r="9" spans="1:8">
      <c r="A9" s="1187"/>
      <c r="B9" s="43" t="s">
        <v>43</v>
      </c>
      <c r="C9" s="33"/>
      <c r="D9" s="33"/>
      <c r="E9" s="33"/>
      <c r="F9" s="33"/>
      <c r="G9" s="978"/>
      <c r="H9" s="33"/>
    </row>
    <row r="10" spans="1:8">
      <c r="A10" s="1187"/>
      <c r="B10" s="37"/>
      <c r="C10" s="33"/>
      <c r="D10" s="33"/>
      <c r="E10" s="1759" t="s">
        <v>1633</v>
      </c>
      <c r="F10" s="1759">
        <v>1</v>
      </c>
      <c r="G10" s="978"/>
      <c r="H10" s="33"/>
    </row>
    <row r="11" spans="1:8">
      <c r="A11" s="1187">
        <v>1</v>
      </c>
      <c r="B11" s="394"/>
      <c r="C11" s="1168" t="s">
        <v>366</v>
      </c>
      <c r="D11" s="1174" t="s">
        <v>367</v>
      </c>
      <c r="E11" s="1168" t="s">
        <v>73</v>
      </c>
      <c r="F11" s="376"/>
      <c r="G11" s="1345"/>
      <c r="H11" s="33"/>
    </row>
    <row r="12" spans="1:8" ht="14.25" customHeight="1">
      <c r="A12" s="1187"/>
      <c r="B12" s="336" t="s">
        <v>1183</v>
      </c>
      <c r="C12" s="362" t="s">
        <v>1480</v>
      </c>
      <c r="D12" s="362" t="s">
        <v>1482</v>
      </c>
      <c r="E12" s="366"/>
      <c r="F12" s="375" t="s">
        <v>110</v>
      </c>
      <c r="G12" s="1345"/>
      <c r="H12" s="33"/>
    </row>
    <row r="13" spans="1:8">
      <c r="A13" s="1187"/>
      <c r="B13" s="325"/>
      <c r="C13" s="397" t="s">
        <v>75</v>
      </c>
      <c r="D13" s="397" t="s">
        <v>75</v>
      </c>
      <c r="E13" s="942" t="s">
        <v>74</v>
      </c>
      <c r="F13" s="375" t="s">
        <v>111</v>
      </c>
      <c r="G13" s="1345"/>
      <c r="H13" s="33"/>
    </row>
    <row r="14" spans="1:8" ht="19.5" customHeight="1">
      <c r="A14" s="1187"/>
      <c r="B14" s="315" t="s">
        <v>894</v>
      </c>
      <c r="C14" s="695"/>
      <c r="D14" s="704"/>
      <c r="E14" s="942" t="s">
        <v>26</v>
      </c>
      <c r="F14" s="370" t="s">
        <v>76</v>
      </c>
      <c r="G14" s="135"/>
      <c r="H14" s="173"/>
    </row>
    <row r="15" spans="1:8" ht="19.5" customHeight="1" thickBot="1">
      <c r="A15" s="1187"/>
      <c r="B15" s="316" t="s">
        <v>172</v>
      </c>
      <c r="C15" s="695"/>
      <c r="D15" s="704"/>
      <c r="E15" s="942" t="s">
        <v>27</v>
      </c>
      <c r="F15" s="370" t="s">
        <v>76</v>
      </c>
      <c r="G15" s="135"/>
      <c r="H15" s="33"/>
    </row>
    <row r="16" spans="1:8" ht="19.5" customHeight="1">
      <c r="A16" s="1187"/>
      <c r="B16" s="319" t="s">
        <v>28</v>
      </c>
      <c r="C16" s="345">
        <f>SUM(C14:C15)</f>
        <v>0</v>
      </c>
      <c r="D16" s="345">
        <f>SUM(D14:D15)</f>
        <v>0</v>
      </c>
      <c r="E16" s="942" t="s">
        <v>3</v>
      </c>
      <c r="F16" s="370" t="s">
        <v>76</v>
      </c>
      <c r="G16" s="135"/>
      <c r="H16" s="33"/>
    </row>
    <row r="17" spans="1:8">
      <c r="A17" s="1187"/>
      <c r="B17" s="37"/>
      <c r="C17" s="33"/>
      <c r="D17" s="33"/>
      <c r="E17" s="33"/>
      <c r="F17" s="33"/>
      <c r="G17" s="978"/>
      <c r="H17" s="33"/>
    </row>
    <row r="18" spans="1:8">
      <c r="A18" s="1187"/>
      <c r="B18" s="37"/>
      <c r="C18" s="33"/>
      <c r="D18" s="33"/>
      <c r="E18" s="1759" t="s">
        <v>1633</v>
      </c>
      <c r="F18" s="1759">
        <v>2</v>
      </c>
      <c r="G18" s="978"/>
      <c r="H18" s="33"/>
    </row>
    <row r="19" spans="1:8">
      <c r="A19" s="1187">
        <v>2</v>
      </c>
      <c r="B19" s="373"/>
      <c r="C19" s="1168" t="s">
        <v>565</v>
      </c>
      <c r="D19" s="1174" t="s">
        <v>566</v>
      </c>
      <c r="E19" s="1168" t="s">
        <v>73</v>
      </c>
      <c r="F19" s="374" t="s">
        <v>110</v>
      </c>
      <c r="G19" s="1436"/>
      <c r="H19" s="33"/>
    </row>
    <row r="20" spans="1:8">
      <c r="A20" s="1187"/>
      <c r="B20" s="339" t="s">
        <v>1357</v>
      </c>
      <c r="C20" s="362">
        <v>42460</v>
      </c>
      <c r="D20" s="362" t="s">
        <v>1482</v>
      </c>
      <c r="E20" s="358"/>
      <c r="F20" s="335"/>
      <c r="G20" s="819"/>
      <c r="H20" s="33"/>
    </row>
    <row r="21" spans="1:8">
      <c r="A21" s="1187"/>
      <c r="B21" s="392"/>
      <c r="C21" s="391" t="s">
        <v>447</v>
      </c>
      <c r="D21" s="391" t="s">
        <v>447</v>
      </c>
      <c r="E21" s="942" t="s">
        <v>74</v>
      </c>
      <c r="F21" s="329" t="s">
        <v>111</v>
      </c>
      <c r="G21" s="913"/>
      <c r="H21" s="33"/>
    </row>
    <row r="22" spans="1:8" ht="18.75" customHeight="1">
      <c r="A22" s="1187"/>
      <c r="B22" s="323" t="s">
        <v>288</v>
      </c>
      <c r="C22" s="363"/>
      <c r="D22" s="363"/>
      <c r="E22" s="363"/>
      <c r="F22" s="365"/>
      <c r="G22" s="913"/>
      <c r="H22" s="33"/>
    </row>
    <row r="23" spans="1:8" ht="18.75" customHeight="1">
      <c r="A23" s="1187"/>
      <c r="B23" s="369" t="s">
        <v>1358</v>
      </c>
      <c r="C23" s="695"/>
      <c r="D23" s="704"/>
      <c r="E23" s="942" t="s">
        <v>200</v>
      </c>
      <c r="F23" s="331" t="s">
        <v>136</v>
      </c>
      <c r="G23" s="1134"/>
      <c r="H23" s="33"/>
    </row>
    <row r="24" spans="1:8" ht="18.75" customHeight="1">
      <c r="A24" s="1187"/>
      <c r="B24" s="369" t="s">
        <v>874</v>
      </c>
      <c r="C24" s="695"/>
      <c r="D24" s="704"/>
      <c r="E24" s="942" t="s">
        <v>702</v>
      </c>
      <c r="F24" s="331" t="s">
        <v>136</v>
      </c>
      <c r="G24" s="1134"/>
      <c r="H24" s="33"/>
    </row>
    <row r="25" spans="1:8" ht="18.75" customHeight="1">
      <c r="A25" s="1187"/>
      <c r="B25" s="382" t="s">
        <v>187</v>
      </c>
      <c r="C25" s="695"/>
      <c r="D25" s="704"/>
      <c r="E25" s="942" t="s">
        <v>26</v>
      </c>
      <c r="F25" s="331" t="s">
        <v>136</v>
      </c>
      <c r="G25" s="1134"/>
      <c r="H25" s="33"/>
    </row>
    <row r="26" spans="1:8" ht="18.75" customHeight="1">
      <c r="B26" s="382" t="s">
        <v>188</v>
      </c>
      <c r="C26" s="695"/>
      <c r="D26" s="704"/>
      <c r="E26" s="942" t="s">
        <v>201</v>
      </c>
      <c r="F26" s="331" t="s">
        <v>136</v>
      </c>
      <c r="G26" s="1134"/>
    </row>
    <row r="27" spans="1:8" ht="18.75" customHeight="1">
      <c r="B27" s="382" t="s">
        <v>189</v>
      </c>
      <c r="C27" s="695"/>
      <c r="D27" s="704"/>
      <c r="E27" s="942" t="s">
        <v>27</v>
      </c>
      <c r="F27" s="331" t="s">
        <v>136</v>
      </c>
      <c r="G27" s="1134"/>
    </row>
    <row r="28" spans="1:8" s="972" customFormat="1" ht="18.75" customHeight="1" thickBot="1">
      <c r="A28" s="1190"/>
      <c r="B28" s="1014" t="s">
        <v>1359</v>
      </c>
      <c r="C28" s="695"/>
      <c r="D28" s="704"/>
      <c r="E28" s="942" t="s">
        <v>857</v>
      </c>
      <c r="F28" s="331" t="s">
        <v>136</v>
      </c>
      <c r="G28" s="1134"/>
    </row>
    <row r="29" spans="1:8" ht="18.75" customHeight="1">
      <c r="B29" s="371" t="s">
        <v>93</v>
      </c>
      <c r="C29" s="345">
        <f>SUM(C23:C28)</f>
        <v>0</v>
      </c>
      <c r="D29" s="345">
        <f t="shared" ref="D29" si="0">SUM(D23:D28)</f>
        <v>0</v>
      </c>
      <c r="E29" s="942" t="s">
        <v>202</v>
      </c>
      <c r="F29" s="331" t="s">
        <v>136</v>
      </c>
      <c r="G29" s="1134"/>
    </row>
    <row r="30" spans="1:8" ht="18.75" customHeight="1">
      <c r="B30" s="323" t="s">
        <v>284</v>
      </c>
      <c r="C30" s="359"/>
      <c r="D30" s="359"/>
      <c r="E30" s="360"/>
      <c r="F30" s="328"/>
      <c r="G30" s="819"/>
    </row>
    <row r="31" spans="1:8" ht="18.75" customHeight="1">
      <c r="B31" s="369" t="s">
        <v>1358</v>
      </c>
      <c r="C31" s="695"/>
      <c r="D31" s="704"/>
      <c r="E31" s="942" t="s">
        <v>203</v>
      </c>
      <c r="F31" s="331" t="s">
        <v>136</v>
      </c>
      <c r="G31" s="1134"/>
    </row>
    <row r="32" spans="1:8" ht="18.75" customHeight="1">
      <c r="B32" s="369" t="s">
        <v>874</v>
      </c>
      <c r="C32" s="695"/>
      <c r="D32" s="704"/>
      <c r="E32" s="942" t="s">
        <v>697</v>
      </c>
      <c r="F32" s="331" t="s">
        <v>136</v>
      </c>
      <c r="G32" s="1134"/>
    </row>
    <row r="33" spans="1:7" ht="18.75" customHeight="1">
      <c r="B33" s="382" t="s">
        <v>187</v>
      </c>
      <c r="C33" s="695"/>
      <c r="D33" s="704"/>
      <c r="E33" s="942" t="s">
        <v>4</v>
      </c>
      <c r="F33" s="331" t="s">
        <v>136</v>
      </c>
      <c r="G33" s="1134"/>
    </row>
    <row r="34" spans="1:7" ht="18.75" customHeight="1">
      <c r="B34" s="382" t="s">
        <v>188</v>
      </c>
      <c r="C34" s="695"/>
      <c r="D34" s="704"/>
      <c r="E34" s="942" t="s">
        <v>204</v>
      </c>
      <c r="F34" s="331" t="s">
        <v>136</v>
      </c>
      <c r="G34" s="1134"/>
    </row>
    <row r="35" spans="1:7" ht="18.75" customHeight="1">
      <c r="B35" s="382" t="s">
        <v>189</v>
      </c>
      <c r="C35" s="695"/>
      <c r="D35" s="704"/>
      <c r="E35" s="942" t="s">
        <v>5</v>
      </c>
      <c r="F35" s="331" t="s">
        <v>136</v>
      </c>
      <c r="G35" s="1134"/>
    </row>
    <row r="36" spans="1:7" s="1281" customFormat="1" ht="29.25" customHeight="1">
      <c r="A36" s="1190"/>
      <c r="B36" s="1305" t="s">
        <v>1166</v>
      </c>
      <c r="C36" s="1296"/>
      <c r="D36" s="950"/>
      <c r="E36" s="942" t="s">
        <v>1165</v>
      </c>
      <c r="F36" s="331" t="s">
        <v>136</v>
      </c>
      <c r="G36" s="1134"/>
    </row>
    <row r="37" spans="1:7" s="972" customFormat="1" ht="18.75" customHeight="1" thickBot="1">
      <c r="A37" s="1190"/>
      <c r="B37" s="1014" t="s">
        <v>1359</v>
      </c>
      <c r="C37" s="1340"/>
      <c r="D37" s="950"/>
      <c r="E37" s="942" t="s">
        <v>988</v>
      </c>
      <c r="F37" s="331" t="s">
        <v>136</v>
      </c>
      <c r="G37" s="1134"/>
    </row>
    <row r="38" spans="1:7" ht="18.75" customHeight="1">
      <c r="B38" s="395" t="s">
        <v>93</v>
      </c>
      <c r="C38" s="345">
        <f>SUM(C31:C37)</f>
        <v>0</v>
      </c>
      <c r="D38" s="345">
        <f t="shared" ref="D38" si="1">SUM(D31:D37)</f>
        <v>0</v>
      </c>
      <c r="E38" s="942" t="s">
        <v>205</v>
      </c>
      <c r="F38" s="370" t="s">
        <v>136</v>
      </c>
      <c r="G38" s="135"/>
    </row>
  </sheetData>
  <printOptions gridLinesSet="0"/>
  <pageMargins left="0.74803149606299213" right="0.34" top="0.36" bottom="0.38" header="0.21" footer="0.2"/>
  <pageSetup paperSize="9" scale="91" orientation="portrait" horizontalDpi="300" verticalDpi="300" r:id="rId1"/>
  <headerFooter alignWithMargins="0"/>
  <ignoredErrors>
    <ignoredError sqref="E14:E16 E38 C13:D13 E29:E35 E23:E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59"/>
  <sheetViews>
    <sheetView showGridLines="0" zoomScale="80" zoomScaleNormal="80" workbookViewId="0"/>
  </sheetViews>
  <sheetFormatPr defaultColWidth="10.7109375" defaultRowHeight="12.75"/>
  <cols>
    <col min="1" max="1" width="4.85546875" style="22" customWidth="1"/>
    <col min="2" max="2" width="65.7109375" style="24" customWidth="1"/>
    <col min="3" max="3" width="14.42578125" style="24" customWidth="1"/>
    <col min="4" max="4" width="15.140625" style="22" customWidth="1"/>
    <col min="5" max="5" width="14.85546875" style="22" customWidth="1"/>
    <col min="6" max="6" width="11.42578125" style="22" customWidth="1"/>
    <col min="7" max="7" width="9.7109375" style="22" customWidth="1"/>
    <col min="8" max="8" width="2.85546875" style="22" customWidth="1"/>
    <col min="9" max="16384" width="10.7109375" style="22"/>
  </cols>
  <sheetData>
    <row r="1" spans="1:11" ht="15.75">
      <c r="A1" s="33"/>
      <c r="B1" s="1207" t="s">
        <v>1083</v>
      </c>
      <c r="C1" s="41"/>
      <c r="D1" s="33"/>
      <c r="E1" s="33"/>
      <c r="F1" s="33"/>
      <c r="G1" s="33"/>
      <c r="H1" s="33"/>
      <c r="I1" s="33"/>
      <c r="J1" s="33"/>
      <c r="K1" s="33"/>
    </row>
    <row r="2" spans="1:11">
      <c r="A2" s="33"/>
      <c r="B2" s="42"/>
      <c r="C2" s="37"/>
      <c r="D2" s="33"/>
      <c r="E2" s="33"/>
      <c r="F2" s="33"/>
      <c r="G2" s="33"/>
      <c r="H2" s="33"/>
      <c r="I2" s="33"/>
      <c r="J2" s="33"/>
      <c r="K2" s="33"/>
    </row>
    <row r="3" spans="1:11">
      <c r="A3" s="34"/>
      <c r="B3" s="38" t="s">
        <v>1479</v>
      </c>
      <c r="C3" s="38"/>
      <c r="D3" s="34"/>
      <c r="E3" s="34"/>
      <c r="F3" s="34"/>
      <c r="G3" s="34"/>
      <c r="H3" s="34"/>
      <c r="I3" s="33"/>
      <c r="J3" s="33"/>
      <c r="K3" s="33"/>
    </row>
    <row r="4" spans="1:11">
      <c r="A4" s="34"/>
      <c r="B4" s="94" t="s">
        <v>487</v>
      </c>
      <c r="C4" s="39"/>
      <c r="D4" s="34"/>
      <c r="E4" s="34"/>
      <c r="F4" s="34"/>
      <c r="G4" s="34"/>
      <c r="H4" s="34"/>
      <c r="I4" s="33"/>
      <c r="J4" s="33"/>
      <c r="K4" s="33"/>
    </row>
    <row r="5" spans="1:11" s="975" customFormat="1">
      <c r="A5" s="979"/>
      <c r="B5" s="916"/>
      <c r="C5" s="39"/>
      <c r="D5" s="979"/>
      <c r="E5" s="979"/>
      <c r="F5" s="979"/>
      <c r="G5" s="979"/>
      <c r="H5" s="979"/>
      <c r="I5" s="978"/>
      <c r="J5" s="978"/>
      <c r="K5" s="978"/>
    </row>
    <row r="6" spans="1:11" s="975" customFormat="1">
      <c r="A6" s="979"/>
      <c r="B6" s="916"/>
      <c r="C6" s="39"/>
      <c r="D6" s="979"/>
      <c r="E6" s="979"/>
      <c r="F6" s="979"/>
      <c r="G6" s="979"/>
      <c r="H6" s="979"/>
      <c r="I6" s="978"/>
      <c r="J6" s="978"/>
      <c r="K6" s="978"/>
    </row>
    <row r="7" spans="1:11" s="975" customFormat="1">
      <c r="A7" s="979"/>
      <c r="B7" s="916"/>
      <c r="C7" s="39"/>
      <c r="D7" s="979"/>
      <c r="E7" s="979"/>
      <c r="F7" s="979"/>
      <c r="G7" s="979"/>
      <c r="H7" s="979"/>
      <c r="I7" s="978"/>
      <c r="J7" s="978"/>
      <c r="K7" s="978"/>
    </row>
    <row r="8" spans="1:11">
      <c r="A8" s="34"/>
      <c r="B8" s="34"/>
      <c r="C8" s="34"/>
      <c r="D8" s="34"/>
      <c r="E8" s="34"/>
      <c r="F8" s="34"/>
      <c r="G8" s="34"/>
      <c r="H8" s="34"/>
      <c r="I8" s="33"/>
      <c r="J8" s="33"/>
      <c r="K8" s="33"/>
    </row>
    <row r="9" spans="1:11">
      <c r="A9" s="34"/>
      <c r="B9" s="43" t="s">
        <v>127</v>
      </c>
      <c r="C9" s="43"/>
      <c r="D9" s="34"/>
      <c r="E9" s="34"/>
      <c r="F9" s="34"/>
      <c r="G9" s="34"/>
      <c r="H9" s="34"/>
      <c r="I9" s="33"/>
      <c r="J9" s="33"/>
      <c r="K9" s="33"/>
    </row>
    <row r="10" spans="1:11">
      <c r="A10" s="34"/>
      <c r="B10" s="40"/>
      <c r="C10" s="40"/>
      <c r="D10" s="34"/>
      <c r="E10" s="34"/>
      <c r="F10" s="1759" t="s">
        <v>1633</v>
      </c>
      <c r="G10" s="1759">
        <v>1</v>
      </c>
      <c r="H10" s="34"/>
      <c r="I10" s="33"/>
      <c r="J10" s="33"/>
      <c r="K10" s="33"/>
    </row>
    <row r="11" spans="1:11">
      <c r="A11" s="1186">
        <v>1</v>
      </c>
      <c r="B11" s="600"/>
      <c r="C11" s="601"/>
      <c r="D11" s="609" t="s">
        <v>319</v>
      </c>
      <c r="E11" s="1153" t="s">
        <v>320</v>
      </c>
      <c r="F11" s="1758" t="s">
        <v>73</v>
      </c>
      <c r="G11" s="1152"/>
      <c r="H11" s="34"/>
      <c r="I11" s="33"/>
      <c r="J11" s="33"/>
      <c r="K11" s="33"/>
    </row>
    <row r="12" spans="1:11">
      <c r="A12" s="34"/>
      <c r="B12" s="332" t="s">
        <v>197</v>
      </c>
      <c r="C12" s="44"/>
      <c r="D12" s="591" t="s">
        <v>1129</v>
      </c>
      <c r="E12" s="591" t="s">
        <v>957</v>
      </c>
      <c r="F12" s="508"/>
      <c r="G12" s="375" t="s">
        <v>110</v>
      </c>
      <c r="H12" s="34"/>
      <c r="I12" s="33"/>
      <c r="J12" s="33"/>
      <c r="K12" s="33"/>
    </row>
    <row r="13" spans="1:11">
      <c r="A13" s="34"/>
      <c r="B13" s="446"/>
      <c r="C13" s="593" t="s">
        <v>602</v>
      </c>
      <c r="D13" s="285" t="s">
        <v>75</v>
      </c>
      <c r="E13" s="423" t="s">
        <v>75</v>
      </c>
      <c r="F13" s="1068" t="s">
        <v>74</v>
      </c>
      <c r="G13" s="375" t="s">
        <v>111</v>
      </c>
      <c r="H13" s="34"/>
      <c r="I13" s="33"/>
      <c r="J13" s="33"/>
      <c r="K13" s="33"/>
    </row>
    <row r="14" spans="1:11" ht="18.75" customHeight="1">
      <c r="A14" s="34"/>
      <c r="B14" s="936" t="s">
        <v>1171</v>
      </c>
      <c r="C14" s="152"/>
      <c r="D14" s="1325">
        <f>'6. Op Inc (source)'!C29</f>
        <v>0</v>
      </c>
      <c r="E14" s="1325">
        <f>'6. Op Inc (source)'!D29</f>
        <v>0</v>
      </c>
      <c r="F14" s="1068" t="s">
        <v>635</v>
      </c>
      <c r="G14" s="370" t="s">
        <v>76</v>
      </c>
      <c r="H14" s="34"/>
      <c r="I14" s="33"/>
      <c r="J14" s="33"/>
      <c r="K14" s="33"/>
    </row>
    <row r="15" spans="1:11" s="975" customFormat="1" ht="18.75" customHeight="1" thickBot="1">
      <c r="A15" s="979"/>
      <c r="B15" s="1242" t="s">
        <v>31</v>
      </c>
      <c r="C15" s="1238"/>
      <c r="D15" s="1325">
        <f>'6. Op Inc (source)'!C70</f>
        <v>0</v>
      </c>
      <c r="E15" s="1325">
        <f>'6. Op Inc (source)'!D70</f>
        <v>0</v>
      </c>
      <c r="F15" s="844" t="s">
        <v>412</v>
      </c>
      <c r="G15" s="370" t="s">
        <v>76</v>
      </c>
      <c r="H15" s="979"/>
      <c r="I15" s="978"/>
      <c r="J15" s="978"/>
      <c r="K15" s="978"/>
    </row>
    <row r="16" spans="1:11" s="975" customFormat="1" ht="18.75" customHeight="1">
      <c r="A16" s="979"/>
      <c r="B16" s="1180" t="s">
        <v>1178</v>
      </c>
      <c r="C16" s="1238">
        <v>2</v>
      </c>
      <c r="D16" s="345">
        <f>SUM(D14:D15)</f>
        <v>0</v>
      </c>
      <c r="E16" s="345">
        <f>SUM(E14:E15)</f>
        <v>0</v>
      </c>
      <c r="F16" s="844" t="s">
        <v>12</v>
      </c>
      <c r="G16" s="370" t="s">
        <v>76</v>
      </c>
      <c r="H16" s="979"/>
      <c r="I16" s="978"/>
      <c r="J16" s="978"/>
      <c r="K16" s="978"/>
    </row>
    <row r="17" spans="1:11" ht="18.75" customHeight="1" thickBot="1">
      <c r="A17" s="34"/>
      <c r="B17" s="451" t="s">
        <v>1269</v>
      </c>
      <c r="C17" s="45">
        <v>3</v>
      </c>
      <c r="D17" s="847">
        <f>-'7. Op Exp'!D85</f>
        <v>0</v>
      </c>
      <c r="E17" s="847">
        <f>-'7. Op Exp'!E85</f>
        <v>0</v>
      </c>
      <c r="F17" s="1068" t="s">
        <v>200</v>
      </c>
      <c r="G17" s="370" t="s">
        <v>38</v>
      </c>
      <c r="H17" s="34"/>
      <c r="I17" s="33"/>
      <c r="J17" s="33"/>
      <c r="K17" s="33"/>
    </row>
    <row r="18" spans="1:11" ht="25.5" customHeight="1">
      <c r="A18" s="34"/>
      <c r="B18" s="603" t="s">
        <v>453</v>
      </c>
      <c r="C18" s="45"/>
      <c r="D18" s="345">
        <f>SUM(D16:D17)</f>
        <v>0</v>
      </c>
      <c r="E18" s="345">
        <f>SUM(E16:E17)</f>
        <v>0</v>
      </c>
      <c r="F18" s="1068" t="s">
        <v>26</v>
      </c>
      <c r="G18" s="370" t="s">
        <v>78</v>
      </c>
      <c r="H18" s="34"/>
      <c r="I18" s="33"/>
      <c r="J18" s="33"/>
      <c r="K18" s="33"/>
    </row>
    <row r="19" spans="1:11">
      <c r="A19" s="34"/>
      <c r="B19" s="604" t="s">
        <v>454</v>
      </c>
      <c r="C19" s="45"/>
      <c r="D19" s="50"/>
      <c r="E19" s="50"/>
      <c r="F19" s="605"/>
      <c r="G19" s="370"/>
      <c r="H19" s="34"/>
      <c r="I19" s="33"/>
      <c r="J19" s="33"/>
      <c r="K19" s="33"/>
    </row>
    <row r="20" spans="1:11" s="23" customFormat="1" ht="18.75" customHeight="1">
      <c r="A20" s="40"/>
      <c r="B20" s="451" t="s">
        <v>455</v>
      </c>
      <c r="C20" s="45">
        <v>8</v>
      </c>
      <c r="D20" s="847">
        <f>'11. Finance'!C26</f>
        <v>0</v>
      </c>
      <c r="E20" s="847">
        <f>'11. Finance'!D26</f>
        <v>0</v>
      </c>
      <c r="F20" s="1068" t="s">
        <v>201</v>
      </c>
      <c r="G20" s="370" t="s">
        <v>76</v>
      </c>
      <c r="H20" s="40"/>
      <c r="I20" s="54"/>
      <c r="J20" s="54"/>
      <c r="K20" s="54"/>
    </row>
    <row r="21" spans="1:11" s="23" customFormat="1" ht="18.75" customHeight="1">
      <c r="A21" s="40"/>
      <c r="B21" s="451" t="s">
        <v>456</v>
      </c>
      <c r="C21" s="45">
        <v>9</v>
      </c>
      <c r="D21" s="847">
        <f>-'11. Finance'!C49</f>
        <v>0</v>
      </c>
      <c r="E21" s="847">
        <f>-'11. Finance'!D49</f>
        <v>0</v>
      </c>
      <c r="F21" s="1068">
        <v>120</v>
      </c>
      <c r="G21" s="370" t="s">
        <v>38</v>
      </c>
      <c r="H21" s="40"/>
      <c r="I21" s="54"/>
      <c r="J21" s="54"/>
      <c r="K21" s="54"/>
    </row>
    <row r="22" spans="1:11" s="23" customFormat="1" ht="18.75" customHeight="1">
      <c r="A22" s="40"/>
      <c r="B22" s="451" t="s">
        <v>457</v>
      </c>
      <c r="C22" s="45"/>
      <c r="D22" s="847">
        <f>-'25. Provisions and CL'!C39</f>
        <v>0</v>
      </c>
      <c r="E22" s="847">
        <f>-'25. Provisions and CL'!C65</f>
        <v>0</v>
      </c>
      <c r="F22" s="1068">
        <v>125</v>
      </c>
      <c r="G22" s="370" t="s">
        <v>38</v>
      </c>
      <c r="H22" s="40"/>
      <c r="I22" s="54"/>
      <c r="J22" s="54"/>
      <c r="K22" s="54"/>
    </row>
    <row r="23" spans="1:11" s="23" customFormat="1" ht="18.75" customHeight="1" thickBot="1">
      <c r="A23" s="40"/>
      <c r="B23" s="451" t="s">
        <v>1270</v>
      </c>
      <c r="C23" s="45"/>
      <c r="D23" s="832"/>
      <c r="E23" s="829"/>
      <c r="F23" s="1068">
        <v>130</v>
      </c>
      <c r="G23" s="370" t="s">
        <v>38</v>
      </c>
      <c r="H23" s="40"/>
      <c r="I23" s="54"/>
      <c r="J23" s="54"/>
      <c r="K23" s="54"/>
    </row>
    <row r="24" spans="1:11" ht="25.5" customHeight="1">
      <c r="A24" s="34"/>
      <c r="B24" s="604" t="s">
        <v>458</v>
      </c>
      <c r="C24" s="45"/>
      <c r="D24" s="345">
        <f>SUM(D20:D23)</f>
        <v>0</v>
      </c>
      <c r="E24" s="345">
        <f>SUM(E20:E23)</f>
        <v>0</v>
      </c>
      <c r="F24" s="1068">
        <v>135</v>
      </c>
      <c r="G24" s="370" t="s">
        <v>78</v>
      </c>
      <c r="H24" s="34"/>
      <c r="I24" s="33"/>
      <c r="J24" s="33"/>
      <c r="K24" s="33"/>
    </row>
    <row r="25" spans="1:11" s="23" customFormat="1" ht="18.75" customHeight="1">
      <c r="A25" s="40"/>
      <c r="B25" s="451" t="s">
        <v>1463</v>
      </c>
      <c r="C25" s="45"/>
      <c r="D25" s="832"/>
      <c r="E25" s="829"/>
      <c r="F25" s="1068">
        <v>140</v>
      </c>
      <c r="G25" s="370" t="s">
        <v>78</v>
      </c>
      <c r="H25" s="40"/>
      <c r="I25" s="54"/>
      <c r="J25" s="54"/>
      <c r="K25" s="54"/>
    </row>
    <row r="26" spans="1:11" s="23" customFormat="1" ht="18.75" customHeight="1">
      <c r="A26" s="40"/>
      <c r="B26" s="936" t="s">
        <v>1271</v>
      </c>
      <c r="C26" s="45"/>
      <c r="D26" s="832"/>
      <c r="E26" s="829"/>
      <c r="F26" s="1068" t="s">
        <v>888</v>
      </c>
      <c r="G26" s="370" t="s">
        <v>78</v>
      </c>
      <c r="H26" s="1587"/>
      <c r="I26" s="54"/>
      <c r="J26" s="54"/>
      <c r="K26" s="54"/>
    </row>
    <row r="27" spans="1:11" s="23" customFormat="1" ht="18.75" customHeight="1">
      <c r="A27" s="40"/>
      <c r="B27" s="537" t="s">
        <v>927</v>
      </c>
      <c r="C27" s="45">
        <v>15</v>
      </c>
      <c r="D27" s="847">
        <f>SUM('16. Investments &amp; Groups'!C22:G22)+SUM('16. Investments &amp; Groups'!C21:G21)</f>
        <v>0</v>
      </c>
      <c r="E27" s="847">
        <f>SUM('16. Investments &amp; Groups'!C46:G46)+SUM('16. Investments &amp; Groups'!C45:G45)</f>
        <v>0</v>
      </c>
      <c r="F27" s="1068" t="s">
        <v>722</v>
      </c>
      <c r="G27" s="370" t="s">
        <v>78</v>
      </c>
      <c r="H27" s="173"/>
      <c r="I27" s="54"/>
      <c r="J27" s="54"/>
      <c r="K27" s="54"/>
    </row>
    <row r="28" spans="1:11" s="23" customFormat="1" ht="18.75" customHeight="1" thickBot="1">
      <c r="A28" s="40"/>
      <c r="B28" s="451" t="s">
        <v>149</v>
      </c>
      <c r="C28" s="45"/>
      <c r="D28" s="847">
        <f>-'10. Corp Tax'!C21</f>
        <v>0</v>
      </c>
      <c r="E28" s="847">
        <f>-'10. Corp Tax'!D21</f>
        <v>0</v>
      </c>
      <c r="F28" s="1068">
        <v>145</v>
      </c>
      <c r="G28" s="370" t="s">
        <v>38</v>
      </c>
      <c r="H28" s="40"/>
      <c r="I28" s="54"/>
      <c r="J28" s="54"/>
      <c r="K28" s="54"/>
    </row>
    <row r="29" spans="1:11" ht="22.5" customHeight="1">
      <c r="A29" s="40"/>
      <c r="B29" s="604" t="s">
        <v>1272</v>
      </c>
      <c r="C29" s="45"/>
      <c r="D29" s="345">
        <f>D18+D24+SUM(D25:D28)</f>
        <v>0</v>
      </c>
      <c r="E29" s="345">
        <f>E18+E24+SUM(E25:E28)</f>
        <v>0</v>
      </c>
      <c r="F29" s="1068">
        <v>150</v>
      </c>
      <c r="G29" s="370" t="s">
        <v>78</v>
      </c>
      <c r="H29" s="34"/>
      <c r="I29" s="33"/>
      <c r="J29" s="33"/>
      <c r="K29" s="33"/>
    </row>
    <row r="30" spans="1:11" s="23" customFormat="1" ht="33" customHeight="1" thickBot="1">
      <c r="A30" s="40"/>
      <c r="B30" s="451" t="s">
        <v>150</v>
      </c>
      <c r="C30" s="45">
        <v>6</v>
      </c>
      <c r="D30" s="847">
        <f>'9. Op Misc'!C94</f>
        <v>0</v>
      </c>
      <c r="E30" s="847">
        <f>'9. Op Misc'!D94</f>
        <v>0</v>
      </c>
      <c r="F30" s="1068">
        <v>155</v>
      </c>
      <c r="G30" s="370" t="s">
        <v>78</v>
      </c>
      <c r="H30" s="40"/>
      <c r="I30" s="54"/>
      <c r="J30" s="54"/>
      <c r="K30" s="54"/>
    </row>
    <row r="31" spans="1:11" ht="25.5" customHeight="1">
      <c r="A31" s="34"/>
      <c r="B31" s="603" t="s">
        <v>151</v>
      </c>
      <c r="C31" s="45"/>
      <c r="D31" s="345">
        <f>D29+D30</f>
        <v>0</v>
      </c>
      <c r="E31" s="345">
        <f>E29+E30</f>
        <v>0</v>
      </c>
      <c r="F31" s="1068">
        <v>160</v>
      </c>
      <c r="G31" s="1127" t="s">
        <v>78</v>
      </c>
      <c r="H31" s="34"/>
      <c r="I31" s="33"/>
      <c r="J31" s="33"/>
      <c r="K31" s="33"/>
    </row>
    <row r="32" spans="1:11" ht="26.25" customHeight="1">
      <c r="A32" s="34"/>
      <c r="B32" s="1128" t="s">
        <v>469</v>
      </c>
      <c r="C32" s="45"/>
      <c r="D32" s="50"/>
      <c r="E32" s="50"/>
      <c r="F32" s="1125"/>
      <c r="G32" s="1127"/>
      <c r="H32" s="34"/>
      <c r="I32" s="33"/>
      <c r="J32" s="33"/>
      <c r="K32" s="33"/>
    </row>
    <row r="33" spans="1:11" s="975" customFormat="1" ht="26.25" customHeight="1">
      <c r="A33" s="979"/>
      <c r="B33" s="1046" t="s">
        <v>1057</v>
      </c>
      <c r="C33" s="957"/>
      <c r="D33" s="50"/>
      <c r="E33" s="50"/>
      <c r="F33" s="1126"/>
      <c r="G33" s="1121"/>
      <c r="H33" s="979"/>
      <c r="I33" s="978"/>
      <c r="J33" s="978"/>
      <c r="K33" s="978"/>
    </row>
    <row r="34" spans="1:11" s="23" customFormat="1" ht="19.5" customHeight="1">
      <c r="A34" s="40"/>
      <c r="B34" s="451" t="s">
        <v>881</v>
      </c>
      <c r="C34" s="45"/>
      <c r="D34" s="847">
        <f>'3. SOCIE'!D22</f>
        <v>0</v>
      </c>
      <c r="E34" s="847">
        <f>'3. SOCIE'!D55</f>
        <v>0</v>
      </c>
      <c r="F34" s="1068" t="s">
        <v>206</v>
      </c>
      <c r="G34" s="331" t="s">
        <v>38</v>
      </c>
      <c r="H34" s="349"/>
      <c r="I34" s="54"/>
      <c r="J34" s="54"/>
      <c r="K34" s="54"/>
    </row>
    <row r="35" spans="1:11" s="23" customFormat="1" ht="19.5" customHeight="1">
      <c r="A35" s="40"/>
      <c r="B35" s="451" t="s">
        <v>882</v>
      </c>
      <c r="C35" s="45"/>
      <c r="D35" s="847">
        <f>SUM('3. SOCIE'!D23:D26)</f>
        <v>0</v>
      </c>
      <c r="E35" s="847">
        <f>SUM('3. SOCIE'!D56:D59)</f>
        <v>0</v>
      </c>
      <c r="F35" s="1068">
        <v>170</v>
      </c>
      <c r="G35" s="370" t="s">
        <v>78</v>
      </c>
      <c r="H35" s="349"/>
      <c r="I35" s="54"/>
      <c r="J35" s="54"/>
      <c r="K35" s="54"/>
    </row>
    <row r="36" spans="1:11" s="23" customFormat="1" ht="19.5" customHeight="1">
      <c r="A36" s="40"/>
      <c r="B36" s="537" t="s">
        <v>431</v>
      </c>
      <c r="C36" s="45"/>
      <c r="D36" s="847">
        <f>'3. SOCIE'!D28</f>
        <v>0</v>
      </c>
      <c r="E36" s="847">
        <f>'3. SOCIE'!D61</f>
        <v>0</v>
      </c>
      <c r="F36" s="1068">
        <v>190</v>
      </c>
      <c r="G36" s="370" t="s">
        <v>78</v>
      </c>
      <c r="H36" s="40"/>
      <c r="I36" s="54"/>
      <c r="J36" s="54"/>
      <c r="K36" s="54"/>
    </row>
    <row r="37" spans="1:11" s="23" customFormat="1" ht="19.5" customHeight="1">
      <c r="A37" s="40"/>
      <c r="B37" s="537" t="s">
        <v>432</v>
      </c>
      <c r="C37" s="45"/>
      <c r="D37" s="847">
        <f>'3. SOCIE'!D31</f>
        <v>0</v>
      </c>
      <c r="E37" s="847">
        <f>'3. SOCIE'!D64</f>
        <v>0</v>
      </c>
      <c r="F37" s="1068">
        <v>210</v>
      </c>
      <c r="G37" s="370" t="s">
        <v>78</v>
      </c>
      <c r="H37" s="40"/>
      <c r="I37" s="54"/>
      <c r="J37" s="54"/>
      <c r="K37" s="54"/>
    </row>
    <row r="38" spans="1:11" s="23" customFormat="1" ht="19.5" customHeight="1">
      <c r="A38" s="40"/>
      <c r="B38" s="936" t="s">
        <v>1016</v>
      </c>
      <c r="C38" s="45"/>
      <c r="D38" s="847">
        <f>'3. SOCIE'!D32</f>
        <v>0</v>
      </c>
      <c r="E38" s="847">
        <f>'3. SOCIE'!D65</f>
        <v>0</v>
      </c>
      <c r="F38" s="1068">
        <v>220</v>
      </c>
      <c r="G38" s="370" t="s">
        <v>78</v>
      </c>
      <c r="H38" s="40"/>
      <c r="I38" s="54"/>
      <c r="J38" s="54"/>
      <c r="K38" s="54"/>
    </row>
    <row r="39" spans="1:11" s="23" customFormat="1" ht="19.5" customHeight="1">
      <c r="A39" s="40"/>
      <c r="B39" s="537" t="s">
        <v>484</v>
      </c>
      <c r="C39" s="45"/>
      <c r="D39" s="1129">
        <f>SUM('3. SOCIE'!D38:D39)-'3. SOCIE'!G38</f>
        <v>0</v>
      </c>
      <c r="E39" s="1129">
        <f>SUM('3. SOCIE'!D70:D71)-'3. SOCIE'!G70</f>
        <v>0</v>
      </c>
      <c r="F39" s="1068" t="s">
        <v>216</v>
      </c>
      <c r="G39" s="370" t="s">
        <v>78</v>
      </c>
      <c r="H39" s="40"/>
      <c r="I39" s="1610"/>
      <c r="J39" s="54"/>
      <c r="K39" s="54"/>
    </row>
    <row r="40" spans="1:11" s="976" customFormat="1" ht="27.75" customHeight="1">
      <c r="A40" s="980"/>
      <c r="B40" s="1130" t="s">
        <v>1058</v>
      </c>
      <c r="C40" s="957"/>
      <c r="D40" s="1054"/>
      <c r="E40" s="1054"/>
      <c r="F40" s="1101"/>
      <c r="G40" s="1081"/>
      <c r="H40" s="980"/>
      <c r="I40" s="54"/>
      <c r="J40" s="54"/>
      <c r="K40" s="54"/>
    </row>
    <row r="41" spans="1:11" s="23" customFormat="1" ht="19.5" customHeight="1">
      <c r="A41" s="40"/>
      <c r="B41" s="537" t="s">
        <v>1273</v>
      </c>
      <c r="C41" s="45"/>
      <c r="D41" s="847">
        <f>'3. SOCIE'!D29</f>
        <v>0</v>
      </c>
      <c r="E41" s="847">
        <f>'3. SOCIE'!D62</f>
        <v>0</v>
      </c>
      <c r="F41" s="1068">
        <v>200</v>
      </c>
      <c r="G41" s="370" t="s">
        <v>78</v>
      </c>
      <c r="H41" s="40"/>
      <c r="I41" s="54"/>
      <c r="J41" s="54"/>
      <c r="K41" s="54"/>
    </row>
    <row r="42" spans="1:11" s="23" customFormat="1" ht="30" customHeight="1" thickBot="1">
      <c r="A42" s="40"/>
      <c r="B42" s="451" t="s">
        <v>1274</v>
      </c>
      <c r="C42" s="45"/>
      <c r="D42" s="847">
        <f>'3. SOCIE'!D30</f>
        <v>0</v>
      </c>
      <c r="E42" s="847">
        <f>'3. SOCIE'!D63</f>
        <v>0</v>
      </c>
      <c r="F42" s="1068">
        <v>205</v>
      </c>
      <c r="G42" s="370" t="s">
        <v>78</v>
      </c>
      <c r="H42" s="40"/>
      <c r="I42" s="54"/>
      <c r="J42" s="54"/>
      <c r="K42" s="54"/>
    </row>
    <row r="43" spans="1:11" ht="25.5" customHeight="1">
      <c r="A43" s="34"/>
      <c r="B43" s="1820" t="s">
        <v>377</v>
      </c>
      <c r="C43" s="1821"/>
      <c r="D43" s="345">
        <f>SUM(D34:D42)+D31</f>
        <v>0</v>
      </c>
      <c r="E43" s="345">
        <f>SUM(E34:E42)+E31</f>
        <v>0</v>
      </c>
      <c r="F43" s="1068" t="s">
        <v>217</v>
      </c>
      <c r="G43" s="370" t="s">
        <v>78</v>
      </c>
      <c r="H43" s="34"/>
      <c r="I43" s="33"/>
      <c r="J43" s="33"/>
      <c r="K43" s="33"/>
    </row>
    <row r="44" spans="1:11">
      <c r="A44" s="33"/>
      <c r="B44" s="610"/>
      <c r="C44" s="610"/>
      <c r="D44" s="611"/>
      <c r="E44" s="611"/>
      <c r="F44" s="612"/>
      <c r="G44" s="120"/>
      <c r="H44" s="33"/>
      <c r="I44" s="33"/>
      <c r="J44" s="33"/>
      <c r="K44" s="33"/>
    </row>
    <row r="45" spans="1:11">
      <c r="A45" s="348"/>
      <c r="B45" s="610"/>
      <c r="C45" s="610"/>
      <c r="D45" s="611"/>
      <c r="E45" s="611"/>
      <c r="F45" s="1759" t="s">
        <v>1633</v>
      </c>
      <c r="G45" s="1759">
        <v>2</v>
      </c>
      <c r="H45" s="348"/>
      <c r="I45" s="348"/>
      <c r="J45" s="348"/>
      <c r="K45" s="348"/>
    </row>
    <row r="46" spans="1:11">
      <c r="A46" s="1187">
        <v>2</v>
      </c>
      <c r="B46" s="613"/>
      <c r="C46" s="614"/>
      <c r="D46" s="615" t="s">
        <v>459</v>
      </c>
      <c r="E46" s="1153" t="s">
        <v>460</v>
      </c>
      <c r="F46" s="473" t="s">
        <v>73</v>
      </c>
      <c r="G46" s="602"/>
      <c r="H46" s="33"/>
      <c r="I46" s="33"/>
      <c r="J46" s="33"/>
      <c r="K46" s="33"/>
    </row>
    <row r="47" spans="1:11">
      <c r="A47" s="33"/>
      <c r="B47" s="603" t="s">
        <v>1276</v>
      </c>
      <c r="C47" s="595"/>
      <c r="D47" s="591" t="s">
        <v>1129</v>
      </c>
      <c r="E47" s="616" t="s">
        <v>957</v>
      </c>
      <c r="F47" s="617"/>
      <c r="G47" s="375" t="s">
        <v>110</v>
      </c>
      <c r="H47" s="33"/>
      <c r="I47" s="33"/>
      <c r="J47" s="33"/>
      <c r="K47" s="33"/>
    </row>
    <row r="48" spans="1:11">
      <c r="A48" s="34"/>
      <c r="B48" s="618"/>
      <c r="C48" s="619"/>
      <c r="D48" s="285" t="s">
        <v>75</v>
      </c>
      <c r="E48" s="423" t="s">
        <v>75</v>
      </c>
      <c r="F48" s="1068" t="s">
        <v>74</v>
      </c>
      <c r="G48" s="375" t="s">
        <v>111</v>
      </c>
      <c r="H48" s="34"/>
      <c r="I48" s="33"/>
      <c r="J48" s="33"/>
      <c r="K48" s="33"/>
    </row>
    <row r="49" spans="1:11" ht="18.75" customHeight="1">
      <c r="A49" s="34"/>
      <c r="B49" s="604" t="s">
        <v>1275</v>
      </c>
      <c r="C49" s="46"/>
      <c r="D49" s="50"/>
      <c r="E49" s="50"/>
      <c r="F49" s="605"/>
      <c r="G49" s="437"/>
      <c r="H49" s="34"/>
      <c r="I49" s="33"/>
      <c r="J49" s="33"/>
      <c r="K49" s="33"/>
    </row>
    <row r="50" spans="1:11" ht="18.75" customHeight="1">
      <c r="A50" s="34"/>
      <c r="B50" s="451" t="s">
        <v>1251</v>
      </c>
      <c r="C50" s="47"/>
      <c r="D50" s="832"/>
      <c r="E50" s="829"/>
      <c r="F50" s="1068" t="s">
        <v>12</v>
      </c>
      <c r="G50" s="370" t="s">
        <v>78</v>
      </c>
      <c r="H50" s="34"/>
      <c r="I50" s="33"/>
      <c r="J50" s="33"/>
      <c r="K50" s="33"/>
    </row>
    <row r="51" spans="1:11" ht="18.75" customHeight="1" thickBot="1">
      <c r="A51" s="34"/>
      <c r="B51" s="451" t="s">
        <v>152</v>
      </c>
      <c r="C51" s="48"/>
      <c r="D51" s="847">
        <f>D52-D50</f>
        <v>0</v>
      </c>
      <c r="E51" s="847">
        <f>E52-E50</f>
        <v>0</v>
      </c>
      <c r="F51" s="1068" t="s">
        <v>200</v>
      </c>
      <c r="G51" s="370" t="s">
        <v>78</v>
      </c>
      <c r="H51" s="34"/>
      <c r="I51" s="33"/>
      <c r="J51" s="33"/>
      <c r="K51" s="33"/>
    </row>
    <row r="52" spans="1:11" ht="18.75" customHeight="1">
      <c r="A52" s="34"/>
      <c r="B52" s="603" t="s">
        <v>33</v>
      </c>
      <c r="C52" s="46"/>
      <c r="D52" s="345">
        <f>D31</f>
        <v>0</v>
      </c>
      <c r="E52" s="345">
        <f>E31</f>
        <v>0</v>
      </c>
      <c r="F52" s="1068" t="s">
        <v>26</v>
      </c>
      <c r="G52" s="370" t="s">
        <v>78</v>
      </c>
      <c r="H52" s="34"/>
      <c r="I52" s="33"/>
      <c r="J52" s="33"/>
      <c r="K52" s="33"/>
    </row>
    <row r="53" spans="1:11" ht="25.5">
      <c r="A53" s="34"/>
      <c r="B53" s="603" t="s">
        <v>461</v>
      </c>
      <c r="C53" s="46"/>
      <c r="D53" s="50"/>
      <c r="E53" s="50"/>
      <c r="F53" s="605"/>
      <c r="G53" s="370"/>
      <c r="H53" s="34"/>
      <c r="I53" s="33"/>
      <c r="J53" s="33"/>
      <c r="K53" s="33"/>
    </row>
    <row r="54" spans="1:11" ht="18.75" customHeight="1">
      <c r="A54" s="33"/>
      <c r="B54" s="451" t="s">
        <v>1251</v>
      </c>
      <c r="C54" s="47"/>
      <c r="D54" s="832"/>
      <c r="E54" s="829"/>
      <c r="F54" s="1068" t="s">
        <v>201</v>
      </c>
      <c r="G54" s="370" t="s">
        <v>78</v>
      </c>
      <c r="H54" s="53"/>
      <c r="I54" s="33"/>
      <c r="J54" s="33"/>
      <c r="K54" s="33"/>
    </row>
    <row r="55" spans="1:11" ht="18.75" customHeight="1" thickBot="1">
      <c r="A55" s="33"/>
      <c r="B55" s="451" t="s">
        <v>152</v>
      </c>
      <c r="C55" s="48"/>
      <c r="D55" s="847">
        <f>D56-D54</f>
        <v>0</v>
      </c>
      <c r="E55" s="847">
        <f>E56-E54</f>
        <v>0</v>
      </c>
      <c r="F55" s="1068" t="s">
        <v>27</v>
      </c>
      <c r="G55" s="370" t="s">
        <v>78</v>
      </c>
      <c r="H55" s="33"/>
      <c r="I55" s="33"/>
      <c r="J55" s="33"/>
      <c r="K55" s="33"/>
    </row>
    <row r="56" spans="1:11" ht="18.75" customHeight="1">
      <c r="A56" s="33"/>
      <c r="B56" s="618" t="s">
        <v>33</v>
      </c>
      <c r="C56" s="620"/>
      <c r="D56" s="345">
        <f>D43</f>
        <v>0</v>
      </c>
      <c r="E56" s="345">
        <f>E43</f>
        <v>0</v>
      </c>
      <c r="F56" s="1068" t="s">
        <v>202</v>
      </c>
      <c r="G56" s="370" t="s">
        <v>78</v>
      </c>
      <c r="H56" s="33"/>
      <c r="I56" s="33"/>
      <c r="J56" s="33"/>
      <c r="K56" s="33"/>
    </row>
    <row r="57" spans="1:11">
      <c r="A57" s="33"/>
      <c r="B57" s="37"/>
      <c r="C57" s="37"/>
      <c r="D57" s="33"/>
      <c r="E57" s="33"/>
      <c r="F57" s="33"/>
      <c r="G57" s="33"/>
      <c r="H57" s="33"/>
      <c r="I57" s="33"/>
      <c r="J57" s="33"/>
      <c r="K57" s="33"/>
    </row>
    <row r="58" spans="1:11">
      <c r="A58" s="33"/>
      <c r="B58" s="32"/>
      <c r="C58" s="49"/>
      <c r="D58" s="33"/>
      <c r="E58" s="33"/>
      <c r="F58" s="33"/>
      <c r="G58" s="33"/>
      <c r="H58" s="33"/>
      <c r="I58" s="33"/>
      <c r="J58" s="33"/>
      <c r="K58" s="33"/>
    </row>
    <row r="59" spans="1:11">
      <c r="A59" s="33"/>
      <c r="B59" s="32"/>
      <c r="C59" s="37"/>
      <c r="D59" s="33"/>
      <c r="E59" s="33"/>
      <c r="F59" s="33"/>
      <c r="G59" s="33"/>
      <c r="H59" s="33"/>
      <c r="I59" s="33"/>
      <c r="J59" s="33"/>
      <c r="K59" s="33"/>
    </row>
  </sheetData>
  <sortState ref="B43:B44">
    <sortCondition ref="B43:B44"/>
  </sortState>
  <dataConsolidate/>
  <customSheetViews>
    <customSheetView guid="{E4F26FFA-5313-49C9-9365-CBA576C57791}" showGridLines="0" fitToPage="1" showRuler="0">
      <selection activeCell="B8" sqref="B8"/>
      <pageMargins left="0.74803149606299213" right="0.74803149606299213" top="0.98425196850393704" bottom="0.98425196850393704" header="0.51181102362204722" footer="0.51181102362204722"/>
      <pageSetup paperSize="9" scale="78" orientation="portrait" r:id="rId1"/>
      <headerFooter alignWithMargins="0"/>
    </customSheetView>
  </customSheetViews>
  <mergeCells count="1">
    <mergeCell ref="B43:C43"/>
  </mergeCells>
  <phoneticPr fontId="0" type="noConversion"/>
  <printOptions gridLinesSet="0"/>
  <pageMargins left="0.74803149606299213" right="0.34" top="0.36" bottom="0.38" header="0.21" footer="0.2"/>
  <pageSetup paperSize="9" scale="71" orientation="portrait" r:id="rId2"/>
  <headerFooter alignWithMargins="0"/>
  <ignoredErrors>
    <ignoredError sqref="F17:F20 F43 F50:F56 F34 D48:E48 F26:F27 F3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57"/>
  <sheetViews>
    <sheetView showGridLines="0" zoomScale="80" zoomScaleNormal="80" workbookViewId="0"/>
  </sheetViews>
  <sheetFormatPr defaultColWidth="10.7109375" defaultRowHeight="12.75"/>
  <cols>
    <col min="1" max="1" width="4.7109375" style="1190" customWidth="1"/>
    <col min="2" max="2" width="46" style="19" customWidth="1"/>
    <col min="3" max="3" width="4" style="853" customWidth="1"/>
    <col min="4" max="6" width="12.85546875" style="17" customWidth="1"/>
    <col min="7" max="7" width="14.140625" style="17" customWidth="1"/>
    <col min="8" max="8" width="12.85546875" style="17" customWidth="1"/>
    <col min="9" max="9" width="13.42578125" style="140" customWidth="1"/>
    <col min="10" max="10" width="12.85546875" style="17" customWidth="1"/>
    <col min="11" max="11" width="12.85546875" style="972" customWidth="1"/>
    <col min="12" max="13" width="14.28515625" style="140" customWidth="1"/>
    <col min="14" max="14" width="5.5703125" style="17" customWidth="1"/>
    <col min="15" max="16" width="14.140625" style="17" customWidth="1"/>
    <col min="17" max="16384" width="10.7109375" style="17"/>
  </cols>
  <sheetData>
    <row r="1" spans="1:15" ht="15.75">
      <c r="A1" s="1187"/>
      <c r="B1" s="1207" t="s">
        <v>1083</v>
      </c>
      <c r="C1" s="1207"/>
      <c r="D1" s="33"/>
      <c r="E1" s="33"/>
      <c r="F1" s="33"/>
      <c r="G1" s="33"/>
      <c r="H1" s="33"/>
      <c r="I1" s="128"/>
      <c r="J1" s="33"/>
      <c r="K1" s="978"/>
      <c r="L1" s="128"/>
      <c r="M1" s="128"/>
      <c r="N1" s="33"/>
      <c r="O1" s="33"/>
    </row>
    <row r="2" spans="1:15">
      <c r="A2" s="1187"/>
      <c r="B2" s="42"/>
      <c r="C2" s="914"/>
      <c r="D2" s="33"/>
      <c r="E2" s="33"/>
      <c r="F2" s="33"/>
      <c r="G2" s="33"/>
      <c r="H2" s="33"/>
      <c r="I2" s="128"/>
      <c r="J2" s="33"/>
      <c r="K2" s="978"/>
      <c r="L2" s="128"/>
      <c r="M2" s="128"/>
      <c r="N2" s="33"/>
      <c r="O2" s="33"/>
    </row>
    <row r="3" spans="1:15">
      <c r="A3" s="1186"/>
      <c r="B3" s="43" t="s">
        <v>1479</v>
      </c>
      <c r="C3" s="915"/>
      <c r="D3" s="34"/>
      <c r="E3" s="33"/>
      <c r="F3" s="33"/>
      <c r="G3" s="33"/>
      <c r="H3" s="33"/>
      <c r="I3" s="128"/>
      <c r="J3" s="34"/>
      <c r="K3" s="979"/>
      <c r="L3" s="141"/>
      <c r="M3" s="141"/>
      <c r="N3" s="33"/>
      <c r="O3" s="33"/>
    </row>
    <row r="4" spans="1:15">
      <c r="A4" s="1186"/>
      <c r="B4" s="94" t="s">
        <v>506</v>
      </c>
      <c r="C4" s="916"/>
      <c r="D4" s="34"/>
      <c r="E4" s="33"/>
      <c r="F4" s="33"/>
      <c r="G4" s="33"/>
      <c r="H4" s="33"/>
      <c r="I4" s="128"/>
      <c r="J4" s="34"/>
      <c r="K4" s="979"/>
      <c r="L4" s="141"/>
      <c r="M4" s="141"/>
      <c r="N4" s="33"/>
      <c r="O4" s="33"/>
    </row>
    <row r="5" spans="1:15" s="1281" customFormat="1">
      <c r="A5" s="1186"/>
      <c r="B5" s="916"/>
      <c r="C5" s="916"/>
      <c r="D5" s="979"/>
      <c r="E5" s="978"/>
      <c r="F5" s="978"/>
      <c r="G5" s="978"/>
      <c r="H5" s="978"/>
      <c r="I5" s="978"/>
      <c r="J5" s="979"/>
      <c r="K5" s="979"/>
      <c r="L5" s="979"/>
      <c r="M5" s="979"/>
      <c r="N5" s="978"/>
      <c r="O5" s="978"/>
    </row>
    <row r="6" spans="1:15" s="1281" customFormat="1">
      <c r="A6" s="1186"/>
      <c r="B6" s="916"/>
      <c r="C6" s="916"/>
      <c r="D6" s="979"/>
      <c r="E6" s="978"/>
      <c r="F6" s="978"/>
      <c r="G6" s="978"/>
      <c r="H6" s="978"/>
      <c r="I6" s="978"/>
      <c r="J6" s="979"/>
      <c r="K6" s="979"/>
      <c r="L6" s="979"/>
      <c r="M6" s="979"/>
      <c r="N6" s="978"/>
      <c r="O6" s="978"/>
    </row>
    <row r="7" spans="1:15" s="1281" customFormat="1">
      <c r="A7" s="1186"/>
      <c r="B7" s="916"/>
      <c r="C7" s="916"/>
      <c r="D7" s="979"/>
      <c r="E7" s="978"/>
      <c r="F7" s="978"/>
      <c r="G7" s="978"/>
      <c r="H7" s="978"/>
      <c r="I7" s="978"/>
      <c r="J7" s="979"/>
      <c r="K7" s="979"/>
      <c r="L7" s="979"/>
      <c r="M7" s="979"/>
      <c r="N7" s="978"/>
      <c r="O7" s="978"/>
    </row>
    <row r="8" spans="1:15">
      <c r="A8" s="1186"/>
      <c r="B8" s="34"/>
      <c r="C8" s="979"/>
      <c r="D8" s="34"/>
      <c r="E8" s="33"/>
      <c r="F8" s="33"/>
      <c r="G8" s="33"/>
      <c r="H8" s="33"/>
      <c r="I8" s="128"/>
      <c r="J8" s="34"/>
      <c r="K8" s="979"/>
      <c r="L8" s="141"/>
      <c r="M8" s="141"/>
      <c r="N8" s="33"/>
      <c r="O8" s="33"/>
    </row>
    <row r="9" spans="1:15">
      <c r="A9" s="1186"/>
      <c r="B9" s="43" t="s">
        <v>43</v>
      </c>
      <c r="C9" s="915"/>
      <c r="D9" s="34"/>
      <c r="E9" s="33"/>
      <c r="F9" s="33"/>
      <c r="G9" s="33"/>
      <c r="H9" s="33"/>
      <c r="I9" s="128"/>
      <c r="J9" s="33"/>
      <c r="K9" s="978"/>
      <c r="L9" s="128"/>
      <c r="M9" s="128"/>
      <c r="N9" s="33"/>
      <c r="O9" s="33"/>
    </row>
    <row r="10" spans="1:15" s="972" customFormat="1">
      <c r="A10" s="1186"/>
      <c r="B10" s="915"/>
      <c r="C10" s="915"/>
      <c r="D10" s="979"/>
      <c r="E10" s="978"/>
      <c r="F10" s="978"/>
      <c r="G10" s="978"/>
      <c r="H10" s="978"/>
      <c r="I10" s="978"/>
      <c r="J10" s="978"/>
      <c r="K10" s="978"/>
      <c r="L10" s="978"/>
      <c r="M10" s="978"/>
      <c r="N10" s="978"/>
      <c r="O10" s="978"/>
    </row>
    <row r="11" spans="1:15">
      <c r="A11" s="1188"/>
      <c r="B11"/>
      <c r="C11" s="1306"/>
      <c r="D11"/>
      <c r="E11"/>
      <c r="F11"/>
      <c r="G11"/>
      <c r="H11"/>
      <c r="I11"/>
      <c r="J11"/>
      <c r="K11" s="939"/>
      <c r="L11" s="1759" t="s">
        <v>1633</v>
      </c>
      <c r="M11" s="1759">
        <v>1</v>
      </c>
    </row>
    <row r="12" spans="1:15">
      <c r="A12" s="1190">
        <v>1</v>
      </c>
      <c r="B12" s="873"/>
      <c r="C12" s="1442"/>
      <c r="D12" s="1168" t="s">
        <v>901</v>
      </c>
      <c r="E12" s="1168" t="s">
        <v>902</v>
      </c>
      <c r="F12" s="1168" t="s">
        <v>903</v>
      </c>
      <c r="G12" s="1168" t="s">
        <v>904</v>
      </c>
      <c r="H12" s="1168" t="s">
        <v>764</v>
      </c>
      <c r="I12" s="1168" t="s">
        <v>765</v>
      </c>
      <c r="J12" s="1168" t="s">
        <v>905</v>
      </c>
      <c r="K12" s="1168" t="s">
        <v>991</v>
      </c>
      <c r="L12" s="1168" t="s">
        <v>73</v>
      </c>
      <c r="M12" s="540"/>
    </row>
    <row r="13" spans="1:15" ht="49.5" customHeight="1">
      <c r="B13" s="342" t="s">
        <v>1535</v>
      </c>
      <c r="C13" s="1164"/>
      <c r="D13" s="356" t="s">
        <v>93</v>
      </c>
      <c r="E13" s="356" t="s">
        <v>895</v>
      </c>
      <c r="F13" s="356" t="s">
        <v>1360</v>
      </c>
      <c r="G13" s="356" t="s">
        <v>896</v>
      </c>
      <c r="H13" s="356" t="s">
        <v>897</v>
      </c>
      <c r="I13" s="356" t="s">
        <v>898</v>
      </c>
      <c r="J13" s="356" t="s">
        <v>50</v>
      </c>
      <c r="K13" s="998" t="s">
        <v>1361</v>
      </c>
      <c r="L13" s="356"/>
      <c r="M13" s="228"/>
    </row>
    <row r="14" spans="1:15">
      <c r="B14" s="874"/>
      <c r="C14" s="1438"/>
      <c r="D14" s="356" t="s">
        <v>1129</v>
      </c>
      <c r="E14" s="356" t="s">
        <v>1129</v>
      </c>
      <c r="F14" s="356" t="s">
        <v>1129</v>
      </c>
      <c r="G14" s="356" t="s">
        <v>1129</v>
      </c>
      <c r="H14" s="356" t="s">
        <v>1129</v>
      </c>
      <c r="I14" s="356" t="s">
        <v>1129</v>
      </c>
      <c r="J14" s="356" t="s">
        <v>1129</v>
      </c>
      <c r="K14" s="984" t="s">
        <v>1129</v>
      </c>
      <c r="L14" s="356"/>
      <c r="M14" s="228" t="s">
        <v>110</v>
      </c>
    </row>
    <row r="15" spans="1:15" ht="13.5" thickBot="1">
      <c r="B15" s="325"/>
      <c r="C15" s="351"/>
      <c r="D15" s="574" t="str">
        <f>"£000"</f>
        <v>£000</v>
      </c>
      <c r="E15" s="823" t="str">
        <f t="shared" ref="E15:J15" si="0">"£000"</f>
        <v>£000</v>
      </c>
      <c r="F15" s="823" t="str">
        <f t="shared" si="0"/>
        <v>£000</v>
      </c>
      <c r="G15" s="823" t="str">
        <f t="shared" si="0"/>
        <v>£000</v>
      </c>
      <c r="H15" s="823" t="str">
        <f t="shared" si="0"/>
        <v>£000</v>
      </c>
      <c r="I15" s="823" t="str">
        <f t="shared" si="0"/>
        <v>£000</v>
      </c>
      <c r="J15" s="823" t="str">
        <f t="shared" si="0"/>
        <v>£000</v>
      </c>
      <c r="K15" s="993" t="s">
        <v>30</v>
      </c>
      <c r="L15" s="942" t="s">
        <v>74</v>
      </c>
      <c r="M15" s="228" t="s">
        <v>111</v>
      </c>
    </row>
    <row r="16" spans="1:15" ht="18.75" customHeight="1">
      <c r="B16" s="1433" t="s">
        <v>1537</v>
      </c>
      <c r="C16" s="1441"/>
      <c r="D16" s="345">
        <f t="shared" ref="D16:D24" si="1">SUM(E16:K16)</f>
        <v>0</v>
      </c>
      <c r="E16" s="345">
        <f>E43</f>
        <v>0</v>
      </c>
      <c r="F16" s="345">
        <f t="shared" ref="F16:K16" si="2">F43</f>
        <v>0</v>
      </c>
      <c r="G16" s="345">
        <f t="shared" si="2"/>
        <v>0</v>
      </c>
      <c r="H16" s="345">
        <f t="shared" si="2"/>
        <v>0</v>
      </c>
      <c r="I16" s="345">
        <f t="shared" si="2"/>
        <v>0</v>
      </c>
      <c r="J16" s="345">
        <f t="shared" si="2"/>
        <v>0</v>
      </c>
      <c r="K16" s="345">
        <f t="shared" si="2"/>
        <v>0</v>
      </c>
      <c r="L16" s="942" t="s">
        <v>213</v>
      </c>
      <c r="M16" s="370" t="s">
        <v>136</v>
      </c>
    </row>
    <row r="17" spans="1:17" ht="18.75" customHeight="1">
      <c r="B17" s="1433" t="s">
        <v>413</v>
      </c>
      <c r="C17" s="1441"/>
      <c r="D17" s="847">
        <f t="shared" si="1"/>
        <v>0</v>
      </c>
      <c r="E17" s="1002"/>
      <c r="F17" s="1002"/>
      <c r="G17" s="1002"/>
      <c r="H17" s="1002"/>
      <c r="I17" s="1002"/>
      <c r="J17" s="1002"/>
      <c r="K17" s="1002"/>
      <c r="L17" s="942" t="s">
        <v>214</v>
      </c>
      <c r="M17" s="370" t="s">
        <v>136</v>
      </c>
    </row>
    <row r="18" spans="1:17" s="972" customFormat="1" ht="18.75" customHeight="1">
      <c r="A18" s="1190"/>
      <c r="B18" s="1374" t="s">
        <v>1084</v>
      </c>
      <c r="C18" s="1375"/>
      <c r="D18" s="700">
        <f t="shared" si="1"/>
        <v>0</v>
      </c>
      <c r="E18" s="695"/>
      <c r="F18" s="695"/>
      <c r="G18" s="695"/>
      <c r="H18" s="695"/>
      <c r="I18" s="695"/>
      <c r="J18" s="695"/>
      <c r="K18" s="695"/>
      <c r="L18" s="942" t="s">
        <v>870</v>
      </c>
      <c r="M18" s="331" t="s">
        <v>143</v>
      </c>
    </row>
    <row r="19" spans="1:17" ht="18.75" customHeight="1">
      <c r="B19" s="1355" t="s">
        <v>766</v>
      </c>
      <c r="C19" s="1364"/>
      <c r="D19" s="700">
        <f t="shared" si="1"/>
        <v>0</v>
      </c>
      <c r="E19" s="695"/>
      <c r="F19" s="695"/>
      <c r="G19" s="695"/>
      <c r="H19" s="695"/>
      <c r="I19" s="695"/>
      <c r="J19" s="695"/>
      <c r="K19" s="970"/>
      <c r="L19" s="942" t="s">
        <v>8</v>
      </c>
      <c r="M19" s="370" t="s">
        <v>76</v>
      </c>
    </row>
    <row r="20" spans="1:17" ht="18.75" customHeight="1">
      <c r="B20" s="1439" t="s">
        <v>1008</v>
      </c>
      <c r="C20" s="1445" t="s">
        <v>1204</v>
      </c>
      <c r="D20" s="700">
        <f t="shared" si="1"/>
        <v>0</v>
      </c>
      <c r="E20" s="695"/>
      <c r="F20" s="695"/>
      <c r="G20" s="695"/>
      <c r="H20" s="695"/>
      <c r="I20" s="695"/>
      <c r="J20" s="695"/>
      <c r="K20" s="970"/>
      <c r="L20" s="942" t="s">
        <v>216</v>
      </c>
      <c r="M20" s="370" t="s">
        <v>38</v>
      </c>
      <c r="N20" s="1237"/>
    </row>
    <row r="21" spans="1:17" ht="28.5" customHeight="1">
      <c r="B21" s="1440" t="s">
        <v>1616</v>
      </c>
      <c r="C21" s="1365"/>
      <c r="D21" s="700">
        <f t="shared" si="1"/>
        <v>0</v>
      </c>
      <c r="E21" s="695"/>
      <c r="F21" s="695"/>
      <c r="G21" s="695"/>
      <c r="H21" s="695"/>
      <c r="I21" s="695"/>
      <c r="J21" s="695"/>
      <c r="K21" s="970"/>
      <c r="L21" s="942" t="s">
        <v>217</v>
      </c>
      <c r="M21" s="331" t="s">
        <v>38</v>
      </c>
      <c r="N21" s="133"/>
    </row>
    <row r="22" spans="1:17" s="140" customFormat="1" ht="31.5" customHeight="1">
      <c r="A22" s="1190"/>
      <c r="B22" s="1440" t="s">
        <v>283</v>
      </c>
      <c r="C22" s="1365"/>
      <c r="D22" s="700">
        <f t="shared" si="1"/>
        <v>0</v>
      </c>
      <c r="E22" s="695"/>
      <c r="F22" s="695"/>
      <c r="G22" s="695"/>
      <c r="H22" s="695"/>
      <c r="I22" s="695"/>
      <c r="J22" s="695"/>
      <c r="K22" s="970"/>
      <c r="L22" s="942" t="s">
        <v>827</v>
      </c>
      <c r="M22" s="331" t="s">
        <v>136</v>
      </c>
    </row>
    <row r="23" spans="1:17" s="817" customFormat="1" ht="18.75" customHeight="1">
      <c r="A23" s="1190"/>
      <c r="B23" s="1355" t="s">
        <v>899</v>
      </c>
      <c r="C23" s="1364"/>
      <c r="D23" s="700">
        <f t="shared" si="1"/>
        <v>0</v>
      </c>
      <c r="E23" s="813"/>
      <c r="F23" s="816">
        <f>-SUM(E23,G23:J23)</f>
        <v>0</v>
      </c>
      <c r="G23" s="813"/>
      <c r="H23" s="813"/>
      <c r="I23" s="813"/>
      <c r="J23" s="813"/>
      <c r="K23" s="970"/>
      <c r="L23" s="942" t="s">
        <v>221</v>
      </c>
      <c r="M23" s="822" t="s">
        <v>900</v>
      </c>
    </row>
    <row r="24" spans="1:17" s="972" customFormat="1" ht="18.75" customHeight="1" thickBot="1">
      <c r="A24" s="1190"/>
      <c r="B24" s="1356" t="s">
        <v>990</v>
      </c>
      <c r="C24" s="1366"/>
      <c r="D24" s="1067">
        <f t="shared" si="1"/>
        <v>0</v>
      </c>
      <c r="E24" s="970"/>
      <c r="F24" s="970"/>
      <c r="G24" s="970"/>
      <c r="H24" s="970"/>
      <c r="I24" s="970"/>
      <c r="J24" s="970"/>
      <c r="K24" s="813"/>
      <c r="L24" s="942" t="s">
        <v>223</v>
      </c>
      <c r="M24" s="991" t="s">
        <v>143</v>
      </c>
    </row>
    <row r="25" spans="1:17" ht="18.75" customHeight="1">
      <c r="B25" s="1433" t="s">
        <v>1522</v>
      </c>
      <c r="C25" s="1441"/>
      <c r="D25" s="345">
        <f>SUM(D16:D24)</f>
        <v>0</v>
      </c>
      <c r="E25" s="345">
        <f>SUM(E16:E24)</f>
        <v>0</v>
      </c>
      <c r="F25" s="345">
        <f t="shared" ref="F25:K25" si="3">SUM(F16:F24)</f>
        <v>0</v>
      </c>
      <c r="G25" s="345">
        <f t="shared" si="3"/>
        <v>0</v>
      </c>
      <c r="H25" s="345">
        <f t="shared" si="3"/>
        <v>0</v>
      </c>
      <c r="I25" s="345">
        <f t="shared" si="3"/>
        <v>0</v>
      </c>
      <c r="J25" s="345">
        <f t="shared" si="3"/>
        <v>0</v>
      </c>
      <c r="K25" s="345">
        <f t="shared" si="3"/>
        <v>0</v>
      </c>
      <c r="L25" s="942" t="s">
        <v>230</v>
      </c>
      <c r="M25" s="370" t="s">
        <v>136</v>
      </c>
    </row>
    <row r="26" spans="1:17">
      <c r="B26" s="818"/>
    </row>
    <row r="27" spans="1:17">
      <c r="A27" s="1188"/>
      <c r="B27"/>
      <c r="C27" s="1306"/>
      <c r="D27"/>
      <c r="E27"/>
      <c r="F27"/>
      <c r="G27"/>
      <c r="H27"/>
      <c r="I27"/>
      <c r="J27"/>
      <c r="K27" s="939"/>
      <c r="L27" s="1759" t="s">
        <v>1633</v>
      </c>
      <c r="M27" s="1759">
        <v>3</v>
      </c>
      <c r="N27"/>
      <c r="O27"/>
      <c r="P27"/>
      <c r="Q27"/>
    </row>
    <row r="28" spans="1:17" customFormat="1">
      <c r="A28" s="1188">
        <v>3</v>
      </c>
      <c r="B28" s="873"/>
      <c r="C28" s="1442"/>
      <c r="D28" s="1174" t="s">
        <v>906</v>
      </c>
      <c r="E28" s="1174" t="s">
        <v>907</v>
      </c>
      <c r="F28" s="1174" t="s">
        <v>908</v>
      </c>
      <c r="G28" s="1174" t="s">
        <v>909</v>
      </c>
      <c r="H28" s="1174" t="s">
        <v>910</v>
      </c>
      <c r="I28" s="1174" t="s">
        <v>1455</v>
      </c>
      <c r="J28" s="1174" t="s">
        <v>911</v>
      </c>
      <c r="K28" s="1174" t="s">
        <v>992</v>
      </c>
      <c r="L28" s="1174" t="s">
        <v>73</v>
      </c>
      <c r="M28" s="540"/>
    </row>
    <row r="29" spans="1:17" customFormat="1" ht="45">
      <c r="A29" s="1188"/>
      <c r="B29" s="342" t="s">
        <v>1538</v>
      </c>
      <c r="C29" s="1164"/>
      <c r="D29" s="356" t="s">
        <v>93</v>
      </c>
      <c r="E29" s="820" t="s">
        <v>895</v>
      </c>
      <c r="F29" s="820" t="s">
        <v>1360</v>
      </c>
      <c r="G29" s="820" t="s">
        <v>896</v>
      </c>
      <c r="H29" s="820" t="s">
        <v>897</v>
      </c>
      <c r="I29" s="820" t="s">
        <v>898</v>
      </c>
      <c r="J29" s="820" t="s">
        <v>50</v>
      </c>
      <c r="K29" s="999" t="s">
        <v>1361</v>
      </c>
      <c r="L29" s="820"/>
      <c r="M29" s="228"/>
    </row>
    <row r="30" spans="1:17" customFormat="1">
      <c r="A30" s="1188"/>
      <c r="B30" s="874"/>
      <c r="C30" s="1438"/>
      <c r="D30" s="356" t="s">
        <v>957</v>
      </c>
      <c r="E30" s="820" t="s">
        <v>957</v>
      </c>
      <c r="F30" s="820" t="s">
        <v>957</v>
      </c>
      <c r="G30" s="820" t="s">
        <v>957</v>
      </c>
      <c r="H30" s="820" t="s">
        <v>957</v>
      </c>
      <c r="I30" s="820" t="s">
        <v>957</v>
      </c>
      <c r="J30" s="820" t="s">
        <v>957</v>
      </c>
      <c r="K30" s="984" t="s">
        <v>957</v>
      </c>
      <c r="L30" s="820"/>
      <c r="M30" s="228" t="s">
        <v>110</v>
      </c>
    </row>
    <row r="31" spans="1:17" customFormat="1">
      <c r="A31" s="1188"/>
      <c r="B31" s="325"/>
      <c r="C31" s="351"/>
      <c r="D31" s="823" t="str">
        <f>"£000"</f>
        <v>£000</v>
      </c>
      <c r="E31" s="823" t="str">
        <f t="shared" ref="E31:J31" si="4">"£000"</f>
        <v>£000</v>
      </c>
      <c r="F31" s="823" t="str">
        <f t="shared" si="4"/>
        <v>£000</v>
      </c>
      <c r="G31" s="823" t="str">
        <f t="shared" si="4"/>
        <v>£000</v>
      </c>
      <c r="H31" s="823" t="str">
        <f t="shared" si="4"/>
        <v>£000</v>
      </c>
      <c r="I31" s="823" t="str">
        <f t="shared" si="4"/>
        <v>£000</v>
      </c>
      <c r="J31" s="823" t="str">
        <f t="shared" si="4"/>
        <v>£000</v>
      </c>
      <c r="K31" s="993" t="s">
        <v>30</v>
      </c>
      <c r="L31" s="942" t="s">
        <v>74</v>
      </c>
      <c r="M31" s="228" t="s">
        <v>111</v>
      </c>
    </row>
    <row r="32" spans="1:17" customFormat="1" ht="19.5" customHeight="1">
      <c r="A32" s="1188"/>
      <c r="B32" s="1433" t="s">
        <v>1536</v>
      </c>
      <c r="C32" s="1441"/>
      <c r="D32" s="700">
        <f>SUM(E32:K32)</f>
        <v>0</v>
      </c>
      <c r="E32" s="704"/>
      <c r="F32" s="704"/>
      <c r="G32" s="704"/>
      <c r="H32" s="704"/>
      <c r="I32" s="704"/>
      <c r="J32" s="704"/>
      <c r="K32" s="704"/>
      <c r="L32" s="942" t="s">
        <v>211</v>
      </c>
      <c r="M32" s="370" t="s">
        <v>76</v>
      </c>
    </row>
    <row r="33" spans="1:14" customFormat="1" ht="19.5" customHeight="1" thickBot="1">
      <c r="A33" s="1188"/>
      <c r="B33" s="1439" t="s">
        <v>627</v>
      </c>
      <c r="C33" s="1353"/>
      <c r="D33" s="700">
        <f t="shared" ref="D33:D42" si="5">SUM(E33:K33)</f>
        <v>0</v>
      </c>
      <c r="E33" s="704"/>
      <c r="F33" s="704"/>
      <c r="G33" s="704"/>
      <c r="H33" s="704"/>
      <c r="I33" s="704"/>
      <c r="J33" s="704"/>
      <c r="K33" s="1545"/>
      <c r="L33" s="942" t="s">
        <v>212</v>
      </c>
      <c r="M33" s="331" t="s">
        <v>143</v>
      </c>
    </row>
    <row r="34" spans="1:14" customFormat="1" ht="19.5" customHeight="1">
      <c r="A34" s="1188"/>
      <c r="B34" s="1433" t="s">
        <v>1537</v>
      </c>
      <c r="C34" s="1441"/>
      <c r="D34" s="345">
        <f t="shared" si="5"/>
        <v>0</v>
      </c>
      <c r="E34" s="345">
        <f t="shared" ref="E34:K34" si="6">SUM(E32:E33)</f>
        <v>0</v>
      </c>
      <c r="F34" s="345">
        <f t="shared" si="6"/>
        <v>0</v>
      </c>
      <c r="G34" s="345">
        <f t="shared" si="6"/>
        <v>0</v>
      </c>
      <c r="H34" s="345">
        <f t="shared" si="6"/>
        <v>0</v>
      </c>
      <c r="I34" s="345">
        <f t="shared" si="6"/>
        <v>0</v>
      </c>
      <c r="J34" s="345">
        <f t="shared" si="6"/>
        <v>0</v>
      </c>
      <c r="K34" s="345">
        <f t="shared" si="6"/>
        <v>0</v>
      </c>
      <c r="L34" s="942" t="s">
        <v>213</v>
      </c>
      <c r="M34" s="370" t="s">
        <v>136</v>
      </c>
    </row>
    <row r="35" spans="1:14" customFormat="1" ht="19.5" customHeight="1">
      <c r="A35" s="1188"/>
      <c r="B35" s="1433" t="s">
        <v>413</v>
      </c>
      <c r="C35" s="1441"/>
      <c r="D35" s="700">
        <f t="shared" si="5"/>
        <v>0</v>
      </c>
      <c r="E35" s="782"/>
      <c r="F35" s="782"/>
      <c r="G35" s="782"/>
      <c r="H35" s="782"/>
      <c r="I35" s="782"/>
      <c r="J35" s="782"/>
      <c r="K35" s="782"/>
      <c r="L35" s="942" t="s">
        <v>214</v>
      </c>
      <c r="M35" s="370" t="s">
        <v>136</v>
      </c>
    </row>
    <row r="36" spans="1:14" customFormat="1" ht="19.5" customHeight="1">
      <c r="A36" s="1188"/>
      <c r="B36" s="1577" t="s">
        <v>1084</v>
      </c>
      <c r="C36" s="1375"/>
      <c r="D36" s="700">
        <f t="shared" si="5"/>
        <v>0</v>
      </c>
      <c r="E36" s="892"/>
      <c r="F36" s="892"/>
      <c r="G36" s="892"/>
      <c r="H36" s="892"/>
      <c r="I36" s="892"/>
      <c r="J36" s="892"/>
      <c r="K36" s="892"/>
      <c r="L36" s="942" t="s">
        <v>870</v>
      </c>
      <c r="M36" s="331" t="s">
        <v>143</v>
      </c>
    </row>
    <row r="37" spans="1:14" customFormat="1" ht="19.5" customHeight="1">
      <c r="A37" s="1188"/>
      <c r="B37" s="1355" t="s">
        <v>766</v>
      </c>
      <c r="C37" s="1364"/>
      <c r="D37" s="700">
        <f t="shared" si="5"/>
        <v>0</v>
      </c>
      <c r="E37" s="704"/>
      <c r="F37" s="704"/>
      <c r="G37" s="704"/>
      <c r="H37" s="704"/>
      <c r="I37" s="704"/>
      <c r="J37" s="704"/>
      <c r="K37" s="970"/>
      <c r="L37" s="942" t="s">
        <v>8</v>
      </c>
      <c r="M37" s="370" t="s">
        <v>76</v>
      </c>
    </row>
    <row r="38" spans="1:14" customFormat="1" ht="19.5" customHeight="1">
      <c r="A38" s="1188"/>
      <c r="B38" s="1439" t="s">
        <v>1008</v>
      </c>
      <c r="C38" s="1445" t="s">
        <v>1204</v>
      </c>
      <c r="D38" s="700">
        <f t="shared" si="5"/>
        <v>0</v>
      </c>
      <c r="E38" s="704"/>
      <c r="F38" s="704"/>
      <c r="G38" s="704"/>
      <c r="H38" s="704"/>
      <c r="I38" s="704"/>
      <c r="J38" s="704"/>
      <c r="K38" s="970"/>
      <c r="L38" s="942" t="s">
        <v>216</v>
      </c>
      <c r="M38" s="370" t="s">
        <v>38</v>
      </c>
    </row>
    <row r="39" spans="1:14" customFormat="1" ht="27.75" customHeight="1">
      <c r="A39" s="1188"/>
      <c r="B39" s="1440" t="s">
        <v>1616</v>
      </c>
      <c r="C39" s="1365"/>
      <c r="D39" s="700">
        <f t="shared" si="5"/>
        <v>0</v>
      </c>
      <c r="E39" s="704"/>
      <c r="F39" s="704"/>
      <c r="G39" s="704"/>
      <c r="H39" s="704"/>
      <c r="I39" s="704"/>
      <c r="J39" s="1000"/>
      <c r="K39" s="970"/>
      <c r="L39" s="942" t="s">
        <v>217</v>
      </c>
      <c r="M39" s="331" t="s">
        <v>38</v>
      </c>
      <c r="N39" s="17"/>
    </row>
    <row r="40" spans="1:14" customFormat="1" ht="28.5" customHeight="1">
      <c r="A40" s="1188"/>
      <c r="B40" s="1440" t="s">
        <v>283</v>
      </c>
      <c r="C40" s="1365"/>
      <c r="D40" s="700">
        <f t="shared" si="5"/>
        <v>0</v>
      </c>
      <c r="E40" s="704"/>
      <c r="F40" s="704"/>
      <c r="G40" s="704"/>
      <c r="H40" s="704"/>
      <c r="I40" s="704"/>
      <c r="J40" s="1000"/>
      <c r="K40" s="970"/>
      <c r="L40" s="942" t="s">
        <v>827</v>
      </c>
      <c r="M40" s="331" t="s">
        <v>136</v>
      </c>
    </row>
    <row r="41" spans="1:14" s="821" customFormat="1" ht="19.5" customHeight="1">
      <c r="A41" s="1188"/>
      <c r="B41" s="1355" t="s">
        <v>899</v>
      </c>
      <c r="C41" s="1364"/>
      <c r="D41" s="815">
        <f t="shared" si="5"/>
        <v>0</v>
      </c>
      <c r="E41" s="704"/>
      <c r="F41" s="816">
        <f>-SUM(E41,G41:J41)</f>
        <v>0</v>
      </c>
      <c r="G41" s="704"/>
      <c r="H41" s="704"/>
      <c r="I41" s="704"/>
      <c r="J41" s="1000"/>
      <c r="K41" s="970"/>
      <c r="L41" s="942" t="s">
        <v>221</v>
      </c>
      <c r="M41" s="822" t="s">
        <v>900</v>
      </c>
    </row>
    <row r="42" spans="1:14" s="939" customFormat="1" ht="19.5" customHeight="1" thickBot="1">
      <c r="A42" s="1188"/>
      <c r="B42" s="1356" t="s">
        <v>990</v>
      </c>
      <c r="C42" s="1366"/>
      <c r="D42" s="1067">
        <f t="shared" si="5"/>
        <v>0</v>
      </c>
      <c r="E42" s="970"/>
      <c r="F42" s="970"/>
      <c r="G42" s="970"/>
      <c r="H42" s="970"/>
      <c r="I42" s="970"/>
      <c r="J42" s="970"/>
      <c r="K42" s="1000"/>
      <c r="L42" s="942" t="s">
        <v>228</v>
      </c>
      <c r="M42" s="331" t="s">
        <v>143</v>
      </c>
    </row>
    <row r="43" spans="1:14" customFormat="1" ht="21.75" customHeight="1">
      <c r="A43" s="1188"/>
      <c r="B43" s="1433" t="s">
        <v>1539</v>
      </c>
      <c r="C43" s="1441"/>
      <c r="D43" s="345">
        <f t="shared" ref="D43:K43" si="7">SUM(D34:D42)</f>
        <v>0</v>
      </c>
      <c r="E43" s="345">
        <f t="shared" si="7"/>
        <v>0</v>
      </c>
      <c r="F43" s="345">
        <f t="shared" si="7"/>
        <v>0</v>
      </c>
      <c r="G43" s="345">
        <f t="shared" si="7"/>
        <v>0</v>
      </c>
      <c r="H43" s="345">
        <f t="shared" si="7"/>
        <v>0</v>
      </c>
      <c r="I43" s="345">
        <f t="shared" si="7"/>
        <v>0</v>
      </c>
      <c r="J43" s="345">
        <f t="shared" si="7"/>
        <v>0</v>
      </c>
      <c r="K43" s="345">
        <f t="shared" si="7"/>
        <v>0</v>
      </c>
      <c r="L43" s="942" t="s">
        <v>230</v>
      </c>
      <c r="M43" s="370" t="s">
        <v>136</v>
      </c>
    </row>
    <row r="44" spans="1:14" customFormat="1">
      <c r="A44" s="1188"/>
      <c r="B44" s="1137"/>
      <c r="C44" s="1306"/>
      <c r="K44" s="939"/>
      <c r="M44" s="817"/>
    </row>
    <row r="45" spans="1:14" customFormat="1">
      <c r="A45" s="1188"/>
      <c r="B45" s="19"/>
      <c r="C45" s="853"/>
      <c r="K45" s="939"/>
    </row>
    <row r="46" spans="1:14" customFormat="1">
      <c r="A46" s="1188"/>
      <c r="C46" s="1306"/>
      <c r="K46" s="939"/>
    </row>
    <row r="47" spans="1:14">
      <c r="B47" s="17"/>
      <c r="C47" s="1281"/>
    </row>
    <row r="48" spans="1:14" ht="39" customHeight="1">
      <c r="B48" s="17"/>
      <c r="C48" s="1281"/>
    </row>
    <row r="49" spans="1:13">
      <c r="B49" s="17"/>
      <c r="C49" s="1281"/>
    </row>
    <row r="50" spans="1:13" s="972" customFormat="1" ht="19.5" customHeight="1">
      <c r="A50" s="1190"/>
      <c r="C50" s="1281"/>
    </row>
    <row r="51" spans="1:13" s="972" customFormat="1" ht="19.5" customHeight="1">
      <c r="A51" s="1190"/>
      <c r="C51" s="1281"/>
    </row>
    <row r="52" spans="1:13" ht="19.5" customHeight="1">
      <c r="B52" s="17"/>
      <c r="C52" s="1281"/>
    </row>
    <row r="53" spans="1:13" ht="19.5" customHeight="1">
      <c r="B53" s="17"/>
      <c r="C53" s="1281"/>
    </row>
    <row r="54" spans="1:13" ht="19.5" customHeight="1">
      <c r="B54" s="17"/>
      <c r="C54" s="1281"/>
      <c r="I54" s="17"/>
      <c r="K54" s="17"/>
      <c r="L54" s="17"/>
      <c r="M54" s="17"/>
    </row>
    <row r="55" spans="1:13" ht="19.5" customHeight="1">
      <c r="B55" s="17"/>
      <c r="C55" s="1281"/>
      <c r="I55" s="17"/>
      <c r="K55" s="17"/>
      <c r="L55" s="17"/>
      <c r="M55" s="17"/>
    </row>
    <row r="56" spans="1:13" ht="19.5" customHeight="1">
      <c r="B56" s="17"/>
      <c r="C56" s="1281"/>
      <c r="I56" s="17"/>
      <c r="K56" s="17"/>
      <c r="L56" s="17"/>
      <c r="M56" s="17"/>
    </row>
    <row r="57" spans="1:13" ht="19.5" customHeight="1">
      <c r="B57" s="17"/>
      <c r="C57" s="1281"/>
      <c r="I57" s="17"/>
      <c r="K57" s="17"/>
      <c r="L57" s="17"/>
      <c r="M57" s="17"/>
    </row>
  </sheetData>
  <dataValidations count="1">
    <dataValidation allowBlank="1" showInputMessage="1" showErrorMessage="1" promptTitle="Inventories consumed" prompt="Where inventories have been consumed that were purchased from other DH group bodies (except FTs) please follow the instructions within the FTC completion guidance._x000a__x000a_Inventories consumed should be entered negative, as a reduction in the inventories balance" sqref="C38 C20"/>
  </dataValidations>
  <printOptions gridLinesSet="0"/>
  <pageMargins left="0.74803149606299213" right="0.34" top="0.36" bottom="0.38" header="0.21" footer="0.2"/>
  <pageSetup paperSize="9" scale="51" orientation="portrait" horizontalDpi="300" verticalDpi="300" r:id="rId1"/>
  <headerFooter alignWithMargins="0"/>
  <ignoredErrors>
    <ignoredError sqref="L25 L43 L36:L40 L19:L22 L16:L17 L32:L33 L23 L41 L34:L35"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156"/>
  <sheetViews>
    <sheetView showGridLines="0" zoomScale="80" zoomScaleNormal="80" workbookViewId="0"/>
  </sheetViews>
  <sheetFormatPr defaultColWidth="10.7109375" defaultRowHeight="12.75"/>
  <cols>
    <col min="1" max="1" width="6.85546875" style="1190" customWidth="1"/>
    <col min="2" max="2" width="50.5703125" style="19" customWidth="1"/>
    <col min="3" max="3" width="4.7109375" style="853" customWidth="1"/>
    <col min="4" max="10" width="12.85546875" style="17" customWidth="1"/>
    <col min="11" max="16384" width="10.7109375" style="17"/>
  </cols>
  <sheetData>
    <row r="1" spans="1:9" ht="15.75">
      <c r="A1" s="1187"/>
      <c r="B1" s="1207" t="s">
        <v>1083</v>
      </c>
      <c r="C1" s="1207"/>
      <c r="D1" s="33"/>
      <c r="E1" s="33"/>
      <c r="F1" s="33"/>
      <c r="G1" s="33"/>
      <c r="H1" s="33"/>
      <c r="I1" s="33"/>
    </row>
    <row r="2" spans="1:9">
      <c r="A2" s="1187"/>
      <c r="B2" s="42"/>
      <c r="C2" s="914"/>
      <c r="D2" s="33"/>
      <c r="E2" s="33"/>
      <c r="F2" s="33"/>
      <c r="G2" s="33"/>
      <c r="H2" s="33"/>
      <c r="I2" s="33"/>
    </row>
    <row r="3" spans="1:9">
      <c r="A3" s="1187"/>
      <c r="B3" s="43" t="s">
        <v>1479</v>
      </c>
      <c r="C3" s="915"/>
      <c r="D3" s="33"/>
      <c r="E3" s="33"/>
      <c r="F3" s="33"/>
      <c r="G3" s="33"/>
      <c r="H3" s="33"/>
      <c r="I3" s="33"/>
    </row>
    <row r="4" spans="1:9">
      <c r="A4" s="1187"/>
      <c r="B4" s="94" t="s">
        <v>507</v>
      </c>
      <c r="C4" s="916"/>
      <c r="D4" s="33"/>
      <c r="E4" s="33"/>
      <c r="F4" s="33"/>
      <c r="G4" s="33"/>
      <c r="H4" s="33"/>
      <c r="I4" s="33"/>
    </row>
    <row r="5" spans="1:9" s="1281" customFormat="1">
      <c r="A5" s="1187"/>
      <c r="B5" s="916"/>
      <c r="C5" s="916"/>
      <c r="D5" s="978"/>
      <c r="E5" s="978"/>
      <c r="F5" s="978"/>
      <c r="G5" s="978"/>
      <c r="H5" s="978"/>
      <c r="I5" s="978"/>
    </row>
    <row r="6" spans="1:9" s="1281" customFormat="1">
      <c r="A6" s="1187"/>
      <c r="B6" s="916"/>
      <c r="C6" s="916"/>
      <c r="D6" s="978"/>
      <c r="E6" s="978"/>
      <c r="F6" s="978"/>
      <c r="G6" s="978"/>
      <c r="H6" s="978"/>
      <c r="I6" s="978"/>
    </row>
    <row r="7" spans="1:9" s="1281" customFormat="1">
      <c r="A7" s="1187"/>
      <c r="B7" s="916"/>
      <c r="C7" s="916"/>
      <c r="D7" s="978"/>
      <c r="E7" s="978"/>
      <c r="F7" s="978"/>
      <c r="G7" s="978"/>
      <c r="H7" s="978"/>
      <c r="I7" s="978"/>
    </row>
    <row r="8" spans="1:9" ht="12.75" customHeight="1">
      <c r="A8" s="1187"/>
      <c r="B8" s="33"/>
      <c r="C8" s="978"/>
      <c r="D8" s="33"/>
      <c r="E8" s="33"/>
      <c r="F8" s="33"/>
      <c r="G8" s="33"/>
      <c r="H8" s="33"/>
      <c r="I8" s="33"/>
    </row>
    <row r="9" spans="1:9">
      <c r="A9" s="1187"/>
      <c r="B9" s="43" t="s">
        <v>43</v>
      </c>
      <c r="C9" s="915"/>
      <c r="D9" s="33"/>
    </row>
    <row r="10" spans="1:9">
      <c r="A10" s="1188"/>
      <c r="B10" s="37"/>
      <c r="C10" s="350"/>
      <c r="D10" s="33"/>
      <c r="F10" s="1759" t="s">
        <v>1633</v>
      </c>
      <c r="G10" s="1759">
        <v>1</v>
      </c>
    </row>
    <row r="11" spans="1:9">
      <c r="A11" s="1188">
        <v>1</v>
      </c>
      <c r="B11" s="1473"/>
      <c r="C11" s="1474"/>
      <c r="D11" s="1168" t="s">
        <v>822</v>
      </c>
      <c r="E11" s="1174" t="s">
        <v>823</v>
      </c>
      <c r="F11" s="1160" t="s">
        <v>73</v>
      </c>
      <c r="G11" s="376"/>
    </row>
    <row r="12" spans="1:9">
      <c r="A12" s="1187"/>
      <c r="B12" s="326" t="s">
        <v>1619</v>
      </c>
      <c r="C12" s="1437"/>
      <c r="D12" s="353" t="s">
        <v>1480</v>
      </c>
      <c r="E12" s="575" t="s">
        <v>1482</v>
      </c>
      <c r="F12" s="322"/>
      <c r="G12" s="375"/>
    </row>
    <row r="13" spans="1:9">
      <c r="A13" s="1188"/>
      <c r="B13" s="318"/>
      <c r="C13" s="36"/>
      <c r="D13" s="353" t="s">
        <v>28</v>
      </c>
      <c r="E13" s="576" t="s">
        <v>93</v>
      </c>
      <c r="F13" s="377"/>
      <c r="G13" s="375" t="s">
        <v>110</v>
      </c>
    </row>
    <row r="14" spans="1:9">
      <c r="A14" s="1188"/>
      <c r="B14" s="402"/>
      <c r="C14" s="1446"/>
      <c r="D14" s="397" t="str">
        <f>"£000"</f>
        <v>£000</v>
      </c>
      <c r="E14" s="577" t="str">
        <f t="shared" ref="E14" si="0">"£000"</f>
        <v>£000</v>
      </c>
      <c r="F14" s="942" t="s">
        <v>74</v>
      </c>
      <c r="G14" s="389" t="s">
        <v>111</v>
      </c>
    </row>
    <row r="15" spans="1:9" ht="18.75" customHeight="1">
      <c r="A15" s="1188"/>
      <c r="B15" s="332" t="s">
        <v>284</v>
      </c>
      <c r="C15" s="44"/>
      <c r="D15" s="396"/>
      <c r="E15" s="578"/>
      <c r="F15" s="147"/>
      <c r="G15" s="387"/>
    </row>
    <row r="16" spans="1:9" ht="18.75" customHeight="1">
      <c r="A16" s="1188"/>
      <c r="B16" s="1382" t="s">
        <v>1362</v>
      </c>
      <c r="C16" s="1464"/>
      <c r="D16" s="346"/>
      <c r="E16" s="1062"/>
      <c r="F16" s="942">
        <v>100</v>
      </c>
      <c r="G16" s="393" t="s">
        <v>76</v>
      </c>
    </row>
    <row r="17" spans="1:8" ht="18.75" customHeight="1">
      <c r="A17" s="1188"/>
      <c r="B17" s="1457" t="s">
        <v>1363</v>
      </c>
      <c r="C17" s="1465"/>
      <c r="D17" s="346"/>
      <c r="E17" s="1062"/>
      <c r="F17" s="942" t="s">
        <v>412</v>
      </c>
      <c r="G17" s="393" t="s">
        <v>136</v>
      </c>
    </row>
    <row r="18" spans="1:8" s="833" customFormat="1" ht="18.75" customHeight="1">
      <c r="A18" s="1188"/>
      <c r="B18" s="1447" t="s">
        <v>1364</v>
      </c>
      <c r="C18" s="1466"/>
      <c r="D18" s="346"/>
      <c r="E18" s="1062"/>
      <c r="F18" s="942" t="s">
        <v>745</v>
      </c>
      <c r="G18" s="800" t="s">
        <v>136</v>
      </c>
    </row>
    <row r="19" spans="1:8" s="833" customFormat="1" ht="18.75" customHeight="1">
      <c r="A19" s="1188"/>
      <c r="B19" s="1447" t="s">
        <v>1365</v>
      </c>
      <c r="C19" s="1466"/>
      <c r="D19" s="346"/>
      <c r="E19" s="1062"/>
      <c r="F19" s="942" t="s">
        <v>855</v>
      </c>
      <c r="G19" s="800" t="s">
        <v>136</v>
      </c>
    </row>
    <row r="20" spans="1:8" ht="18.75" customHeight="1">
      <c r="A20" s="1188"/>
      <c r="B20" s="1232" t="s">
        <v>1366</v>
      </c>
      <c r="C20" s="1467"/>
      <c r="D20" s="346"/>
      <c r="E20" s="1062"/>
      <c r="F20" s="942" t="s">
        <v>200</v>
      </c>
      <c r="G20" s="393" t="s">
        <v>136</v>
      </c>
    </row>
    <row r="21" spans="1:8" ht="18.75" customHeight="1">
      <c r="A21" s="1188"/>
      <c r="B21" s="1357" t="s">
        <v>1367</v>
      </c>
      <c r="C21" s="1367"/>
      <c r="D21" s="346"/>
      <c r="E21" s="1062"/>
      <c r="F21" s="942" t="s">
        <v>721</v>
      </c>
      <c r="G21" s="393" t="s">
        <v>136</v>
      </c>
    </row>
    <row r="22" spans="1:8" ht="18.75" customHeight="1">
      <c r="A22" s="1188"/>
      <c r="B22" s="1357" t="s">
        <v>285</v>
      </c>
      <c r="C22" s="1367"/>
      <c r="D22" s="346"/>
      <c r="E22" s="1062"/>
      <c r="F22" s="942">
        <v>110</v>
      </c>
      <c r="G22" s="393" t="s">
        <v>77</v>
      </c>
    </row>
    <row r="23" spans="1:8" s="136" customFormat="1" ht="18.75" customHeight="1">
      <c r="A23" s="1188"/>
      <c r="B23" s="1357" t="s">
        <v>1368</v>
      </c>
      <c r="C23" s="1367"/>
      <c r="D23" s="346"/>
      <c r="E23" s="1062"/>
      <c r="F23" s="942" t="s">
        <v>720</v>
      </c>
      <c r="G23" s="393" t="s">
        <v>76</v>
      </c>
    </row>
    <row r="24" spans="1:8" ht="18.75" customHeight="1">
      <c r="A24" s="1188"/>
      <c r="B24" s="1357" t="s">
        <v>1369</v>
      </c>
      <c r="C24" s="1367"/>
      <c r="D24" s="346"/>
      <c r="E24" s="1062"/>
      <c r="F24" s="942">
        <v>115</v>
      </c>
      <c r="G24" s="393" t="s">
        <v>76</v>
      </c>
    </row>
    <row r="25" spans="1:8" ht="18.75" customHeight="1">
      <c r="A25" s="1188"/>
      <c r="B25" s="1458" t="s">
        <v>1370</v>
      </c>
      <c r="C25" s="1448"/>
      <c r="D25" s="334"/>
      <c r="E25" s="579"/>
      <c r="F25" s="138"/>
      <c r="G25" s="393"/>
    </row>
    <row r="26" spans="1:8" ht="18.75" customHeight="1">
      <c r="A26" s="1188"/>
      <c r="B26" s="1459" t="s">
        <v>1371</v>
      </c>
      <c r="C26" s="1468"/>
      <c r="D26" s="346"/>
      <c r="E26" s="1062"/>
      <c r="F26" s="942" t="s">
        <v>27</v>
      </c>
      <c r="G26" s="393" t="s">
        <v>76</v>
      </c>
    </row>
    <row r="27" spans="1:8" ht="18.75" customHeight="1">
      <c r="A27" s="1188"/>
      <c r="B27" s="1459" t="s">
        <v>1372</v>
      </c>
      <c r="C27" s="1468"/>
      <c r="D27" s="346"/>
      <c r="E27" s="1062"/>
      <c r="F27" s="942" t="s">
        <v>202</v>
      </c>
      <c r="G27" s="393" t="s">
        <v>76</v>
      </c>
    </row>
    <row r="28" spans="1:8" ht="18.75" customHeight="1">
      <c r="A28" s="1188"/>
      <c r="B28" s="1357" t="s">
        <v>87</v>
      </c>
      <c r="C28" s="1367"/>
      <c r="D28" s="346"/>
      <c r="E28" s="1062"/>
      <c r="F28" s="942" t="s">
        <v>3</v>
      </c>
      <c r="G28" s="393" t="s">
        <v>76</v>
      </c>
    </row>
    <row r="29" spans="1:8" s="136" customFormat="1" ht="18.75" customHeight="1">
      <c r="A29" s="1188"/>
      <c r="B29" s="1357" t="s">
        <v>1373</v>
      </c>
      <c r="C29" s="1367"/>
      <c r="D29" s="346"/>
      <c r="E29" s="1062"/>
      <c r="F29" s="942" t="s">
        <v>771</v>
      </c>
      <c r="G29" s="393" t="s">
        <v>76</v>
      </c>
    </row>
    <row r="30" spans="1:8" ht="18.75" customHeight="1">
      <c r="A30" s="1188"/>
      <c r="B30" s="1357" t="s">
        <v>120</v>
      </c>
      <c r="C30" s="1367"/>
      <c r="D30" s="346"/>
      <c r="E30" s="1062"/>
      <c r="F30" s="942" t="s">
        <v>203</v>
      </c>
      <c r="G30" s="393" t="s">
        <v>76</v>
      </c>
    </row>
    <row r="31" spans="1:8" ht="18.75" customHeight="1">
      <c r="A31" s="1188"/>
      <c r="B31" s="1351" t="s">
        <v>1374</v>
      </c>
      <c r="C31" s="1367"/>
      <c r="D31" s="1681">
        <f>D111+D124+D137</f>
        <v>0</v>
      </c>
      <c r="E31" s="1210">
        <f>E111+E124+E137</f>
        <v>0</v>
      </c>
      <c r="F31" s="942" t="s">
        <v>4</v>
      </c>
      <c r="G31" s="393" t="s">
        <v>76</v>
      </c>
      <c r="H31" s="840"/>
    </row>
    <row r="32" spans="1:8" ht="18.75" customHeight="1">
      <c r="A32" s="1188"/>
      <c r="B32" s="1351" t="s">
        <v>655</v>
      </c>
      <c r="C32" s="1469"/>
      <c r="D32" s="346"/>
      <c r="E32" s="1062"/>
      <c r="F32" s="942" t="s">
        <v>722</v>
      </c>
      <c r="G32" s="393" t="s">
        <v>136</v>
      </c>
    </row>
    <row r="33" spans="1:8" ht="18.75" customHeight="1">
      <c r="A33" s="1188"/>
      <c r="B33" s="1460" t="s">
        <v>821</v>
      </c>
      <c r="C33" s="1592"/>
      <c r="D33" s="346"/>
      <c r="E33" s="1062"/>
      <c r="F33" s="942" t="s">
        <v>204</v>
      </c>
      <c r="G33" s="393" t="s">
        <v>76</v>
      </c>
      <c r="H33" s="862"/>
    </row>
    <row r="34" spans="1:8" ht="18.75" customHeight="1">
      <c r="A34" s="1188"/>
      <c r="B34" s="1351" t="s">
        <v>767</v>
      </c>
      <c r="C34" s="1469"/>
      <c r="D34" s="346"/>
      <c r="E34" s="1062"/>
      <c r="F34" s="942" t="s">
        <v>723</v>
      </c>
      <c r="G34" s="393" t="s">
        <v>136</v>
      </c>
    </row>
    <row r="35" spans="1:8" s="140" customFormat="1" ht="18.75" customHeight="1">
      <c r="A35" s="1188"/>
      <c r="B35" s="1357" t="s">
        <v>1375</v>
      </c>
      <c r="C35" s="1367"/>
      <c r="D35" s="346"/>
      <c r="E35" s="1062"/>
      <c r="F35" s="942" t="s">
        <v>5</v>
      </c>
      <c r="G35" s="393" t="s">
        <v>136</v>
      </c>
    </row>
    <row r="36" spans="1:8" ht="18.75" customHeight="1">
      <c r="A36" s="1188"/>
      <c r="B36" s="1355" t="s">
        <v>1376</v>
      </c>
      <c r="C36" s="1364"/>
      <c r="D36" s="346"/>
      <c r="E36" s="1062"/>
      <c r="F36" s="942" t="s">
        <v>779</v>
      </c>
      <c r="G36" s="393" t="s">
        <v>76</v>
      </c>
    </row>
    <row r="37" spans="1:8" s="972" customFormat="1" ht="18.75" customHeight="1" thickBot="1">
      <c r="A37" s="1188"/>
      <c r="B37" s="1356" t="s">
        <v>1377</v>
      </c>
      <c r="C37" s="1366"/>
      <c r="D37" s="346"/>
      <c r="E37" s="1062"/>
      <c r="F37" s="942" t="s">
        <v>988</v>
      </c>
      <c r="G37" s="995" t="s">
        <v>136</v>
      </c>
    </row>
    <row r="38" spans="1:8" ht="18.75" customHeight="1">
      <c r="A38" s="1188"/>
      <c r="B38" s="1346" t="s">
        <v>293</v>
      </c>
      <c r="C38" s="1449"/>
      <c r="D38" s="327">
        <f>SUM(D16:D37)</f>
        <v>0</v>
      </c>
      <c r="E38" s="327">
        <f>SUM(E16:E37)</f>
        <v>0</v>
      </c>
      <c r="F38" s="942" t="s">
        <v>205</v>
      </c>
      <c r="G38" s="516" t="s">
        <v>76</v>
      </c>
    </row>
    <row r="39" spans="1:8" ht="18" customHeight="1">
      <c r="A39" s="1188"/>
      <c r="B39" s="1461" t="s">
        <v>288</v>
      </c>
      <c r="C39" s="1450"/>
      <c r="D39" s="396"/>
      <c r="E39" s="585"/>
      <c r="F39" s="519"/>
      <c r="G39" s="477"/>
    </row>
    <row r="40" spans="1:8" ht="18.75" customHeight="1">
      <c r="A40" s="1188"/>
      <c r="B40" s="1382" t="s">
        <v>1362</v>
      </c>
      <c r="C40" s="1464"/>
      <c r="D40" s="346"/>
      <c r="E40" s="1062"/>
      <c r="F40" s="942" t="s">
        <v>6</v>
      </c>
      <c r="G40" s="262" t="s">
        <v>76</v>
      </c>
    </row>
    <row r="41" spans="1:8" ht="18" customHeight="1">
      <c r="A41" s="1188"/>
      <c r="B41" s="1457" t="s">
        <v>1363</v>
      </c>
      <c r="C41" s="1465"/>
      <c r="D41" s="346"/>
      <c r="E41" s="1062"/>
      <c r="F41" s="942" t="s">
        <v>724</v>
      </c>
      <c r="G41" s="393" t="s">
        <v>136</v>
      </c>
    </row>
    <row r="42" spans="1:8" s="833" customFormat="1" ht="18" customHeight="1">
      <c r="A42" s="1188"/>
      <c r="B42" s="1447" t="s">
        <v>1364</v>
      </c>
      <c r="C42" s="1470"/>
      <c r="D42" s="346"/>
      <c r="E42" s="1062"/>
      <c r="F42" s="942" t="s">
        <v>920</v>
      </c>
      <c r="G42" s="800" t="s">
        <v>136</v>
      </c>
    </row>
    <row r="43" spans="1:8" s="833" customFormat="1" ht="18" customHeight="1">
      <c r="A43" s="1188"/>
      <c r="B43" s="1447" t="s">
        <v>1365</v>
      </c>
      <c r="C43" s="1470"/>
      <c r="D43" s="346"/>
      <c r="E43" s="1062"/>
      <c r="F43" s="942" t="s">
        <v>921</v>
      </c>
      <c r="G43" s="800" t="s">
        <v>136</v>
      </c>
    </row>
    <row r="44" spans="1:8" ht="18" customHeight="1">
      <c r="A44" s="1188"/>
      <c r="B44" s="1462" t="s">
        <v>1366</v>
      </c>
      <c r="C44" s="1471"/>
      <c r="D44" s="346"/>
      <c r="E44" s="1062"/>
      <c r="F44" s="942" t="s">
        <v>206</v>
      </c>
      <c r="G44" s="393" t="s">
        <v>136</v>
      </c>
    </row>
    <row r="45" spans="1:8" ht="18" customHeight="1">
      <c r="A45" s="1188"/>
      <c r="B45" s="1357" t="s">
        <v>1367</v>
      </c>
      <c r="C45" s="1367"/>
      <c r="D45" s="346"/>
      <c r="E45" s="1062"/>
      <c r="F45" s="942" t="s">
        <v>725</v>
      </c>
      <c r="G45" s="393" t="s">
        <v>136</v>
      </c>
    </row>
    <row r="46" spans="1:8" ht="18" customHeight="1">
      <c r="A46" s="1188"/>
      <c r="B46" s="1357" t="s">
        <v>285</v>
      </c>
      <c r="C46" s="1367"/>
      <c r="D46" s="346"/>
      <c r="E46" s="1062"/>
      <c r="F46" s="942" t="s">
        <v>13</v>
      </c>
      <c r="G46" s="393" t="s">
        <v>77</v>
      </c>
    </row>
    <row r="47" spans="1:8" s="136" customFormat="1" ht="18" customHeight="1">
      <c r="A47" s="1188"/>
      <c r="B47" s="1357" t="s">
        <v>1368</v>
      </c>
      <c r="C47" s="1367"/>
      <c r="D47" s="346"/>
      <c r="E47" s="1062"/>
      <c r="F47" s="942" t="s">
        <v>703</v>
      </c>
      <c r="G47" s="393" t="s">
        <v>76</v>
      </c>
    </row>
    <row r="48" spans="1:8" ht="18" customHeight="1">
      <c r="A48" s="1188"/>
      <c r="B48" s="1357" t="s">
        <v>1369</v>
      </c>
      <c r="C48" s="1367"/>
      <c r="D48" s="346"/>
      <c r="E48" s="1062"/>
      <c r="F48" s="942" t="s">
        <v>207</v>
      </c>
      <c r="G48" s="393" t="s">
        <v>76</v>
      </c>
    </row>
    <row r="49" spans="1:9" ht="18" customHeight="1">
      <c r="A49" s="1188"/>
      <c r="B49" s="1458" t="s">
        <v>1370</v>
      </c>
      <c r="C49" s="1448"/>
      <c r="D49" s="334"/>
      <c r="E49" s="581"/>
      <c r="F49" s="138"/>
      <c r="G49" s="393"/>
    </row>
    <row r="50" spans="1:9" ht="18" customHeight="1">
      <c r="A50" s="1188"/>
      <c r="B50" s="1459" t="s">
        <v>1371</v>
      </c>
      <c r="C50" s="1468"/>
      <c r="D50" s="346"/>
      <c r="E50" s="1062"/>
      <c r="F50" s="942" t="s">
        <v>14</v>
      </c>
      <c r="G50" s="393" t="s">
        <v>76</v>
      </c>
    </row>
    <row r="51" spans="1:9" ht="18" customHeight="1">
      <c r="A51" s="1188"/>
      <c r="B51" s="1459" t="s">
        <v>1372</v>
      </c>
      <c r="C51" s="1468"/>
      <c r="D51" s="346"/>
      <c r="E51" s="1062"/>
      <c r="F51" s="942" t="s">
        <v>208</v>
      </c>
      <c r="G51" s="393" t="s">
        <v>76</v>
      </c>
    </row>
    <row r="52" spans="1:9" ht="18" customHeight="1">
      <c r="A52" s="1188"/>
      <c r="B52" s="1357" t="s">
        <v>87</v>
      </c>
      <c r="C52" s="1367"/>
      <c r="D52" s="346"/>
      <c r="E52" s="1062"/>
      <c r="F52" s="942" t="s">
        <v>209</v>
      </c>
      <c r="G52" s="393" t="s">
        <v>76</v>
      </c>
    </row>
    <row r="53" spans="1:9" s="136" customFormat="1" ht="18" customHeight="1">
      <c r="A53" s="1188"/>
      <c r="B53" s="1357" t="s">
        <v>1373</v>
      </c>
      <c r="C53" s="1367"/>
      <c r="D53" s="346"/>
      <c r="E53" s="1062"/>
      <c r="F53" s="942" t="s">
        <v>772</v>
      </c>
      <c r="G53" s="393" t="s">
        <v>76</v>
      </c>
    </row>
    <row r="54" spans="1:9" ht="18" customHeight="1">
      <c r="A54" s="1188"/>
      <c r="B54" s="1357" t="s">
        <v>120</v>
      </c>
      <c r="C54" s="1367"/>
      <c r="D54" s="346"/>
      <c r="E54" s="1062"/>
      <c r="F54" s="942" t="s">
        <v>210</v>
      </c>
      <c r="G54" s="393" t="s">
        <v>76</v>
      </c>
    </row>
    <row r="55" spans="1:9" ht="18" customHeight="1">
      <c r="A55" s="1188"/>
      <c r="B55" s="1351" t="s">
        <v>1374</v>
      </c>
      <c r="C55" s="1367"/>
      <c r="D55" s="1681">
        <f>D112+D113+D125+D126+D138+D139</f>
        <v>0</v>
      </c>
      <c r="E55" s="1210">
        <f>E112+E113+E125+E126+E138+E139</f>
        <v>0</v>
      </c>
      <c r="F55" s="942" t="s">
        <v>211</v>
      </c>
      <c r="G55" s="393" t="s">
        <v>76</v>
      </c>
      <c r="H55" s="840"/>
    </row>
    <row r="56" spans="1:9" ht="18" customHeight="1">
      <c r="A56" s="1188"/>
      <c r="B56" s="1352" t="s">
        <v>655</v>
      </c>
      <c r="C56" s="1472"/>
      <c r="D56" s="346"/>
      <c r="E56" s="1062"/>
      <c r="F56" s="942" t="s">
        <v>726</v>
      </c>
      <c r="G56" s="393" t="s">
        <v>136</v>
      </c>
    </row>
    <row r="57" spans="1:9" ht="18" customHeight="1">
      <c r="A57" s="1188"/>
      <c r="B57" s="1352" t="s">
        <v>767</v>
      </c>
      <c r="C57" s="1472"/>
      <c r="D57" s="346"/>
      <c r="E57" s="1062"/>
      <c r="F57" s="942" t="s">
        <v>727</v>
      </c>
      <c r="G57" s="393" t="s">
        <v>136</v>
      </c>
    </row>
    <row r="58" spans="1:9" s="140" customFormat="1" ht="18.75" customHeight="1">
      <c r="A58" s="1188"/>
      <c r="B58" s="1355" t="s">
        <v>1375</v>
      </c>
      <c r="C58" s="1364"/>
      <c r="D58" s="346"/>
      <c r="E58" s="1062"/>
      <c r="F58" s="942" t="s">
        <v>778</v>
      </c>
      <c r="G58" s="393" t="s">
        <v>136</v>
      </c>
    </row>
    <row r="59" spans="1:9" ht="18.75" customHeight="1">
      <c r="A59" s="1188"/>
      <c r="B59" s="1355" t="s">
        <v>1376</v>
      </c>
      <c r="C59" s="1364"/>
      <c r="D59" s="346"/>
      <c r="E59" s="1062"/>
      <c r="F59" s="942" t="s">
        <v>212</v>
      </c>
      <c r="G59" s="393" t="s">
        <v>76</v>
      </c>
    </row>
    <row r="60" spans="1:9" s="972" customFormat="1" ht="18.75" customHeight="1" thickBot="1">
      <c r="A60" s="1188"/>
      <c r="B60" s="1356" t="s">
        <v>1377</v>
      </c>
      <c r="C60" s="1366"/>
      <c r="D60" s="346"/>
      <c r="E60" s="1062"/>
      <c r="F60" s="942" t="s">
        <v>757</v>
      </c>
      <c r="G60" s="996" t="s">
        <v>136</v>
      </c>
    </row>
    <row r="61" spans="1:9" s="13" customFormat="1" ht="32.25" customHeight="1">
      <c r="A61" s="1188"/>
      <c r="B61" s="1463" t="s">
        <v>294</v>
      </c>
      <c r="C61" s="1451"/>
      <c r="D61" s="327">
        <f>SUM(D40:D60)</f>
        <v>0</v>
      </c>
      <c r="E61" s="345">
        <f>SUM(E40:E60)</f>
        <v>0</v>
      </c>
      <c r="F61" s="942" t="s">
        <v>213</v>
      </c>
      <c r="G61" s="338" t="s">
        <v>76</v>
      </c>
    </row>
    <row r="62" spans="1:9">
      <c r="A62" s="1188"/>
      <c r="B62" s="44"/>
      <c r="C62" s="44"/>
      <c r="D62" s="44"/>
      <c r="E62" s="51"/>
      <c r="F62" s="57"/>
      <c r="G62" s="33"/>
      <c r="H62" s="33"/>
      <c r="I62" s="33"/>
    </row>
    <row r="63" spans="1:9" s="1281" customFormat="1">
      <c r="A63" s="1190"/>
      <c r="B63" s="1644"/>
      <c r="C63" s="1644"/>
      <c r="D63" s="1644"/>
      <c r="E63" s="135"/>
      <c r="F63" s="1759" t="s">
        <v>1633</v>
      </c>
      <c r="G63" s="1759">
        <v>2</v>
      </c>
      <c r="H63" s="135"/>
      <c r="I63" s="135"/>
    </row>
    <row r="64" spans="1:9">
      <c r="A64" s="1188">
        <v>2</v>
      </c>
      <c r="B64" s="1473"/>
      <c r="C64" s="1474"/>
      <c r="D64" s="1168" t="s">
        <v>567</v>
      </c>
      <c r="E64" s="1174" t="s">
        <v>404</v>
      </c>
      <c r="F64" s="1168" t="s">
        <v>73</v>
      </c>
      <c r="G64" s="553"/>
      <c r="H64" s="33"/>
      <c r="I64" s="33"/>
    </row>
    <row r="65" spans="1:11">
      <c r="A65" s="1188"/>
      <c r="B65" s="1111" t="s">
        <v>1184</v>
      </c>
      <c r="C65" s="99"/>
      <c r="D65" s="353" t="s">
        <v>1129</v>
      </c>
      <c r="E65" s="353" t="s">
        <v>957</v>
      </c>
      <c r="F65" s="423"/>
      <c r="G65" s="375" t="s">
        <v>110</v>
      </c>
      <c r="H65" s="33"/>
      <c r="I65" s="33"/>
    </row>
    <row r="66" spans="1:11" ht="13.5" thickBot="1">
      <c r="A66" s="1188"/>
      <c r="B66" s="267"/>
      <c r="C66" s="1452"/>
      <c r="D66" s="354" t="s">
        <v>75</v>
      </c>
      <c r="E66" s="151" t="s">
        <v>75</v>
      </c>
      <c r="F66" s="942" t="s">
        <v>74</v>
      </c>
      <c r="G66" s="390" t="s">
        <v>111</v>
      </c>
      <c r="H66" s="33"/>
      <c r="I66" s="33"/>
    </row>
    <row r="67" spans="1:11" ht="18.75" customHeight="1">
      <c r="A67" s="1188"/>
      <c r="B67" s="1475" t="s">
        <v>880</v>
      </c>
      <c r="C67" s="1476"/>
      <c r="D67" s="309">
        <f>E75</f>
        <v>0</v>
      </c>
      <c r="E67" s="314"/>
      <c r="F67" s="942">
        <v>100</v>
      </c>
      <c r="G67" s="262" t="s">
        <v>76</v>
      </c>
      <c r="H67" s="33"/>
      <c r="I67" s="33"/>
    </row>
    <row r="68" spans="1:11" s="347" customFormat="1" ht="18.75" customHeight="1" thickBot="1">
      <c r="A68" s="1188"/>
      <c r="B68" s="1439" t="s">
        <v>627</v>
      </c>
      <c r="C68" s="1477"/>
      <c r="D68" s="1288"/>
      <c r="E68" s="314"/>
      <c r="F68" s="942" t="s">
        <v>635</v>
      </c>
      <c r="G68" s="569" t="s">
        <v>143</v>
      </c>
      <c r="H68" s="348"/>
      <c r="I68" s="348"/>
    </row>
    <row r="69" spans="1:11" s="347" customFormat="1" ht="18.75" customHeight="1">
      <c r="A69" s="1188"/>
      <c r="B69" s="1475" t="s">
        <v>875</v>
      </c>
      <c r="C69" s="1479"/>
      <c r="D69" s="345">
        <f>SUM(D67:D68)</f>
        <v>0</v>
      </c>
      <c r="E69" s="345">
        <f>SUM(E67:E68)</f>
        <v>0</v>
      </c>
      <c r="F69" s="942" t="s">
        <v>855</v>
      </c>
      <c r="G69" s="262" t="s">
        <v>76</v>
      </c>
      <c r="H69" s="348"/>
      <c r="I69" s="348"/>
    </row>
    <row r="70" spans="1:11" ht="18.75" customHeight="1">
      <c r="A70" s="1188"/>
      <c r="B70" s="1475" t="s">
        <v>489</v>
      </c>
      <c r="C70" s="1480"/>
      <c r="D70" s="572"/>
      <c r="E70" s="572"/>
      <c r="F70" s="942">
        <v>105</v>
      </c>
      <c r="G70" s="262" t="s">
        <v>76</v>
      </c>
      <c r="H70" s="166"/>
      <c r="I70" s="33"/>
    </row>
    <row r="71" spans="1:11" s="972" customFormat="1" ht="18.75" customHeight="1">
      <c r="A71" s="1188"/>
      <c r="B71" s="1374" t="s">
        <v>1084</v>
      </c>
      <c r="C71" s="1481"/>
      <c r="D71" s="346"/>
      <c r="E71" s="1062"/>
      <c r="F71" s="942" t="s">
        <v>702</v>
      </c>
      <c r="G71" s="838" t="s">
        <v>143</v>
      </c>
      <c r="H71" s="978"/>
      <c r="I71" s="978"/>
    </row>
    <row r="72" spans="1:11" ht="18.75" customHeight="1">
      <c r="A72" s="1188"/>
      <c r="B72" s="1362" t="s">
        <v>1617</v>
      </c>
      <c r="C72" s="1377" t="s">
        <v>1204</v>
      </c>
      <c r="D72" s="309">
        <f>D75-D73-D74-SUM(D69:D71)</f>
        <v>0</v>
      </c>
      <c r="E72" s="309">
        <f>E75-E73-E74-SUM(E69:E71)</f>
        <v>0</v>
      </c>
      <c r="F72" s="942">
        <v>110</v>
      </c>
      <c r="G72" s="262" t="s">
        <v>76</v>
      </c>
      <c r="H72" s="173"/>
      <c r="I72" s="33"/>
    </row>
    <row r="73" spans="1:11" ht="18.75" customHeight="1">
      <c r="A73" s="1188"/>
      <c r="B73" s="1362" t="s">
        <v>140</v>
      </c>
      <c r="C73" s="1478"/>
      <c r="D73" s="346"/>
      <c r="E73" s="314"/>
      <c r="F73" s="942">
        <v>120</v>
      </c>
      <c r="G73" s="262" t="s">
        <v>77</v>
      </c>
      <c r="H73" s="173"/>
      <c r="I73" s="33"/>
    </row>
    <row r="74" spans="1:11" ht="18.75" customHeight="1" thickBot="1">
      <c r="A74" s="1188"/>
      <c r="B74" s="1362" t="s">
        <v>101</v>
      </c>
      <c r="C74" s="1478"/>
      <c r="D74" s="346"/>
      <c r="E74" s="314"/>
      <c r="F74" s="942">
        <v>130</v>
      </c>
      <c r="G74" s="262" t="s">
        <v>77</v>
      </c>
      <c r="H74" s="846"/>
      <c r="I74" s="33"/>
    </row>
    <row r="75" spans="1:11" ht="18.75" customHeight="1">
      <c r="A75" s="1188"/>
      <c r="B75" s="1433" t="s">
        <v>1481</v>
      </c>
      <c r="C75" s="1482"/>
      <c r="D75" s="345">
        <f>-D22-D46</f>
        <v>0</v>
      </c>
      <c r="E75" s="345">
        <f>-E22-E46</f>
        <v>0</v>
      </c>
      <c r="F75" s="942">
        <v>140</v>
      </c>
      <c r="G75" s="387" t="s">
        <v>76</v>
      </c>
      <c r="H75" s="173"/>
      <c r="I75" s="33"/>
    </row>
    <row r="76" spans="1:11" ht="15" customHeight="1">
      <c r="A76" s="1188"/>
      <c r="B76" s="44"/>
      <c r="C76" s="44"/>
      <c r="D76" s="51"/>
      <c r="E76" s="51"/>
      <c r="F76" s="75"/>
      <c r="G76" s="57"/>
      <c r="H76" s="33"/>
      <c r="I76" s="33"/>
    </row>
    <row r="77" spans="1:11" ht="22.5">
      <c r="A77" s="1188"/>
      <c r="B77" s="37"/>
      <c r="C77" s="350"/>
      <c r="D77" s="1509" t="s">
        <v>1204</v>
      </c>
      <c r="E77" s="33"/>
      <c r="F77" s="33"/>
      <c r="G77" s="33"/>
      <c r="H77" s="1759" t="s">
        <v>1633</v>
      </c>
      <c r="I77" s="1759">
        <v>3</v>
      </c>
    </row>
    <row r="78" spans="1:11">
      <c r="A78" s="1188">
        <v>3</v>
      </c>
      <c r="B78" s="1473"/>
      <c r="C78" s="1483"/>
      <c r="D78" s="1168" t="s">
        <v>405</v>
      </c>
      <c r="E78" s="1168" t="s">
        <v>805</v>
      </c>
      <c r="F78" s="1174" t="s">
        <v>568</v>
      </c>
      <c r="G78" s="1174" t="s">
        <v>806</v>
      </c>
      <c r="H78" s="1541" t="s">
        <v>73</v>
      </c>
      <c r="I78" s="1749"/>
      <c r="J78" s="33"/>
      <c r="K78" s="833"/>
    </row>
    <row r="79" spans="1:11">
      <c r="A79" s="1188"/>
      <c r="B79" s="336" t="s">
        <v>1185</v>
      </c>
      <c r="C79" s="99"/>
      <c r="D79" s="353" t="s">
        <v>1480</v>
      </c>
      <c r="E79" s="353" t="s">
        <v>1480</v>
      </c>
      <c r="F79" s="353" t="s">
        <v>1482</v>
      </c>
      <c r="G79" s="353" t="s">
        <v>1482</v>
      </c>
      <c r="H79" s="1747"/>
      <c r="I79" s="1275"/>
      <c r="J79" s="33"/>
      <c r="K79" s="833"/>
    </row>
    <row r="80" spans="1:11" ht="22.5">
      <c r="A80" s="1188"/>
      <c r="B80" s="336"/>
      <c r="C80" s="99"/>
      <c r="D80" s="355" t="s">
        <v>1378</v>
      </c>
      <c r="E80" s="355" t="s">
        <v>1379</v>
      </c>
      <c r="F80" s="355" t="s">
        <v>1378</v>
      </c>
      <c r="G80" s="355" t="s">
        <v>1379</v>
      </c>
      <c r="H80" s="1682"/>
      <c r="I80" s="1275" t="s">
        <v>110</v>
      </c>
      <c r="J80" s="33"/>
      <c r="K80" s="833"/>
    </row>
    <row r="81" spans="1:11">
      <c r="A81" s="1188"/>
      <c r="B81" s="336" t="s">
        <v>1618</v>
      </c>
      <c r="C81" s="99"/>
      <c r="D81" s="353" t="s">
        <v>75</v>
      </c>
      <c r="E81" s="353" t="s">
        <v>30</v>
      </c>
      <c r="F81" s="353" t="s">
        <v>75</v>
      </c>
      <c r="G81" s="353" t="s">
        <v>30</v>
      </c>
      <c r="H81" s="1748" t="s">
        <v>74</v>
      </c>
      <c r="I81" s="1750" t="s">
        <v>111</v>
      </c>
      <c r="J81" s="33"/>
      <c r="K81" s="833"/>
    </row>
    <row r="82" spans="1:11" ht="18.75" customHeight="1">
      <c r="A82" s="1188"/>
      <c r="B82" s="1355" t="s">
        <v>789</v>
      </c>
      <c r="C82" s="1386"/>
      <c r="D82" s="346"/>
      <c r="E82" s="346"/>
      <c r="F82" s="314"/>
      <c r="G82" s="314"/>
      <c r="H82" s="942" t="s">
        <v>12</v>
      </c>
      <c r="I82" s="477" t="s">
        <v>76</v>
      </c>
      <c r="J82" s="33"/>
      <c r="K82" s="833"/>
    </row>
    <row r="83" spans="1:11" s="140" customFormat="1" ht="18.75" customHeight="1">
      <c r="A83" s="1188"/>
      <c r="B83" s="1362" t="s">
        <v>788</v>
      </c>
      <c r="C83" s="1386"/>
      <c r="D83" s="344"/>
      <c r="E83" s="344"/>
      <c r="F83" s="283"/>
      <c r="G83" s="283"/>
      <c r="H83" s="942" t="s">
        <v>745</v>
      </c>
      <c r="I83" s="262" t="s">
        <v>76</v>
      </c>
      <c r="J83" s="128"/>
      <c r="K83" s="833"/>
    </row>
    <row r="84" spans="1:11" s="140" customFormat="1" ht="18.75" customHeight="1">
      <c r="A84" s="1188"/>
      <c r="B84" s="1362" t="s">
        <v>787</v>
      </c>
      <c r="C84" s="1386"/>
      <c r="D84" s="346"/>
      <c r="E84" s="346"/>
      <c r="F84" s="314"/>
      <c r="G84" s="314"/>
      <c r="H84" s="942" t="s">
        <v>746</v>
      </c>
      <c r="I84" s="262" t="s">
        <v>76</v>
      </c>
      <c r="J84" s="128"/>
      <c r="K84" s="833"/>
    </row>
    <row r="85" spans="1:11" ht="18.75" customHeight="1">
      <c r="A85" s="1188"/>
      <c r="B85" s="1362" t="s">
        <v>790</v>
      </c>
      <c r="C85" s="1386"/>
      <c r="D85" s="346"/>
      <c r="E85" s="346"/>
      <c r="F85" s="314"/>
      <c r="G85" s="314"/>
      <c r="H85" s="942">
        <v>110</v>
      </c>
      <c r="I85" s="262" t="s">
        <v>76</v>
      </c>
      <c r="J85" s="33"/>
      <c r="K85" s="833"/>
    </row>
    <row r="86" spans="1:11" ht="18.75" customHeight="1" thickBot="1">
      <c r="A86" s="1188"/>
      <c r="B86" s="1043" t="s">
        <v>803</v>
      </c>
      <c r="C86" s="1386"/>
      <c r="D86" s="346"/>
      <c r="E86" s="346"/>
      <c r="F86" s="314"/>
      <c r="G86" s="314"/>
      <c r="H86" s="942">
        <v>120</v>
      </c>
      <c r="I86" s="262" t="s">
        <v>76</v>
      </c>
      <c r="J86" s="33"/>
      <c r="K86" s="833"/>
    </row>
    <row r="87" spans="1:11" ht="18.75" customHeight="1">
      <c r="A87" s="1188"/>
      <c r="B87" s="1363" t="s">
        <v>28</v>
      </c>
      <c r="C87" s="1434"/>
      <c r="D87" s="345">
        <f t="shared" ref="D87:G87" si="1">SUM(D82:D86)</f>
        <v>0</v>
      </c>
      <c r="E87" s="345">
        <f t="shared" si="1"/>
        <v>0</v>
      </c>
      <c r="F87" s="345">
        <f t="shared" si="1"/>
        <v>0</v>
      </c>
      <c r="G87" s="345">
        <f t="shared" si="1"/>
        <v>0</v>
      </c>
      <c r="H87" s="942">
        <v>130</v>
      </c>
      <c r="I87" s="516" t="s">
        <v>76</v>
      </c>
      <c r="J87" s="33"/>
      <c r="K87" s="833"/>
    </row>
    <row r="88" spans="1:11" ht="25.5">
      <c r="A88" s="1188"/>
      <c r="B88" s="1484" t="s">
        <v>286</v>
      </c>
      <c r="C88" s="1486"/>
      <c r="D88" s="582"/>
      <c r="E88" s="582"/>
      <c r="F88" s="903"/>
      <c r="G88" s="904"/>
      <c r="H88" s="583"/>
      <c r="I88" s="584"/>
      <c r="J88" s="33"/>
      <c r="K88" s="833"/>
    </row>
    <row r="89" spans="1:11" ht="18.75" customHeight="1">
      <c r="A89" s="1188"/>
      <c r="B89" s="1485" t="s">
        <v>789</v>
      </c>
      <c r="C89" s="1386"/>
      <c r="D89" s="346"/>
      <c r="E89" s="346"/>
      <c r="F89" s="314"/>
      <c r="G89" s="314"/>
      <c r="H89" s="942" t="s">
        <v>4</v>
      </c>
      <c r="I89" s="262" t="s">
        <v>76</v>
      </c>
      <c r="J89" s="33"/>
      <c r="K89" s="833"/>
    </row>
    <row r="90" spans="1:11" s="140" customFormat="1" ht="18.75" customHeight="1">
      <c r="A90" s="1188"/>
      <c r="B90" s="1362" t="s">
        <v>788</v>
      </c>
      <c r="C90" s="1386"/>
      <c r="D90" s="346"/>
      <c r="E90" s="346"/>
      <c r="F90" s="314"/>
      <c r="G90" s="314"/>
      <c r="H90" s="942" t="s">
        <v>791</v>
      </c>
      <c r="I90" s="262" t="s">
        <v>76</v>
      </c>
      <c r="J90" s="128"/>
      <c r="K90" s="833"/>
    </row>
    <row r="91" spans="1:11" s="140" customFormat="1" ht="18.75" customHeight="1">
      <c r="A91" s="1188"/>
      <c r="B91" s="1362" t="s">
        <v>787</v>
      </c>
      <c r="C91" s="1386"/>
      <c r="D91" s="346"/>
      <c r="E91" s="346"/>
      <c r="F91" s="314"/>
      <c r="G91" s="314"/>
      <c r="H91" s="942" t="s">
        <v>792</v>
      </c>
      <c r="I91" s="262" t="s">
        <v>76</v>
      </c>
      <c r="J91" s="128"/>
      <c r="K91" s="833"/>
    </row>
    <row r="92" spans="1:11" ht="18.75" customHeight="1">
      <c r="A92" s="1188"/>
      <c r="B92" s="1362" t="s">
        <v>790</v>
      </c>
      <c r="C92" s="1386"/>
      <c r="D92" s="346"/>
      <c r="E92" s="346"/>
      <c r="F92" s="314"/>
      <c r="G92" s="314"/>
      <c r="H92" s="942">
        <v>150</v>
      </c>
      <c r="I92" s="262" t="s">
        <v>76</v>
      </c>
      <c r="J92" s="33"/>
      <c r="K92" s="833"/>
    </row>
    <row r="93" spans="1:11" ht="18.75" customHeight="1" thickBot="1">
      <c r="A93" s="1188"/>
      <c r="B93" s="1362" t="s">
        <v>803</v>
      </c>
      <c r="C93" s="1386"/>
      <c r="D93" s="346"/>
      <c r="E93" s="346"/>
      <c r="F93" s="314"/>
      <c r="G93" s="314"/>
      <c r="H93" s="942">
        <v>160</v>
      </c>
      <c r="I93" s="262" t="s">
        <v>76</v>
      </c>
      <c r="J93" s="33"/>
      <c r="K93" s="833"/>
    </row>
    <row r="94" spans="1:11" ht="18.75" customHeight="1">
      <c r="A94" s="1188"/>
      <c r="B94" s="1385" t="s">
        <v>28</v>
      </c>
      <c r="C94" s="1418"/>
      <c r="D94" s="345">
        <f t="shared" ref="D94:G94" si="2">SUM(D89:D93)</f>
        <v>0</v>
      </c>
      <c r="E94" s="345">
        <f t="shared" si="2"/>
        <v>0</v>
      </c>
      <c r="F94" s="345">
        <f t="shared" si="2"/>
        <v>0</v>
      </c>
      <c r="G94" s="345">
        <f t="shared" si="2"/>
        <v>0</v>
      </c>
      <c r="H94" s="942">
        <v>170</v>
      </c>
      <c r="I94" s="387" t="s">
        <v>76</v>
      </c>
      <c r="J94" s="33"/>
      <c r="K94" s="833"/>
    </row>
    <row r="95" spans="1:11">
      <c r="A95" s="1188"/>
      <c r="B95" s="44"/>
      <c r="C95" s="44"/>
      <c r="D95" s="51"/>
      <c r="E95" s="51"/>
      <c r="F95" s="75"/>
      <c r="G95" s="57"/>
      <c r="H95" s="33"/>
      <c r="I95" s="33"/>
    </row>
    <row r="96" spans="1:11">
      <c r="A96" s="1188"/>
      <c r="B96" s="32"/>
      <c r="C96" s="1307"/>
      <c r="D96" s="33"/>
      <c r="E96" s="33"/>
      <c r="F96" s="33"/>
      <c r="G96" s="33"/>
      <c r="H96" s="33"/>
      <c r="I96" s="33"/>
    </row>
    <row r="97" spans="1:9">
      <c r="A97" s="1188"/>
      <c r="B97" s="44"/>
      <c r="C97" s="44"/>
      <c r="D97" s="51"/>
      <c r="E97" s="51"/>
      <c r="F97" s="1759" t="s">
        <v>1633</v>
      </c>
      <c r="G97" s="1759">
        <v>4</v>
      </c>
      <c r="H97" s="33"/>
      <c r="I97" s="33"/>
    </row>
    <row r="98" spans="1:9">
      <c r="A98" s="1188">
        <v>4</v>
      </c>
      <c r="B98" s="1487"/>
      <c r="C98" s="1488"/>
      <c r="D98" s="1276" t="s">
        <v>1096</v>
      </c>
      <c r="E98" s="1277" t="s">
        <v>1095</v>
      </c>
      <c r="F98" s="1276" t="s">
        <v>73</v>
      </c>
      <c r="G98" s="547"/>
    </row>
    <row r="99" spans="1:9">
      <c r="A99" s="1188"/>
      <c r="B99" s="465" t="s">
        <v>1186</v>
      </c>
      <c r="C99" s="108"/>
      <c r="D99" s="353" t="s">
        <v>1480</v>
      </c>
      <c r="E99" s="353" t="s">
        <v>1482</v>
      </c>
      <c r="F99" s="586"/>
      <c r="G99" s="227" t="s">
        <v>110</v>
      </c>
    </row>
    <row r="100" spans="1:9">
      <c r="A100" s="1188"/>
      <c r="B100" s="465"/>
      <c r="C100" s="108"/>
      <c r="D100" s="355" t="s">
        <v>93</v>
      </c>
      <c r="E100" s="355" t="s">
        <v>93</v>
      </c>
      <c r="F100" s="587"/>
      <c r="G100" s="227" t="s">
        <v>111</v>
      </c>
    </row>
    <row r="101" spans="1:9" ht="18.75" customHeight="1" thickBot="1">
      <c r="A101" s="1188"/>
      <c r="B101" s="588"/>
      <c r="C101" s="1502"/>
      <c r="D101" s="354" t="s">
        <v>30</v>
      </c>
      <c r="E101" s="354" t="s">
        <v>30</v>
      </c>
      <c r="F101" s="942" t="s">
        <v>74</v>
      </c>
      <c r="G101" s="551"/>
    </row>
    <row r="102" spans="1:9" ht="18.75" customHeight="1">
      <c r="A102" s="1188"/>
      <c r="B102" s="1492" t="s">
        <v>1141</v>
      </c>
      <c r="C102" s="1501"/>
      <c r="D102" s="596">
        <f>SUM(D104:D106)</f>
        <v>0</v>
      </c>
      <c r="E102" s="596">
        <f>SUM(E104:E106)</f>
        <v>0</v>
      </c>
      <c r="F102" s="942" t="s">
        <v>12</v>
      </c>
      <c r="G102" s="462" t="s">
        <v>136</v>
      </c>
    </row>
    <row r="103" spans="1:9" ht="15.75" customHeight="1">
      <c r="A103" s="1188"/>
      <c r="B103" s="1374" t="s">
        <v>402</v>
      </c>
      <c r="C103" s="1453"/>
      <c r="D103" s="589"/>
      <c r="E103" s="1300"/>
      <c r="F103" s="462"/>
      <c r="G103" s="462"/>
    </row>
    <row r="104" spans="1:9" ht="18.75" customHeight="1">
      <c r="A104" s="1188"/>
      <c r="B104" s="1493" t="s">
        <v>159</v>
      </c>
      <c r="C104" s="1499"/>
      <c r="D104" s="346"/>
      <c r="E104" s="1062"/>
      <c r="F104" s="942" t="s">
        <v>200</v>
      </c>
      <c r="G104" s="370" t="s">
        <v>76</v>
      </c>
    </row>
    <row r="105" spans="1:9" ht="18.75" customHeight="1">
      <c r="A105" s="1188"/>
      <c r="B105" s="1493" t="s">
        <v>160</v>
      </c>
      <c r="C105" s="1499"/>
      <c r="D105" s="346"/>
      <c r="E105" s="1062"/>
      <c r="F105" s="942" t="s">
        <v>26</v>
      </c>
      <c r="G105" s="370" t="s">
        <v>76</v>
      </c>
    </row>
    <row r="106" spans="1:9" ht="18.75" customHeight="1">
      <c r="A106" s="1188"/>
      <c r="B106" s="1493" t="s">
        <v>161</v>
      </c>
      <c r="C106" s="1499"/>
      <c r="D106" s="346"/>
      <c r="E106" s="1062"/>
      <c r="F106" s="942" t="s">
        <v>201</v>
      </c>
      <c r="G106" s="370" t="s">
        <v>76</v>
      </c>
    </row>
    <row r="107" spans="1:9" ht="18.75" customHeight="1">
      <c r="A107" s="1188"/>
      <c r="B107" s="1494" t="s">
        <v>279</v>
      </c>
      <c r="C107" s="1500"/>
      <c r="D107" s="346"/>
      <c r="E107" s="1062"/>
      <c r="F107" s="942" t="s">
        <v>27</v>
      </c>
      <c r="G107" s="370" t="s">
        <v>38</v>
      </c>
    </row>
    <row r="108" spans="1:9" ht="18.75" customHeight="1" thickBot="1">
      <c r="A108" s="1188"/>
      <c r="B108" s="1494" t="s">
        <v>656</v>
      </c>
      <c r="C108" s="1500"/>
      <c r="D108" s="346"/>
      <c r="E108" s="1062"/>
      <c r="F108" s="942" t="s">
        <v>728</v>
      </c>
      <c r="G108" s="370" t="s">
        <v>38</v>
      </c>
    </row>
    <row r="109" spans="1:9" ht="18.75" customHeight="1">
      <c r="A109" s="1188"/>
      <c r="B109" s="1461" t="s">
        <v>1142</v>
      </c>
      <c r="C109" s="1309"/>
      <c r="D109" s="345">
        <f>D107+D102+D108</f>
        <v>0</v>
      </c>
      <c r="E109" s="345">
        <f>E107+E102+E108</f>
        <v>0</v>
      </c>
      <c r="F109" s="942" t="s">
        <v>202</v>
      </c>
      <c r="G109" s="370" t="s">
        <v>136</v>
      </c>
    </row>
    <row r="110" spans="1:9" ht="18.75" customHeight="1">
      <c r="A110" s="1188"/>
      <c r="B110" s="1374" t="s">
        <v>402</v>
      </c>
      <c r="C110" s="1453"/>
      <c r="D110" s="589"/>
      <c r="E110" s="1300"/>
      <c r="F110" s="462"/>
      <c r="G110" s="462"/>
    </row>
    <row r="111" spans="1:9" ht="18.75" customHeight="1">
      <c r="A111" s="1188"/>
      <c r="B111" s="1493" t="s">
        <v>159</v>
      </c>
      <c r="C111" s="1499"/>
      <c r="D111" s="1066">
        <f>D109-D112-D113</f>
        <v>0</v>
      </c>
      <c r="E111" s="1066">
        <f>E109-E112-E113</f>
        <v>0</v>
      </c>
      <c r="F111" s="942" t="s">
        <v>3</v>
      </c>
      <c r="G111" s="370" t="s">
        <v>76</v>
      </c>
    </row>
    <row r="112" spans="1:9" ht="18.75" customHeight="1">
      <c r="A112" s="1188"/>
      <c r="B112" s="1493" t="s">
        <v>160</v>
      </c>
      <c r="C112" s="1499"/>
      <c r="D112" s="346"/>
      <c r="E112" s="1062"/>
      <c r="F112" s="942" t="s">
        <v>203</v>
      </c>
      <c r="G112" s="370" t="s">
        <v>76</v>
      </c>
    </row>
    <row r="113" spans="1:7" ht="18.75" customHeight="1" thickBot="1">
      <c r="A113" s="1188"/>
      <c r="B113" s="1495" t="s">
        <v>161</v>
      </c>
      <c r="C113" s="1503"/>
      <c r="D113" s="1751"/>
      <c r="E113" s="1224"/>
      <c r="F113" s="1225" t="s">
        <v>4</v>
      </c>
      <c r="G113" s="1226" t="s">
        <v>76</v>
      </c>
    </row>
    <row r="114" spans="1:7" ht="18.75" customHeight="1">
      <c r="A114" s="1188"/>
      <c r="B114" s="1496"/>
      <c r="C114" s="1454"/>
      <c r="D114" s="1752"/>
      <c r="E114" s="1171"/>
      <c r="F114" s="1171"/>
      <c r="G114" s="587"/>
    </row>
    <row r="115" spans="1:7" s="972" customFormat="1" ht="18.75" customHeight="1">
      <c r="A115" s="1188"/>
      <c r="B115" s="1492" t="s">
        <v>1143</v>
      </c>
      <c r="C115" s="1498"/>
      <c r="D115" s="1221">
        <f>SUM(D117:D119)</f>
        <v>0</v>
      </c>
      <c r="E115" s="1221">
        <f>SUM(E117:E119)</f>
        <v>0</v>
      </c>
      <c r="F115" s="1222" t="s">
        <v>211</v>
      </c>
      <c r="G115" s="1223" t="s">
        <v>136</v>
      </c>
    </row>
    <row r="116" spans="1:7" s="972" customFormat="1" ht="15.75" customHeight="1">
      <c r="A116" s="1188"/>
      <c r="B116" s="1374" t="s">
        <v>402</v>
      </c>
      <c r="C116" s="1453"/>
      <c r="D116" s="589"/>
      <c r="E116" s="1300"/>
      <c r="F116" s="462"/>
      <c r="G116" s="462"/>
    </row>
    <row r="117" spans="1:7" s="972" customFormat="1" ht="18.75" customHeight="1">
      <c r="A117" s="1188"/>
      <c r="B117" s="1493" t="s">
        <v>159</v>
      </c>
      <c r="C117" s="1499"/>
      <c r="D117" s="346"/>
      <c r="E117" s="1062"/>
      <c r="F117" s="942" t="s">
        <v>212</v>
      </c>
      <c r="G117" s="370" t="s">
        <v>76</v>
      </c>
    </row>
    <row r="118" spans="1:7" s="972" customFormat="1" ht="18.75" customHeight="1">
      <c r="A118" s="1188"/>
      <c r="B118" s="1493" t="s">
        <v>160</v>
      </c>
      <c r="C118" s="1499"/>
      <c r="D118" s="346"/>
      <c r="E118" s="1062"/>
      <c r="F118" s="942" t="s">
        <v>213</v>
      </c>
      <c r="G118" s="370" t="s">
        <v>76</v>
      </c>
    </row>
    <row r="119" spans="1:7" s="972" customFormat="1" ht="18.75" customHeight="1">
      <c r="A119" s="1188"/>
      <c r="B119" s="1493" t="s">
        <v>161</v>
      </c>
      <c r="C119" s="1499"/>
      <c r="D119" s="346"/>
      <c r="E119" s="1062"/>
      <c r="F119" s="942" t="s">
        <v>214</v>
      </c>
      <c r="G119" s="370" t="s">
        <v>76</v>
      </c>
    </row>
    <row r="120" spans="1:7" s="972" customFormat="1" ht="18.75" customHeight="1">
      <c r="A120" s="1188"/>
      <c r="B120" s="1494" t="s">
        <v>279</v>
      </c>
      <c r="C120" s="1500"/>
      <c r="D120" s="346"/>
      <c r="E120" s="1062"/>
      <c r="F120" s="942" t="s">
        <v>8</v>
      </c>
      <c r="G120" s="370" t="s">
        <v>38</v>
      </c>
    </row>
    <row r="121" spans="1:7" s="972" customFormat="1" ht="18.75" customHeight="1" thickBot="1">
      <c r="A121" s="1188"/>
      <c r="B121" s="1494" t="s">
        <v>656</v>
      </c>
      <c r="C121" s="1500"/>
      <c r="D121" s="346"/>
      <c r="E121" s="1062"/>
      <c r="F121" s="942" t="s">
        <v>754</v>
      </c>
      <c r="G121" s="370" t="s">
        <v>38</v>
      </c>
    </row>
    <row r="122" spans="1:7" s="972" customFormat="1" ht="18.75" customHeight="1">
      <c r="A122" s="1188"/>
      <c r="B122" s="1461" t="s">
        <v>1144</v>
      </c>
      <c r="C122" s="1309"/>
      <c r="D122" s="345">
        <f>D120+D115+D121</f>
        <v>0</v>
      </c>
      <c r="E122" s="345">
        <f>E120+E115+E121</f>
        <v>0</v>
      </c>
      <c r="F122" s="942" t="s">
        <v>215</v>
      </c>
      <c r="G122" s="370" t="s">
        <v>136</v>
      </c>
    </row>
    <row r="123" spans="1:7" s="972" customFormat="1" ht="18.75" customHeight="1">
      <c r="A123" s="1188"/>
      <c r="B123" s="1374" t="s">
        <v>402</v>
      </c>
      <c r="C123" s="1453"/>
      <c r="D123" s="589"/>
      <c r="E123" s="1300"/>
      <c r="F123" s="462"/>
      <c r="G123" s="462"/>
    </row>
    <row r="124" spans="1:7" s="972" customFormat="1" ht="18.75" customHeight="1">
      <c r="A124" s="1188"/>
      <c r="B124" s="1493" t="s">
        <v>159</v>
      </c>
      <c r="C124" s="1499"/>
      <c r="D124" s="1066">
        <f>D122-D125-D126</f>
        <v>0</v>
      </c>
      <c r="E124" s="1066">
        <f>E122-E125-E126</f>
        <v>0</v>
      </c>
      <c r="F124" s="942" t="s">
        <v>216</v>
      </c>
      <c r="G124" s="370" t="s">
        <v>76</v>
      </c>
    </row>
    <row r="125" spans="1:7" s="972" customFormat="1" ht="18.75" customHeight="1">
      <c r="A125" s="1188"/>
      <c r="B125" s="1493" t="s">
        <v>160</v>
      </c>
      <c r="C125" s="1499"/>
      <c r="D125" s="346"/>
      <c r="E125" s="1062"/>
      <c r="F125" s="942" t="s">
        <v>217</v>
      </c>
      <c r="G125" s="370" t="s">
        <v>76</v>
      </c>
    </row>
    <row r="126" spans="1:7" s="972" customFormat="1" ht="18.75" customHeight="1" thickBot="1">
      <c r="A126" s="1188"/>
      <c r="B126" s="1495" t="s">
        <v>161</v>
      </c>
      <c r="C126" s="1503"/>
      <c r="D126" s="1751"/>
      <c r="E126" s="1224"/>
      <c r="F126" s="1225" t="s">
        <v>218</v>
      </c>
      <c r="G126" s="1226" t="s">
        <v>76</v>
      </c>
    </row>
    <row r="127" spans="1:7" s="972" customFormat="1" ht="18.75" customHeight="1">
      <c r="A127" s="1188"/>
      <c r="B127" s="1496"/>
      <c r="C127" s="1454"/>
      <c r="D127" s="1752"/>
      <c r="E127" s="1171"/>
      <c r="F127" s="1171"/>
      <c r="G127" s="587"/>
    </row>
    <row r="128" spans="1:7" s="972" customFormat="1" ht="21" customHeight="1">
      <c r="A128" s="1188"/>
      <c r="B128" s="1497" t="s">
        <v>1145</v>
      </c>
      <c r="C128" s="1498"/>
      <c r="D128" s="1067">
        <f>SUM(D130:D132)</f>
        <v>0</v>
      </c>
      <c r="E128" s="1067">
        <f>SUM(E130:E132)</f>
        <v>0</v>
      </c>
      <c r="F128" s="942" t="s">
        <v>230</v>
      </c>
      <c r="G128" s="462" t="s">
        <v>136</v>
      </c>
    </row>
    <row r="129" spans="1:7" s="972" customFormat="1" ht="15.75" customHeight="1">
      <c r="A129" s="1188"/>
      <c r="B129" s="1374" t="s">
        <v>402</v>
      </c>
      <c r="C129" s="1453"/>
      <c r="D129" s="589"/>
      <c r="E129" s="1300"/>
      <c r="F129" s="462"/>
      <c r="G129" s="462"/>
    </row>
    <row r="130" spans="1:7" s="972" customFormat="1" ht="18.75" customHeight="1">
      <c r="A130" s="1188"/>
      <c r="B130" s="1493" t="s">
        <v>159</v>
      </c>
      <c r="C130" s="1499"/>
      <c r="D130" s="346"/>
      <c r="E130" s="1062"/>
      <c r="F130" s="942" t="s">
        <v>231</v>
      </c>
      <c r="G130" s="370" t="s">
        <v>76</v>
      </c>
    </row>
    <row r="131" spans="1:7" s="972" customFormat="1" ht="18.75" customHeight="1">
      <c r="A131" s="1188"/>
      <c r="B131" s="1493" t="s">
        <v>160</v>
      </c>
      <c r="C131" s="1499"/>
      <c r="D131" s="346"/>
      <c r="E131" s="1062"/>
      <c r="F131" s="942" t="s">
        <v>15</v>
      </c>
      <c r="G131" s="370" t="s">
        <v>76</v>
      </c>
    </row>
    <row r="132" spans="1:7" s="972" customFormat="1" ht="18.75" customHeight="1">
      <c r="A132" s="1188"/>
      <c r="B132" s="1493" t="s">
        <v>161</v>
      </c>
      <c r="C132" s="1499"/>
      <c r="D132" s="346"/>
      <c r="E132" s="1062"/>
      <c r="F132" s="942" t="s">
        <v>232</v>
      </c>
      <c r="G132" s="370" t="s">
        <v>76</v>
      </c>
    </row>
    <row r="133" spans="1:7" s="972" customFormat="1" ht="18.75" customHeight="1">
      <c r="A133" s="1188"/>
      <c r="B133" s="1494" t="s">
        <v>279</v>
      </c>
      <c r="C133" s="1500"/>
      <c r="D133" s="346"/>
      <c r="E133" s="1062"/>
      <c r="F133" s="942" t="s">
        <v>233</v>
      </c>
      <c r="G133" s="370" t="s">
        <v>38</v>
      </c>
    </row>
    <row r="134" spans="1:7" s="972" customFormat="1" ht="18.75" customHeight="1" thickBot="1">
      <c r="A134" s="1188"/>
      <c r="B134" s="1494" t="s">
        <v>656</v>
      </c>
      <c r="C134" s="1500"/>
      <c r="D134" s="346"/>
      <c r="E134" s="1062"/>
      <c r="F134" s="942" t="s">
        <v>692</v>
      </c>
      <c r="G134" s="370" t="s">
        <v>38</v>
      </c>
    </row>
    <row r="135" spans="1:7" s="972" customFormat="1" ht="18.75" customHeight="1">
      <c r="A135" s="1188"/>
      <c r="B135" s="1461" t="s">
        <v>1146</v>
      </c>
      <c r="C135" s="1309"/>
      <c r="D135" s="345">
        <f>D133+D128+D134</f>
        <v>0</v>
      </c>
      <c r="E135" s="345">
        <f>E133+E128+E134</f>
        <v>0</v>
      </c>
      <c r="F135" s="942" t="s">
        <v>386</v>
      </c>
      <c r="G135" s="370" t="s">
        <v>136</v>
      </c>
    </row>
    <row r="136" spans="1:7" s="972" customFormat="1" ht="18.75" customHeight="1">
      <c r="A136" s="1188"/>
      <c r="B136" s="1374" t="s">
        <v>402</v>
      </c>
      <c r="C136" s="1453"/>
      <c r="D136" s="589"/>
      <c r="E136" s="1300"/>
      <c r="F136" s="462"/>
      <c r="G136" s="462"/>
    </row>
    <row r="137" spans="1:7" s="972" customFormat="1" ht="18.75" customHeight="1">
      <c r="A137" s="1188"/>
      <c r="B137" s="1493" t="s">
        <v>159</v>
      </c>
      <c r="C137" s="1499"/>
      <c r="D137" s="1066">
        <f>D135-D138-D139</f>
        <v>0</v>
      </c>
      <c r="E137" s="1066">
        <f>E135-E138-E139</f>
        <v>0</v>
      </c>
      <c r="F137" s="942" t="s">
        <v>387</v>
      </c>
      <c r="G137" s="370" t="s">
        <v>76</v>
      </c>
    </row>
    <row r="138" spans="1:7" s="972" customFormat="1" ht="18.75" customHeight="1">
      <c r="A138" s="1188"/>
      <c r="B138" s="1493" t="s">
        <v>160</v>
      </c>
      <c r="C138" s="1499"/>
      <c r="D138" s="346"/>
      <c r="E138" s="1062"/>
      <c r="F138" s="942" t="s">
        <v>438</v>
      </c>
      <c r="G138" s="370" t="s">
        <v>76</v>
      </c>
    </row>
    <row r="139" spans="1:7" s="972" customFormat="1" ht="18.75" customHeight="1" thickBot="1">
      <c r="A139" s="1188"/>
      <c r="B139" s="1495" t="s">
        <v>161</v>
      </c>
      <c r="C139" s="1503"/>
      <c r="D139" s="1751"/>
      <c r="E139" s="1224"/>
      <c r="F139" s="1225" t="s">
        <v>411</v>
      </c>
      <c r="G139" s="1226" t="s">
        <v>76</v>
      </c>
    </row>
    <row r="140" spans="1:7" s="1281" customFormat="1" ht="18.75" customHeight="1" thickBot="1">
      <c r="A140" s="1244"/>
      <c r="B140" s="1489"/>
      <c r="C140" s="1504"/>
      <c r="D140" s="1753"/>
      <c r="E140" s="1490"/>
      <c r="F140" s="1491"/>
      <c r="G140" s="1184"/>
    </row>
    <row r="141" spans="1:7" s="1281" customFormat="1" ht="18.75" customHeight="1">
      <c r="A141" s="1244"/>
      <c r="B141" s="1461" t="s">
        <v>1177</v>
      </c>
      <c r="C141" s="1309"/>
      <c r="D141" s="345">
        <f>D109+D122+D135</f>
        <v>0</v>
      </c>
      <c r="E141" s="345">
        <f>E109+E122+E135</f>
        <v>0</v>
      </c>
      <c r="F141" s="942" t="s">
        <v>977</v>
      </c>
      <c r="G141" s="370" t="s">
        <v>136</v>
      </c>
    </row>
    <row r="142" spans="1:7" s="1281" customFormat="1" ht="18.75" customHeight="1">
      <c r="A142" s="1244"/>
      <c r="B142" s="1374" t="s">
        <v>402</v>
      </c>
      <c r="C142" s="1453"/>
      <c r="D142" s="589"/>
      <c r="E142" s="1300"/>
      <c r="F142" s="462"/>
      <c r="G142" s="462"/>
    </row>
    <row r="143" spans="1:7" s="1281" customFormat="1" ht="18.75" customHeight="1">
      <c r="A143" s="1244"/>
      <c r="B143" s="1493" t="s">
        <v>159</v>
      </c>
      <c r="C143" s="1499"/>
      <c r="D143" s="1308">
        <f t="shared" ref="D143:E145" si="3">D111+D124+D137</f>
        <v>0</v>
      </c>
      <c r="E143" s="1301">
        <f t="shared" si="3"/>
        <v>0</v>
      </c>
      <c r="F143" s="942" t="s">
        <v>783</v>
      </c>
      <c r="G143" s="370" t="s">
        <v>76</v>
      </c>
    </row>
    <row r="144" spans="1:7" s="1281" customFormat="1" ht="18.75" customHeight="1">
      <c r="A144" s="1244"/>
      <c r="B144" s="1493" t="s">
        <v>160</v>
      </c>
      <c r="C144" s="1499"/>
      <c r="D144" s="1308">
        <f t="shared" si="3"/>
        <v>0</v>
      </c>
      <c r="E144" s="1301">
        <f t="shared" si="3"/>
        <v>0</v>
      </c>
      <c r="F144" s="942" t="s">
        <v>978</v>
      </c>
      <c r="G144" s="370" t="s">
        <v>76</v>
      </c>
    </row>
    <row r="145" spans="1:9" s="1281" customFormat="1" ht="18.75" customHeight="1">
      <c r="A145" s="1244"/>
      <c r="B145" s="1493" t="s">
        <v>161</v>
      </c>
      <c r="C145" s="1499"/>
      <c r="D145" s="1308">
        <f t="shared" si="3"/>
        <v>0</v>
      </c>
      <c r="E145" s="1301">
        <f t="shared" si="3"/>
        <v>0</v>
      </c>
      <c r="F145" s="942" t="s">
        <v>784</v>
      </c>
      <c r="G145" s="370" t="s">
        <v>76</v>
      </c>
    </row>
    <row r="146" spans="1:9" s="972" customFormat="1" ht="18.75" customHeight="1">
      <c r="A146" s="1188"/>
      <c r="B146" s="350"/>
      <c r="C146" s="350"/>
      <c r="D146" s="978"/>
      <c r="E146" s="978"/>
      <c r="F146" s="978"/>
      <c r="G146" s="978"/>
      <c r="H146" s="978"/>
      <c r="I146" s="978"/>
    </row>
    <row r="147" spans="1:9" s="972" customFormat="1" ht="18.75" customHeight="1">
      <c r="A147" s="1188"/>
      <c r="B147" s="350"/>
      <c r="C147" s="350"/>
      <c r="D147" s="978"/>
      <c r="E147" s="978"/>
      <c r="F147" s="1759" t="s">
        <v>1633</v>
      </c>
      <c r="G147" s="1759">
        <v>5</v>
      </c>
      <c r="H147" s="978"/>
      <c r="I147" s="978"/>
    </row>
    <row r="148" spans="1:9">
      <c r="A148" s="1188">
        <v>5</v>
      </c>
      <c r="B148" s="1505"/>
      <c r="C148" s="1508"/>
      <c r="D148" s="1168" t="s">
        <v>440</v>
      </c>
      <c r="E148" s="1174" t="s">
        <v>441</v>
      </c>
      <c r="F148" s="473" t="s">
        <v>73</v>
      </c>
      <c r="G148" s="590"/>
      <c r="H148" s="978"/>
      <c r="I148" s="975"/>
    </row>
    <row r="149" spans="1:9">
      <c r="A149" s="1188"/>
      <c r="B149" s="1111" t="s">
        <v>1187</v>
      </c>
      <c r="C149" s="99"/>
      <c r="D149" s="591" t="s">
        <v>1480</v>
      </c>
      <c r="E149" s="591" t="s">
        <v>1482</v>
      </c>
      <c r="F149" s="592"/>
      <c r="G149" s="365" t="s">
        <v>110</v>
      </c>
      <c r="H149" s="1282"/>
      <c r="I149" s="978"/>
    </row>
    <row r="150" spans="1:9" ht="18.75" customHeight="1">
      <c r="A150" s="1188"/>
      <c r="B150" s="1506"/>
      <c r="C150" s="1455"/>
      <c r="D150" s="593" t="s">
        <v>75</v>
      </c>
      <c r="E150" s="905" t="s">
        <v>75</v>
      </c>
      <c r="F150" s="942" t="s">
        <v>74</v>
      </c>
      <c r="G150" s="594" t="s">
        <v>111</v>
      </c>
      <c r="I150" s="33"/>
    </row>
    <row r="151" spans="1:9" ht="30.75" customHeight="1">
      <c r="A151" s="1188"/>
      <c r="B151" s="1456" t="s">
        <v>1434</v>
      </c>
      <c r="C151" s="1507"/>
      <c r="D151" s="346"/>
      <c r="E151" s="314"/>
      <c r="F151" s="942" t="s">
        <v>12</v>
      </c>
      <c r="G151" s="548" t="s">
        <v>76</v>
      </c>
      <c r="I151" s="33"/>
    </row>
    <row r="152" spans="1:9" ht="30" customHeight="1">
      <c r="A152" s="1188"/>
      <c r="B152" s="1456" t="s">
        <v>1435</v>
      </c>
      <c r="C152" s="1507"/>
      <c r="D152" s="960">
        <f>-(D108+D121+D134)</f>
        <v>0</v>
      </c>
      <c r="E152" s="960">
        <f>-(E108+E121+E134)</f>
        <v>0</v>
      </c>
      <c r="F152" s="942" t="s">
        <v>200</v>
      </c>
      <c r="G152" s="548" t="s">
        <v>76</v>
      </c>
      <c r="I152" s="33"/>
    </row>
    <row r="153" spans="1:9" ht="30" customHeight="1">
      <c r="A153" s="1188"/>
      <c r="B153" s="1456" t="s">
        <v>1432</v>
      </c>
      <c r="C153" s="1507"/>
      <c r="D153" s="960">
        <f>'6. Op Inc (source)'!C58</f>
        <v>0</v>
      </c>
      <c r="E153" s="960">
        <f>'6. Op Inc (source)'!D58</f>
        <v>0</v>
      </c>
      <c r="F153" s="942" t="s">
        <v>26</v>
      </c>
      <c r="G153" s="548" t="s">
        <v>76</v>
      </c>
      <c r="I153" s="33"/>
    </row>
    <row r="154" spans="1:9" ht="32.25" customHeight="1">
      <c r="A154" s="1188"/>
      <c r="B154" s="1456" t="s">
        <v>1433</v>
      </c>
      <c r="C154" s="1507"/>
      <c r="D154" s="346"/>
      <c r="E154" s="314"/>
      <c r="F154" s="942" t="s">
        <v>27</v>
      </c>
      <c r="G154" s="599" t="s">
        <v>38</v>
      </c>
      <c r="I154" s="33"/>
    </row>
    <row r="155" spans="1:9">
      <c r="A155" s="1188"/>
      <c r="B155"/>
      <c r="C155" s="1306"/>
      <c r="D155" s="33"/>
      <c r="E155" s="33"/>
      <c r="F155" s="33"/>
      <c r="G155" s="33"/>
      <c r="H155" s="33"/>
      <c r="I155" s="33"/>
    </row>
    <row r="156" spans="1:9" s="1281" customFormat="1">
      <c r="A156" s="1190"/>
      <c r="B156" s="853"/>
      <c r="C156" s="853"/>
    </row>
  </sheetData>
  <customSheetViews>
    <customSheetView guid="{E4F26FFA-5313-49C9-9365-CBA576C57791}" scale="85" showGridLines="0" fitToPage="1" showRuler="0" topLeftCell="A7">
      <selection activeCell="B12" sqref="B12"/>
      <pageMargins left="0.74803149606299213" right="0.74803149606299213" top="0.98425196850393704" bottom="0.98425196850393704" header="0.51181102362204722" footer="0.51181102362204722"/>
      <pageSetup paperSize="9" scale="65" orientation="portrait" horizontalDpi="300" verticalDpi="300" r:id="rId1"/>
      <headerFooter alignWithMargins="0"/>
    </customSheetView>
  </customSheetViews>
  <phoneticPr fontId="0" type="noConversion"/>
  <conditionalFormatting sqref="E63:F63 H63:I63">
    <cfRule type="containsText" dxfId="0" priority="1" operator="containsText" text="FAIL">
      <formula>NOT(ISERROR(SEARCH("FAIL",E63)))</formula>
    </cfRule>
  </conditionalFormatting>
  <dataValidations count="2">
    <dataValidation allowBlank="1" showInputMessage="1" showErrorMessage="1" promptTitle="Increase in provision" prompt="This is a balancing figure to ensure that the closing provision agrees to the receivables note above." sqref="C72"/>
    <dataValidation allowBlank="1" showInputMessage="1" showErrorMessage="1" promptTitle="Trade receivables" prompt="Trade receivables relates to rows 16 - 21 in the receivables note above." sqref="D77"/>
  </dataValidations>
  <printOptions gridLinesSet="0"/>
  <pageMargins left="0.74803149606299213" right="0.35433070866141736" top="0.35433070866141736" bottom="0.39370078740157483" header="0.19685039370078741" footer="0.19685039370078741"/>
  <pageSetup paperSize="9" scale="51" fitToHeight="3" orientation="landscape" horizontalDpi="300" verticalDpi="300" r:id="rId2"/>
  <headerFooter alignWithMargins="0"/>
  <ignoredErrors>
    <ignoredError sqref="E77 D66:E66 D150:E150 D101 F68 F69"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49"/>
  <sheetViews>
    <sheetView showGridLines="0" zoomScale="80" zoomScaleNormal="80" workbookViewId="0"/>
  </sheetViews>
  <sheetFormatPr defaultColWidth="10.7109375" defaultRowHeight="12.75"/>
  <cols>
    <col min="1" max="1" width="5.85546875" style="1190" customWidth="1"/>
    <col min="2" max="2" width="50.140625" style="19" customWidth="1"/>
    <col min="3" max="4" width="16.42578125" style="17" customWidth="1"/>
    <col min="5" max="5" width="16.5703125" style="17" customWidth="1"/>
    <col min="6" max="6" width="16.42578125" style="17" customWidth="1"/>
    <col min="7" max="8" width="13.5703125" style="17" customWidth="1"/>
    <col min="9" max="9" width="4.42578125" style="17" customWidth="1"/>
    <col min="10" max="10" width="3" style="17" customWidth="1"/>
    <col min="11" max="16384" width="10.7109375" style="17"/>
  </cols>
  <sheetData>
    <row r="1" spans="1:9" ht="15.75">
      <c r="A1" s="1187"/>
      <c r="B1" s="1207" t="s">
        <v>1083</v>
      </c>
      <c r="C1" s="33"/>
      <c r="D1" s="33"/>
      <c r="E1" s="33"/>
      <c r="F1" s="33"/>
      <c r="G1" s="33"/>
      <c r="H1" s="33"/>
      <c r="I1" s="33"/>
    </row>
    <row r="2" spans="1:9">
      <c r="A2" s="1187"/>
      <c r="B2" s="42"/>
      <c r="C2" s="33"/>
      <c r="D2" s="33"/>
      <c r="E2" s="33"/>
      <c r="F2" s="33"/>
      <c r="G2" s="33"/>
      <c r="H2" s="33"/>
      <c r="I2" s="33"/>
    </row>
    <row r="3" spans="1:9">
      <c r="A3" s="1186"/>
      <c r="B3" s="43" t="s">
        <v>1479</v>
      </c>
      <c r="C3" s="34"/>
      <c r="D3" s="34"/>
      <c r="E3" s="34"/>
      <c r="F3" s="34"/>
      <c r="G3" s="33"/>
      <c r="H3" s="34"/>
      <c r="I3" s="33"/>
    </row>
    <row r="4" spans="1:9">
      <c r="A4" s="1186"/>
      <c r="B4" s="94" t="s">
        <v>495</v>
      </c>
      <c r="C4" s="34"/>
      <c r="D4" s="34"/>
      <c r="E4" s="34"/>
      <c r="F4" s="34"/>
      <c r="G4" s="33"/>
      <c r="H4" s="34"/>
      <c r="I4" s="33"/>
    </row>
    <row r="5" spans="1:9" s="1281" customFormat="1">
      <c r="A5" s="1186"/>
      <c r="B5" s="916"/>
      <c r="C5" s="979"/>
      <c r="D5" s="979"/>
      <c r="E5" s="979"/>
      <c r="F5" s="979"/>
      <c r="G5" s="978"/>
      <c r="H5" s="979"/>
      <c r="I5" s="978"/>
    </row>
    <row r="6" spans="1:9" s="1281" customFormat="1">
      <c r="A6" s="1186"/>
      <c r="B6" s="916"/>
      <c r="C6" s="979"/>
      <c r="D6" s="979"/>
      <c r="E6" s="979"/>
      <c r="F6" s="979"/>
      <c r="G6" s="978"/>
      <c r="H6" s="979"/>
      <c r="I6" s="978"/>
    </row>
    <row r="7" spans="1:9" s="1281" customFormat="1">
      <c r="A7" s="1186"/>
      <c r="B7" s="916"/>
      <c r="C7" s="979"/>
      <c r="D7" s="979"/>
      <c r="E7" s="979"/>
      <c r="F7" s="979"/>
      <c r="G7" s="978"/>
      <c r="H7" s="979"/>
      <c r="I7" s="978"/>
    </row>
    <row r="8" spans="1:9">
      <c r="A8" s="1186"/>
      <c r="B8" s="33"/>
      <c r="C8" s="34"/>
      <c r="D8" s="34"/>
      <c r="E8" s="34"/>
      <c r="F8" s="34"/>
      <c r="G8" s="33"/>
      <c r="H8" s="34"/>
      <c r="I8" s="33"/>
    </row>
    <row r="9" spans="1:9">
      <c r="A9" s="1186"/>
      <c r="B9" s="43" t="s">
        <v>43</v>
      </c>
      <c r="C9" s="34"/>
      <c r="D9" s="34"/>
      <c r="E9" s="34"/>
      <c r="F9" s="34"/>
      <c r="G9" s="33"/>
      <c r="H9" s="34"/>
      <c r="I9" s="33"/>
    </row>
    <row r="10" spans="1:9">
      <c r="A10" s="1186"/>
      <c r="B10" s="40"/>
      <c r="C10" s="34"/>
      <c r="D10" s="34"/>
      <c r="E10" s="34"/>
      <c r="F10" s="34"/>
      <c r="G10" s="1759" t="s">
        <v>1633</v>
      </c>
      <c r="H10" s="1759">
        <v>1</v>
      </c>
      <c r="I10" s="86"/>
    </row>
    <row r="11" spans="1:9">
      <c r="A11" s="1188">
        <v>1</v>
      </c>
      <c r="B11" s="779"/>
      <c r="C11" s="1168" t="s">
        <v>409</v>
      </c>
      <c r="D11" s="1168" t="s">
        <v>1050</v>
      </c>
      <c r="E11" s="1174" t="s">
        <v>614</v>
      </c>
      <c r="F11" s="1174" t="s">
        <v>1051</v>
      </c>
      <c r="G11" s="1168" t="s">
        <v>73</v>
      </c>
      <c r="H11" s="780"/>
      <c r="I11" s="33"/>
    </row>
    <row r="12" spans="1:9" ht="18.75" customHeight="1">
      <c r="A12" s="1188"/>
      <c r="B12" s="336" t="s">
        <v>1188</v>
      </c>
      <c r="C12" s="912" t="s">
        <v>1129</v>
      </c>
      <c r="D12" s="912" t="s">
        <v>1129</v>
      </c>
      <c r="E12" s="353" t="s">
        <v>957</v>
      </c>
      <c r="F12" s="912" t="s">
        <v>957</v>
      </c>
      <c r="G12" s="1113"/>
      <c r="H12" s="933" t="s">
        <v>110</v>
      </c>
      <c r="I12" s="33"/>
    </row>
    <row r="13" spans="1:9" s="972" customFormat="1" ht="45.75" customHeight="1">
      <c r="A13" s="1188"/>
      <c r="B13" s="1111"/>
      <c r="C13" s="931" t="s">
        <v>1048</v>
      </c>
      <c r="D13" s="1114" t="s">
        <v>1049</v>
      </c>
      <c r="E13" s="931" t="s">
        <v>1048</v>
      </c>
      <c r="F13" s="1114" t="s">
        <v>1049</v>
      </c>
      <c r="G13" s="285"/>
      <c r="H13" s="1056"/>
      <c r="I13" s="978"/>
    </row>
    <row r="14" spans="1:9" ht="15" customHeight="1">
      <c r="A14" s="1188"/>
      <c r="B14" s="402"/>
      <c r="C14" s="777" t="s">
        <v>75</v>
      </c>
      <c r="D14" s="777" t="s">
        <v>75</v>
      </c>
      <c r="E14" s="777" t="s">
        <v>75</v>
      </c>
      <c r="F14" s="777" t="s">
        <v>75</v>
      </c>
      <c r="G14" s="942" t="s">
        <v>74</v>
      </c>
      <c r="H14" s="389" t="s">
        <v>111</v>
      </c>
      <c r="I14" s="33"/>
    </row>
    <row r="15" spans="1:9" s="347" customFormat="1" ht="18.75" customHeight="1">
      <c r="A15" s="1188"/>
      <c r="B15" s="403" t="s">
        <v>102</v>
      </c>
      <c r="C15" s="693">
        <f>E21</f>
        <v>0</v>
      </c>
      <c r="D15" s="1064">
        <f>F21</f>
        <v>0</v>
      </c>
      <c r="E15" s="283"/>
      <c r="F15" s="283"/>
      <c r="G15" s="942" t="s">
        <v>876</v>
      </c>
      <c r="H15" s="262" t="s">
        <v>136</v>
      </c>
      <c r="I15" s="348"/>
    </row>
    <row r="16" spans="1:9" s="347" customFormat="1" ht="18.75" customHeight="1" thickBot="1">
      <c r="A16" s="1188"/>
      <c r="B16" s="469" t="s">
        <v>627</v>
      </c>
      <c r="C16" s="1288"/>
      <c r="D16" s="404"/>
      <c r="E16" s="314"/>
      <c r="F16" s="1545"/>
      <c r="G16" s="942" t="s">
        <v>877</v>
      </c>
      <c r="H16" s="400" t="s">
        <v>143</v>
      </c>
      <c r="I16" s="367"/>
    </row>
    <row r="17" spans="1:9" ht="18.75" customHeight="1">
      <c r="A17" s="1188"/>
      <c r="B17" s="580" t="s">
        <v>875</v>
      </c>
      <c r="C17" s="345">
        <f>SUM(C15:C16)</f>
        <v>0</v>
      </c>
      <c r="D17" s="345">
        <f>SUM(D15:D16)</f>
        <v>0</v>
      </c>
      <c r="E17" s="345">
        <f>SUM(E15:E16)</f>
        <v>0</v>
      </c>
      <c r="F17" s="345">
        <f>SUM(F15:F16)</f>
        <v>0</v>
      </c>
      <c r="G17" s="942">
        <v>100</v>
      </c>
      <c r="H17" s="393" t="s">
        <v>76</v>
      </c>
      <c r="I17" s="33"/>
    </row>
    <row r="18" spans="1:9" ht="19.5" customHeight="1">
      <c r="A18" s="1188"/>
      <c r="B18" s="399" t="s">
        <v>413</v>
      </c>
      <c r="C18" s="703"/>
      <c r="D18" s="703"/>
      <c r="E18" s="703"/>
      <c r="F18" s="703"/>
      <c r="G18" s="942" t="s">
        <v>412</v>
      </c>
      <c r="H18" s="393" t="s">
        <v>136</v>
      </c>
      <c r="I18" s="33"/>
    </row>
    <row r="19" spans="1:9" s="972" customFormat="1" ht="19.5" customHeight="1">
      <c r="A19" s="1188"/>
      <c r="B19" s="1165" t="s">
        <v>1084</v>
      </c>
      <c r="C19" s="346"/>
      <c r="D19" s="346"/>
      <c r="E19" s="1062"/>
      <c r="F19" s="950"/>
      <c r="G19" s="942" t="s">
        <v>745</v>
      </c>
      <c r="H19" s="400" t="s">
        <v>143</v>
      </c>
      <c r="I19" s="978"/>
    </row>
    <row r="20" spans="1:9" ht="19.5" customHeight="1" thickBot="1">
      <c r="A20" s="1188"/>
      <c r="B20" s="381" t="s">
        <v>299</v>
      </c>
      <c r="C20" s="923">
        <f>C21-SUM(C17:C19)</f>
        <v>0</v>
      </c>
      <c r="D20" s="923">
        <f>D21-SUM(D17:D19)</f>
        <v>0</v>
      </c>
      <c r="E20" s="923">
        <f>E21-SUM(E17:E19)</f>
        <v>0</v>
      </c>
      <c r="F20" s="923">
        <f>F21-SUM(F17:F19)</f>
        <v>0</v>
      </c>
      <c r="G20" s="942" t="s">
        <v>200</v>
      </c>
      <c r="H20" s="400" t="s">
        <v>143</v>
      </c>
      <c r="I20" s="110"/>
    </row>
    <row r="21" spans="1:9" ht="19.5" customHeight="1">
      <c r="A21" s="1188"/>
      <c r="B21" s="1433" t="s">
        <v>1481</v>
      </c>
      <c r="C21" s="345">
        <f>C33</f>
        <v>0</v>
      </c>
      <c r="D21" s="345">
        <f>D33</f>
        <v>0</v>
      </c>
      <c r="E21" s="345">
        <f>E33</f>
        <v>0</v>
      </c>
      <c r="F21" s="345">
        <f>F33</f>
        <v>0</v>
      </c>
      <c r="G21" s="942" t="s">
        <v>26</v>
      </c>
      <c r="H21" s="400" t="s">
        <v>136</v>
      </c>
      <c r="I21" s="110"/>
    </row>
    <row r="22" spans="1:9" s="1063" customFormat="1" ht="19.5" customHeight="1">
      <c r="A22" s="1188"/>
      <c r="H22" s="918"/>
    </row>
    <row r="23" spans="1:9" s="1306" customFormat="1">
      <c r="A23" s="1244"/>
      <c r="G23" s="1759" t="s">
        <v>1633</v>
      </c>
      <c r="H23" s="1759">
        <v>2</v>
      </c>
    </row>
    <row r="24" spans="1:9" s="1063" customFormat="1" ht="14.25" customHeight="1">
      <c r="A24" s="1188">
        <v>2</v>
      </c>
      <c r="B24" s="779"/>
      <c r="C24" s="1098" t="s">
        <v>409</v>
      </c>
      <c r="D24" s="1098" t="s">
        <v>1050</v>
      </c>
      <c r="E24" s="1174" t="s">
        <v>614</v>
      </c>
      <c r="F24" s="1174" t="s">
        <v>1051</v>
      </c>
      <c r="G24" s="1112" t="s">
        <v>73</v>
      </c>
      <c r="H24" s="780"/>
    </row>
    <row r="25" spans="1:9" s="1063" customFormat="1" ht="16.5" customHeight="1">
      <c r="A25" s="1188"/>
      <c r="B25" s="1839" t="s">
        <v>1189</v>
      </c>
      <c r="C25" s="912" t="s">
        <v>1480</v>
      </c>
      <c r="D25" s="912" t="s">
        <v>1480</v>
      </c>
      <c r="E25" s="912" t="s">
        <v>1482</v>
      </c>
      <c r="F25" s="912" t="s">
        <v>1482</v>
      </c>
      <c r="G25" s="1113"/>
      <c r="H25" s="933" t="s">
        <v>110</v>
      </c>
    </row>
    <row r="26" spans="1:9" s="1063" customFormat="1" ht="44.25" customHeight="1">
      <c r="A26" s="1188"/>
      <c r="B26" s="1839"/>
      <c r="C26" s="931" t="s">
        <v>1048</v>
      </c>
      <c r="D26" s="1114" t="s">
        <v>1049</v>
      </c>
      <c r="E26" s="931" t="s">
        <v>1048</v>
      </c>
      <c r="F26" s="1114" t="s">
        <v>1049</v>
      </c>
      <c r="G26" s="1118"/>
      <c r="H26" s="933"/>
    </row>
    <row r="27" spans="1:9" s="1063" customFormat="1" ht="15.75" customHeight="1">
      <c r="A27" s="1188"/>
      <c r="B27" s="1840"/>
      <c r="C27" s="777" t="s">
        <v>75</v>
      </c>
      <c r="D27" s="777" t="s">
        <v>75</v>
      </c>
      <c r="E27" s="777" t="s">
        <v>75</v>
      </c>
      <c r="F27" s="777" t="s">
        <v>75</v>
      </c>
      <c r="G27" s="1117" t="s">
        <v>74</v>
      </c>
      <c r="H27" s="389" t="s">
        <v>111</v>
      </c>
    </row>
    <row r="28" spans="1:9" ht="19.5" customHeight="1">
      <c r="A28" s="1188"/>
      <c r="B28" s="1115" t="s">
        <v>1381</v>
      </c>
      <c r="C28" s="701"/>
      <c r="E28" s="701"/>
      <c r="G28" s="702"/>
      <c r="H28" s="393"/>
    </row>
    <row r="29" spans="1:9" ht="19.5" customHeight="1">
      <c r="A29" s="1188"/>
      <c r="B29" s="401" t="s">
        <v>124</v>
      </c>
      <c r="C29" s="346"/>
      <c r="D29" s="1069"/>
      <c r="E29" s="314"/>
      <c r="F29" s="1062"/>
      <c r="G29" s="942" t="s">
        <v>201</v>
      </c>
      <c r="H29" s="400" t="s">
        <v>136</v>
      </c>
    </row>
    <row r="30" spans="1:9" ht="19.5" customHeight="1">
      <c r="A30" s="1188"/>
      <c r="B30" s="401" t="s">
        <v>451</v>
      </c>
      <c r="C30" s="346"/>
      <c r="D30" s="1069"/>
      <c r="E30" s="314"/>
      <c r="F30" s="1062"/>
      <c r="G30" s="942" t="s">
        <v>27</v>
      </c>
      <c r="H30" s="400" t="s">
        <v>136</v>
      </c>
      <c r="I30" s="1421" t="s">
        <v>1204</v>
      </c>
    </row>
    <row r="31" spans="1:9" s="1281" customFormat="1" ht="19.5" customHeight="1">
      <c r="A31" s="1244"/>
      <c r="B31" s="1596" t="s">
        <v>1167</v>
      </c>
      <c r="C31" s="1296"/>
      <c r="D31" s="1296"/>
      <c r="E31" s="950"/>
      <c r="F31" s="950"/>
      <c r="G31" s="942" t="s">
        <v>728</v>
      </c>
      <c r="H31" s="400" t="s">
        <v>136</v>
      </c>
      <c r="I31" s="1421" t="s">
        <v>1204</v>
      </c>
    </row>
    <row r="32" spans="1:9" ht="19.5" customHeight="1" thickBot="1">
      <c r="A32" s="1188"/>
      <c r="B32" s="401" t="s">
        <v>300</v>
      </c>
      <c r="C32" s="346"/>
      <c r="D32" s="1069"/>
      <c r="E32" s="314"/>
      <c r="F32" s="1062"/>
      <c r="G32" s="942" t="s">
        <v>202</v>
      </c>
      <c r="H32" s="400" t="s">
        <v>136</v>
      </c>
    </row>
    <row r="33" spans="1:11" ht="19.5" customHeight="1">
      <c r="A33" s="1188"/>
      <c r="B33" s="399" t="s">
        <v>1053</v>
      </c>
      <c r="C33" s="345">
        <f>SUM(C29:C32)</f>
        <v>0</v>
      </c>
      <c r="D33" s="345">
        <f>SUM(D29:D32)</f>
        <v>0</v>
      </c>
      <c r="E33" s="345">
        <f>SUM(E29:E32)</f>
        <v>0</v>
      </c>
      <c r="F33" s="345">
        <f>SUM(F29:F32)</f>
        <v>0</v>
      </c>
      <c r="G33" s="942">
        <v>130</v>
      </c>
      <c r="H33" s="400" t="s">
        <v>136</v>
      </c>
    </row>
    <row r="34" spans="1:11" ht="19.5" customHeight="1">
      <c r="A34" s="1188"/>
      <c r="B34" s="401" t="s">
        <v>1380</v>
      </c>
      <c r="C34" s="309">
        <f>-'23. Borrowings'!C15-'23. Borrowings'!C16</f>
        <v>0</v>
      </c>
      <c r="D34" s="1064">
        <f>-'23. Borrowings'!C17</f>
        <v>0</v>
      </c>
      <c r="E34" s="309">
        <f>-'23. Borrowings'!D15-'23. Borrowings'!D16</f>
        <v>0</v>
      </c>
      <c r="F34" s="1064">
        <f>-'23. Borrowings'!D17</f>
        <v>0</v>
      </c>
      <c r="G34" s="942" t="s">
        <v>203</v>
      </c>
      <c r="H34" s="393" t="s">
        <v>38</v>
      </c>
    </row>
    <row r="35" spans="1:11" s="972" customFormat="1" ht="19.5" customHeight="1" thickBot="1">
      <c r="A35" s="1188"/>
      <c r="B35" s="1116" t="s">
        <v>190</v>
      </c>
      <c r="C35" s="1064">
        <f>-'23. Borrowings'!C18</f>
        <v>0</v>
      </c>
      <c r="D35" s="1119"/>
      <c r="E35" s="1064">
        <f>-'23. Borrowings'!D18</f>
        <v>0</v>
      </c>
      <c r="F35" s="1119"/>
      <c r="G35" s="942" t="s">
        <v>697</v>
      </c>
      <c r="H35" s="837" t="s">
        <v>38</v>
      </c>
    </row>
    <row r="36" spans="1:11" ht="19.5" customHeight="1">
      <c r="A36" s="1188"/>
      <c r="B36" s="399" t="s">
        <v>1052</v>
      </c>
      <c r="C36" s="345">
        <f>SUM(C33:C35)</f>
        <v>0</v>
      </c>
      <c r="D36" s="345">
        <f>SUM(D33:D35)</f>
        <v>0</v>
      </c>
      <c r="E36" s="345">
        <f>SUM(E33:E35)</f>
        <v>0</v>
      </c>
      <c r="F36" s="345">
        <f>SUM(F33:F35)</f>
        <v>0</v>
      </c>
      <c r="G36" s="942">
        <v>140</v>
      </c>
      <c r="H36" s="398" t="s">
        <v>143</v>
      </c>
    </row>
    <row r="37" spans="1:11">
      <c r="A37" s="1188"/>
      <c r="B37" s="350"/>
      <c r="C37" s="33"/>
      <c r="D37" s="33"/>
      <c r="E37" s="33"/>
      <c r="F37" s="33"/>
      <c r="G37" s="33"/>
      <c r="H37" s="33"/>
    </row>
    <row r="38" spans="1:11">
      <c r="A38" s="1188"/>
      <c r="B38" s="834"/>
      <c r="C38" s="33"/>
      <c r="D38" s="33"/>
      <c r="E38" s="33"/>
      <c r="F38" s="33"/>
      <c r="G38" s="33"/>
      <c r="H38" s="33"/>
    </row>
    <row r="39" spans="1:11">
      <c r="A39" s="1188"/>
      <c r="B39" s="350"/>
      <c r="C39" s="33"/>
      <c r="D39" s="33"/>
      <c r="E39" s="1759" t="s">
        <v>1633</v>
      </c>
      <c r="F39" s="1759">
        <v>3</v>
      </c>
      <c r="G39" s="33"/>
      <c r="H39" s="33"/>
    </row>
    <row r="40" spans="1:11">
      <c r="A40" s="1188">
        <v>3</v>
      </c>
      <c r="B40" s="394"/>
      <c r="C40" s="312" t="s">
        <v>409</v>
      </c>
      <c r="D40" s="1174" t="s">
        <v>614</v>
      </c>
      <c r="E40" s="312" t="s">
        <v>73</v>
      </c>
      <c r="F40" s="376"/>
      <c r="G40" s="978"/>
      <c r="H40" s="975"/>
      <c r="J40" s="33"/>
    </row>
    <row r="41" spans="1:11" s="140" customFormat="1" ht="12.75" customHeight="1">
      <c r="A41" s="1188"/>
      <c r="B41" s="1839" t="s">
        <v>1190</v>
      </c>
      <c r="C41" s="353" t="s">
        <v>1480</v>
      </c>
      <c r="D41" s="353" t="s">
        <v>1482</v>
      </c>
      <c r="E41" s="364"/>
      <c r="F41" s="375" t="s">
        <v>110</v>
      </c>
      <c r="G41" s="128"/>
      <c r="J41" s="128"/>
    </row>
    <row r="42" spans="1:11" ht="13.5" thickBot="1">
      <c r="A42" s="1188"/>
      <c r="B42" s="1841"/>
      <c r="C42" s="397" t="s">
        <v>75</v>
      </c>
      <c r="D42" s="397" t="s">
        <v>75</v>
      </c>
      <c r="E42" s="942" t="s">
        <v>74</v>
      </c>
      <c r="F42" s="390" t="s">
        <v>111</v>
      </c>
      <c r="G42" s="33"/>
      <c r="J42" s="33"/>
      <c r="K42" s="33"/>
    </row>
    <row r="43" spans="1:11" s="347" customFormat="1" ht="18.75" customHeight="1">
      <c r="A43" s="1188"/>
      <c r="B43" s="469" t="s">
        <v>1060</v>
      </c>
      <c r="C43" s="346"/>
      <c r="D43" s="1062"/>
      <c r="E43" s="942" t="s">
        <v>442</v>
      </c>
      <c r="F43" s="393" t="s">
        <v>136</v>
      </c>
      <c r="G43" s="367"/>
      <c r="J43" s="348"/>
      <c r="K43" s="348"/>
    </row>
    <row r="44" spans="1:11" s="347" customFormat="1" ht="18.75" customHeight="1" thickBot="1">
      <c r="A44" s="1188"/>
      <c r="B44" s="321" t="s">
        <v>1061</v>
      </c>
      <c r="C44" s="1069"/>
      <c r="D44" s="1062"/>
      <c r="E44" s="942" t="s">
        <v>604</v>
      </c>
      <c r="F44" s="400" t="s">
        <v>143</v>
      </c>
      <c r="G44" s="173"/>
      <c r="J44" s="348"/>
      <c r="K44" s="348"/>
    </row>
    <row r="45" spans="1:11" s="140" customFormat="1" ht="18.75" customHeight="1">
      <c r="A45" s="1188"/>
      <c r="B45" s="580" t="s">
        <v>1059</v>
      </c>
      <c r="C45" s="345">
        <f>SUM(C43:C44)</f>
        <v>0</v>
      </c>
      <c r="D45" s="345">
        <f>SUM(D43:D44)</f>
        <v>0</v>
      </c>
      <c r="E45" s="942" t="s">
        <v>606</v>
      </c>
      <c r="F45" s="393" t="s">
        <v>76</v>
      </c>
      <c r="G45" s="128"/>
      <c r="J45" s="128"/>
      <c r="K45" s="128"/>
    </row>
    <row r="46" spans="1:11">
      <c r="A46" s="1188"/>
      <c r="B46" s="37"/>
      <c r="C46" s="33"/>
      <c r="D46" s="33"/>
      <c r="E46" s="33"/>
      <c r="F46" s="33"/>
      <c r="G46" s="33"/>
      <c r="H46" s="33"/>
      <c r="I46" s="33"/>
      <c r="J46" s="33"/>
    </row>
    <row r="47" spans="1:11">
      <c r="A47" s="1188"/>
    </row>
    <row r="48" spans="1:11">
      <c r="A48" s="1188"/>
      <c r="B48" s="15"/>
      <c r="C48" s="20"/>
    </row>
    <row r="49" spans="1:3">
      <c r="A49" s="1188"/>
      <c r="B49" s="15"/>
      <c r="C49" s="20"/>
    </row>
  </sheetData>
  <customSheetViews>
    <customSheetView guid="{E4F26FFA-5313-49C9-9365-CBA576C57791}" showGridLines="0" fitToPage="1" showRuler="0">
      <selection activeCell="D16" sqref="D16"/>
      <pageMargins left="0.74803149606299213" right="0.74803149606299213" top="0.98425196850393704" bottom="0.98425196850393704" header="0.51181102362204722" footer="0.51181102362204722"/>
      <pageSetup paperSize="9" scale="94" orientation="landscape" horizontalDpi="300" verticalDpi="300" r:id="rId1"/>
      <headerFooter alignWithMargins="0"/>
    </customSheetView>
  </customSheetViews>
  <mergeCells count="2">
    <mergeCell ref="B25:B27"/>
    <mergeCell ref="B41:B42"/>
  </mergeCells>
  <phoneticPr fontId="0" type="noConversion"/>
  <dataValidations count="2">
    <dataValidation allowBlank="1" showInputMessage="1" showErrorMessage="1" promptTitle="Cash with GBS" prompt="Non-charitable funds figures are populated from Table 23A below._x000a__x000a_Charitable funds figures are populated into this row from sheet '41.X Charity - consol' by default.  These can be reallocated out to a more relevant line." sqref="I30"/>
    <dataValidation allowBlank="1" showInputMessage="1" showErrorMessage="1" promptTitle="Deposits with the NLF" prompt="Deposits with the NLF are not GBS balances and should be recorded separately here (or on sheet 18 if not considered to be a cash equivalent). This balance will automatically be populated against the National Loans Fund on the WGA balances sheet." sqref="I31"/>
  </dataValidations>
  <printOptions gridLinesSet="0"/>
  <pageMargins left="0.74803149606299213" right="0.34" top="0.36" bottom="0.38" header="0.21" footer="0.2"/>
  <pageSetup paperSize="9" scale="65" orientation="portrait" horizontalDpi="300" verticalDpi="300" r:id="rId2"/>
  <headerFooter alignWithMargins="0"/>
  <ignoredErrors>
    <ignoredError sqref="C14 C42:D42"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H53"/>
  <sheetViews>
    <sheetView showGridLines="0" zoomScale="80" zoomScaleNormal="80" workbookViewId="0"/>
  </sheetViews>
  <sheetFormatPr defaultColWidth="10.7109375" defaultRowHeight="12.75"/>
  <cols>
    <col min="1" max="1" width="4.7109375" style="1190" customWidth="1"/>
    <col min="2" max="2" width="65.7109375" style="19" customWidth="1"/>
    <col min="3" max="8" width="12.85546875" style="17" customWidth="1"/>
    <col min="9" max="9" width="13.42578125" style="17" customWidth="1"/>
    <col min="10" max="16384" width="10.7109375" style="17"/>
  </cols>
  <sheetData>
    <row r="1" spans="1:8" ht="15.75">
      <c r="A1" s="1187"/>
      <c r="B1" s="1207" t="s">
        <v>1083</v>
      </c>
      <c r="C1" s="33"/>
      <c r="D1" s="33"/>
      <c r="E1" s="33"/>
      <c r="F1" s="33"/>
      <c r="G1" s="33"/>
      <c r="H1" s="33"/>
    </row>
    <row r="2" spans="1:8">
      <c r="A2" s="1187"/>
      <c r="B2" s="42"/>
      <c r="C2" s="33"/>
      <c r="D2" s="33"/>
      <c r="E2" s="33"/>
      <c r="F2" s="33"/>
      <c r="G2" s="33"/>
      <c r="H2" s="33"/>
    </row>
    <row r="3" spans="1:8">
      <c r="A3" s="1186"/>
      <c r="B3" s="43" t="s">
        <v>1479</v>
      </c>
      <c r="C3" s="34"/>
      <c r="D3" s="33"/>
      <c r="E3" s="34"/>
      <c r="F3" s="34"/>
      <c r="G3" s="33"/>
      <c r="H3" s="33"/>
    </row>
    <row r="4" spans="1:8">
      <c r="A4" s="1186"/>
      <c r="B4" s="94" t="s">
        <v>620</v>
      </c>
      <c r="C4" s="34"/>
      <c r="D4" s="33"/>
      <c r="E4" s="34"/>
      <c r="F4" s="34"/>
      <c r="G4" s="33"/>
      <c r="H4" s="33"/>
    </row>
    <row r="5" spans="1:8" s="1281" customFormat="1">
      <c r="A5" s="1186"/>
      <c r="B5" s="916"/>
      <c r="C5" s="979"/>
      <c r="D5" s="978"/>
      <c r="E5" s="979"/>
      <c r="F5" s="979"/>
      <c r="G5" s="978"/>
      <c r="H5" s="978"/>
    </row>
    <row r="6" spans="1:8" s="1281" customFormat="1">
      <c r="A6" s="1186"/>
      <c r="B6" s="916"/>
      <c r="C6" s="979"/>
      <c r="D6" s="978"/>
      <c r="E6" s="979"/>
      <c r="F6" s="979"/>
      <c r="G6" s="978"/>
      <c r="H6" s="978"/>
    </row>
    <row r="7" spans="1:8" s="1281" customFormat="1">
      <c r="A7" s="1186"/>
      <c r="B7" s="916"/>
      <c r="C7" s="979"/>
      <c r="D7" s="978"/>
      <c r="E7" s="979"/>
      <c r="F7" s="979"/>
      <c r="G7" s="978"/>
      <c r="H7" s="978"/>
    </row>
    <row r="8" spans="1:8" ht="12.75" customHeight="1">
      <c r="A8" s="1186"/>
      <c r="B8" s="43" t="s">
        <v>43</v>
      </c>
      <c r="C8" s="34"/>
      <c r="D8" s="33"/>
      <c r="E8" s="34"/>
      <c r="F8" s="34"/>
      <c r="G8" s="33"/>
      <c r="H8" s="33"/>
    </row>
    <row r="9" spans="1:8" s="347" customFormat="1">
      <c r="A9" s="1186"/>
      <c r="B9" s="130"/>
      <c r="C9" s="349"/>
      <c r="D9" s="348"/>
      <c r="E9" s="349"/>
      <c r="F9" s="349"/>
      <c r="G9" s="348"/>
      <c r="H9" s="348"/>
    </row>
    <row r="10" spans="1:8">
      <c r="A10" s="1188"/>
      <c r="C10" s="34"/>
      <c r="D10" s="33"/>
      <c r="E10" s="1759" t="s">
        <v>1633</v>
      </c>
      <c r="F10" s="1759">
        <v>1</v>
      </c>
      <c r="G10" s="33"/>
      <c r="H10" s="33"/>
    </row>
    <row r="11" spans="1:8">
      <c r="A11" s="1188">
        <v>1</v>
      </c>
      <c r="B11" s="418"/>
      <c r="C11" s="1168" t="s">
        <v>825</v>
      </c>
      <c r="D11" s="1174" t="s">
        <v>826</v>
      </c>
      <c r="E11" s="3" t="s">
        <v>73</v>
      </c>
      <c r="F11" s="419"/>
    </row>
    <row r="12" spans="1:8" s="12" customFormat="1" ht="15">
      <c r="A12" s="1187"/>
      <c r="B12" s="420" t="s">
        <v>1191</v>
      </c>
      <c r="C12" s="353" t="s">
        <v>1480</v>
      </c>
      <c r="D12" s="1247" t="s">
        <v>1482</v>
      </c>
      <c r="E12" s="421"/>
      <c r="F12" s="375"/>
    </row>
    <row r="13" spans="1:8" ht="59.25" customHeight="1">
      <c r="A13" s="1188"/>
      <c r="B13" s="422"/>
      <c r="C13" s="353" t="s">
        <v>28</v>
      </c>
      <c r="D13" s="931" t="s">
        <v>93</v>
      </c>
      <c r="E13" s="423"/>
      <c r="F13" s="375" t="s">
        <v>110</v>
      </c>
    </row>
    <row r="14" spans="1:8" ht="13.5" thickBot="1">
      <c r="A14" s="1188"/>
      <c r="B14" s="424"/>
      <c r="C14" s="118" t="s">
        <v>75</v>
      </c>
      <c r="D14" s="987" t="s">
        <v>75</v>
      </c>
      <c r="E14" s="942" t="s">
        <v>74</v>
      </c>
      <c r="F14" s="375" t="s">
        <v>111</v>
      </c>
    </row>
    <row r="15" spans="1:8" ht="19.5" customHeight="1">
      <c r="A15" s="1188"/>
      <c r="B15" s="395" t="s">
        <v>287</v>
      </c>
      <c r="C15" s="81"/>
      <c r="D15" s="694"/>
      <c r="E15" s="425"/>
      <c r="F15" s="370"/>
    </row>
    <row r="16" spans="1:8" ht="18.75" customHeight="1">
      <c r="A16" s="1188"/>
      <c r="B16" s="378" t="s">
        <v>289</v>
      </c>
      <c r="C16" s="346"/>
      <c r="D16" s="1062"/>
      <c r="E16" s="4" t="s">
        <v>12</v>
      </c>
      <c r="F16" s="370" t="s">
        <v>76</v>
      </c>
    </row>
    <row r="17" spans="1:7" ht="18.75" customHeight="1">
      <c r="A17" s="1188"/>
      <c r="B17" s="426" t="s">
        <v>1450</v>
      </c>
      <c r="C17" s="346"/>
      <c r="D17" s="1062"/>
      <c r="E17" s="4" t="s">
        <v>412</v>
      </c>
      <c r="F17" s="370" t="s">
        <v>76</v>
      </c>
    </row>
    <row r="18" spans="1:7" ht="18.75" customHeight="1">
      <c r="A18" s="1188"/>
      <c r="B18" s="426" t="s">
        <v>657</v>
      </c>
      <c r="C18" s="346"/>
      <c r="D18" s="1062"/>
      <c r="E18" s="4" t="s">
        <v>200</v>
      </c>
      <c r="F18" s="370" t="s">
        <v>76</v>
      </c>
    </row>
    <row r="19" spans="1:7" s="140" customFormat="1" ht="18.75" customHeight="1">
      <c r="A19" s="1188"/>
      <c r="B19" s="426" t="s">
        <v>1382</v>
      </c>
      <c r="C19" s="346"/>
      <c r="D19" s="1062"/>
      <c r="E19" s="4" t="s">
        <v>721</v>
      </c>
      <c r="F19" s="370" t="s">
        <v>76</v>
      </c>
    </row>
    <row r="20" spans="1:7" ht="18.75" customHeight="1">
      <c r="A20" s="1188"/>
      <c r="B20" s="426" t="s">
        <v>1451</v>
      </c>
      <c r="C20" s="346"/>
      <c r="D20" s="1062"/>
      <c r="E20" s="4" t="s">
        <v>26</v>
      </c>
      <c r="F20" s="370" t="s">
        <v>76</v>
      </c>
    </row>
    <row r="21" spans="1:7" ht="18.75" customHeight="1">
      <c r="A21" s="1188"/>
      <c r="B21" s="426" t="s">
        <v>658</v>
      </c>
      <c r="C21" s="346"/>
      <c r="D21" s="1062"/>
      <c r="E21" s="4" t="s">
        <v>720</v>
      </c>
      <c r="F21" s="370" t="s">
        <v>76</v>
      </c>
    </row>
    <row r="22" spans="1:7" ht="18.75" customHeight="1">
      <c r="A22" s="1188"/>
      <c r="B22" s="426" t="s">
        <v>1452</v>
      </c>
      <c r="C22" s="346"/>
      <c r="D22" s="1062"/>
      <c r="E22" s="4" t="s">
        <v>201</v>
      </c>
      <c r="F22" s="370" t="s">
        <v>76</v>
      </c>
    </row>
    <row r="23" spans="1:7" ht="18.75" customHeight="1">
      <c r="A23" s="1188"/>
      <c r="B23" s="383" t="s">
        <v>777</v>
      </c>
      <c r="C23" s="346"/>
      <c r="D23" s="1062"/>
      <c r="E23" s="4" t="s">
        <v>27</v>
      </c>
      <c r="F23" s="370" t="s">
        <v>76</v>
      </c>
    </row>
    <row r="24" spans="1:7" ht="18.75" customHeight="1">
      <c r="A24" s="1188"/>
      <c r="B24" s="383" t="s">
        <v>1383</v>
      </c>
      <c r="C24" s="346"/>
      <c r="D24" s="1062"/>
      <c r="E24" s="4" t="s">
        <v>728</v>
      </c>
      <c r="F24" s="370" t="s">
        <v>76</v>
      </c>
    </row>
    <row r="25" spans="1:7" ht="18.75" customHeight="1">
      <c r="A25" s="1188"/>
      <c r="B25" s="383" t="s">
        <v>631</v>
      </c>
      <c r="C25" s="346"/>
      <c r="D25" s="1062"/>
      <c r="E25" s="4" t="s">
        <v>687</v>
      </c>
      <c r="F25" s="370" t="s">
        <v>76</v>
      </c>
    </row>
    <row r="26" spans="1:7" ht="18.75" customHeight="1">
      <c r="A26" s="1188"/>
      <c r="B26" s="383" t="s">
        <v>659</v>
      </c>
      <c r="C26" s="346"/>
      <c r="D26" s="1062"/>
      <c r="E26" s="4" t="s">
        <v>202</v>
      </c>
      <c r="F26" s="370" t="s">
        <v>76</v>
      </c>
    </row>
    <row r="27" spans="1:7" ht="18.75" customHeight="1">
      <c r="A27" s="1188"/>
      <c r="B27" s="378" t="s">
        <v>290</v>
      </c>
      <c r="C27" s="346"/>
      <c r="D27" s="1062"/>
      <c r="E27" s="4" t="s">
        <v>3</v>
      </c>
      <c r="F27" s="370" t="s">
        <v>76</v>
      </c>
    </row>
    <row r="28" spans="1:7" ht="18.75" customHeight="1">
      <c r="A28" s="1188"/>
      <c r="B28" s="378" t="s">
        <v>105</v>
      </c>
      <c r="C28" s="346"/>
      <c r="D28" s="1062"/>
      <c r="E28" s="4" t="s">
        <v>203</v>
      </c>
      <c r="F28" s="370" t="s">
        <v>76</v>
      </c>
    </row>
    <row r="29" spans="1:7" ht="18.75" customHeight="1">
      <c r="A29" s="1188"/>
      <c r="B29" s="427" t="s">
        <v>824</v>
      </c>
      <c r="C29" s="346"/>
      <c r="D29" s="1062"/>
      <c r="E29" s="4" t="s">
        <v>4</v>
      </c>
      <c r="F29" s="370" t="s">
        <v>76</v>
      </c>
      <c r="G29" s="862"/>
    </row>
    <row r="30" spans="1:7" ht="18.75" customHeight="1" thickBot="1">
      <c r="A30" s="1188"/>
      <c r="B30" s="963" t="s">
        <v>1384</v>
      </c>
      <c r="C30" s="346"/>
      <c r="D30" s="1062"/>
      <c r="E30" s="4" t="s">
        <v>942</v>
      </c>
      <c r="F30" s="370" t="s">
        <v>76</v>
      </c>
      <c r="G30" s="862"/>
    </row>
    <row r="31" spans="1:7" ht="18.75" customHeight="1">
      <c r="A31" s="1188"/>
      <c r="B31" s="428" t="s">
        <v>292</v>
      </c>
      <c r="C31" s="345">
        <f>SUM(C16:C30)</f>
        <v>0</v>
      </c>
      <c r="D31" s="345">
        <f t="shared" ref="D31" si="0">SUM(D16:D30)</f>
        <v>0</v>
      </c>
      <c r="E31" s="4" t="s">
        <v>5</v>
      </c>
      <c r="F31" s="370" t="s">
        <v>76</v>
      </c>
    </row>
    <row r="32" spans="1:7" ht="18.75" customHeight="1">
      <c r="A32" s="1188"/>
      <c r="B32" s="368" t="s">
        <v>288</v>
      </c>
      <c r="C32" s="429"/>
      <c r="D32" s="148"/>
      <c r="E32" s="425"/>
      <c r="F32" s="370"/>
    </row>
    <row r="33" spans="1:8" ht="18.75" customHeight="1">
      <c r="A33" s="1188"/>
      <c r="B33" s="378" t="s">
        <v>289</v>
      </c>
      <c r="C33" s="346"/>
      <c r="D33" s="1062"/>
      <c r="E33" s="4" t="s">
        <v>6</v>
      </c>
      <c r="F33" s="370" t="s">
        <v>76</v>
      </c>
    </row>
    <row r="34" spans="1:8" ht="18.75" customHeight="1">
      <c r="A34" s="1188"/>
      <c r="B34" s="426" t="s">
        <v>1450</v>
      </c>
      <c r="C34" s="346"/>
      <c r="D34" s="1062"/>
      <c r="E34" s="4" t="s">
        <v>724</v>
      </c>
      <c r="F34" s="370" t="s">
        <v>76</v>
      </c>
    </row>
    <row r="35" spans="1:8" ht="18.75" customHeight="1">
      <c r="A35" s="1188"/>
      <c r="B35" s="426" t="s">
        <v>657</v>
      </c>
      <c r="C35" s="346"/>
      <c r="D35" s="1062"/>
      <c r="E35" s="4" t="s">
        <v>206</v>
      </c>
      <c r="F35" s="370" t="s">
        <v>76</v>
      </c>
    </row>
    <row r="36" spans="1:8" ht="18.75" customHeight="1">
      <c r="A36" s="1188"/>
      <c r="B36" s="426" t="s">
        <v>1451</v>
      </c>
      <c r="C36" s="346"/>
      <c r="D36" s="1062"/>
      <c r="E36" s="4" t="s">
        <v>13</v>
      </c>
      <c r="F36" s="370" t="s">
        <v>76</v>
      </c>
    </row>
    <row r="37" spans="1:8" ht="18.75" customHeight="1">
      <c r="A37" s="1188"/>
      <c r="B37" s="426" t="s">
        <v>658</v>
      </c>
      <c r="C37" s="346"/>
      <c r="D37" s="1062"/>
      <c r="E37" s="4" t="s">
        <v>703</v>
      </c>
      <c r="F37" s="370" t="s">
        <v>76</v>
      </c>
    </row>
    <row r="38" spans="1:8" ht="18.75" customHeight="1">
      <c r="A38" s="1188"/>
      <c r="B38" s="426" t="s">
        <v>1452</v>
      </c>
      <c r="C38" s="346"/>
      <c r="D38" s="1062"/>
      <c r="E38" s="4" t="s">
        <v>207</v>
      </c>
      <c r="F38" s="370" t="s">
        <v>76</v>
      </c>
    </row>
    <row r="39" spans="1:8" ht="18.75" customHeight="1">
      <c r="A39" s="1188"/>
      <c r="B39" s="383" t="s">
        <v>777</v>
      </c>
      <c r="C39" s="346"/>
      <c r="D39" s="1062"/>
      <c r="E39" s="4" t="s">
        <v>14</v>
      </c>
      <c r="F39" s="370" t="s">
        <v>76</v>
      </c>
    </row>
    <row r="40" spans="1:8" ht="18.75" customHeight="1">
      <c r="A40" s="1188"/>
      <c r="B40" s="383" t="s">
        <v>631</v>
      </c>
      <c r="C40" s="346"/>
      <c r="D40" s="1062"/>
      <c r="E40" s="4" t="s">
        <v>729</v>
      </c>
      <c r="F40" s="370" t="s">
        <v>76</v>
      </c>
    </row>
    <row r="41" spans="1:8" ht="18.75" customHeight="1">
      <c r="A41" s="1188"/>
      <c r="B41" s="383" t="s">
        <v>659</v>
      </c>
      <c r="C41" s="346"/>
      <c r="D41" s="1062"/>
      <c r="E41" s="4" t="s">
        <v>208</v>
      </c>
      <c r="F41" s="370" t="s">
        <v>76</v>
      </c>
    </row>
    <row r="42" spans="1:8" ht="18.75" customHeight="1">
      <c r="A42" s="1188"/>
      <c r="B42" s="378" t="s">
        <v>290</v>
      </c>
      <c r="C42" s="346"/>
      <c r="D42" s="1062"/>
      <c r="E42" s="4" t="s">
        <v>209</v>
      </c>
      <c r="F42" s="370" t="s">
        <v>76</v>
      </c>
    </row>
    <row r="43" spans="1:8" ht="20.25" customHeight="1">
      <c r="A43" s="1188"/>
      <c r="B43" s="378" t="s">
        <v>105</v>
      </c>
      <c r="C43" s="346"/>
      <c r="D43" s="1062"/>
      <c r="E43" s="4" t="s">
        <v>210</v>
      </c>
      <c r="F43" s="370" t="s">
        <v>76</v>
      </c>
    </row>
    <row r="44" spans="1:8" s="972" customFormat="1" ht="20.25" customHeight="1" thickBot="1">
      <c r="A44" s="1188"/>
      <c r="B44" s="963" t="s">
        <v>1384</v>
      </c>
      <c r="C44" s="346"/>
      <c r="D44" s="1062"/>
      <c r="E44" s="944" t="s">
        <v>989</v>
      </c>
      <c r="F44" s="370" t="s">
        <v>76</v>
      </c>
    </row>
    <row r="45" spans="1:8" ht="18.75" customHeight="1">
      <c r="A45" s="1188"/>
      <c r="B45" s="409" t="s">
        <v>291</v>
      </c>
      <c r="C45" s="345">
        <f>SUM(C33:C44)</f>
        <v>0</v>
      </c>
      <c r="D45" s="345">
        <f>SUM(D33:D44)</f>
        <v>0</v>
      </c>
      <c r="E45" s="4" t="s">
        <v>211</v>
      </c>
      <c r="F45" s="370" t="s">
        <v>76</v>
      </c>
    </row>
    <row r="46" spans="1:8">
      <c r="A46" s="1187"/>
      <c r="B46"/>
      <c r="C46"/>
      <c r="D46"/>
      <c r="E46"/>
      <c r="F46" s="33"/>
      <c r="G46" s="33"/>
      <c r="H46" s="33"/>
    </row>
    <row r="47" spans="1:8" s="347" customFormat="1">
      <c r="A47" s="1187"/>
      <c r="B47"/>
      <c r="C47"/>
      <c r="D47"/>
      <c r="E47"/>
      <c r="F47" s="348"/>
      <c r="G47" s="1759" t="s">
        <v>1633</v>
      </c>
      <c r="H47" s="1759">
        <v>2</v>
      </c>
    </row>
    <row r="48" spans="1:8">
      <c r="A48" s="1187">
        <v>2</v>
      </c>
      <c r="B48" s="343"/>
      <c r="C48" s="3" t="s">
        <v>569</v>
      </c>
      <c r="D48" s="3" t="s">
        <v>570</v>
      </c>
      <c r="E48" s="1206" t="s">
        <v>571</v>
      </c>
      <c r="F48" s="1206" t="s">
        <v>572</v>
      </c>
      <c r="G48" s="3" t="s">
        <v>73</v>
      </c>
      <c r="H48" s="376"/>
    </row>
    <row r="49" spans="1:8">
      <c r="A49" s="1187"/>
      <c r="B49" s="326" t="s">
        <v>1192</v>
      </c>
      <c r="C49" s="362" t="s">
        <v>1480</v>
      </c>
      <c r="D49" s="362" t="s">
        <v>1480</v>
      </c>
      <c r="E49" s="362" t="s">
        <v>1482</v>
      </c>
      <c r="F49" s="362" t="s">
        <v>1482</v>
      </c>
      <c r="G49" s="423"/>
      <c r="H49" s="375" t="s">
        <v>110</v>
      </c>
    </row>
    <row r="50" spans="1:8" ht="18.75" customHeight="1" thickBot="1">
      <c r="A50" s="1187"/>
      <c r="B50" s="430"/>
      <c r="C50" s="285" t="s">
        <v>75</v>
      </c>
      <c r="D50" s="285" t="s">
        <v>92</v>
      </c>
      <c r="E50" s="285" t="s">
        <v>75</v>
      </c>
      <c r="F50" s="423" t="s">
        <v>92</v>
      </c>
      <c r="G50" s="4" t="s">
        <v>74</v>
      </c>
      <c r="H50" s="390" t="s">
        <v>111</v>
      </c>
    </row>
    <row r="51" spans="1:8" ht="18" customHeight="1">
      <c r="A51" s="1187"/>
      <c r="B51" s="431" t="s">
        <v>67</v>
      </c>
      <c r="C51" s="346"/>
      <c r="D51" s="404"/>
      <c r="E51" s="314"/>
      <c r="F51" s="404"/>
      <c r="G51" s="4" t="s">
        <v>12</v>
      </c>
      <c r="H51" s="262" t="s">
        <v>76</v>
      </c>
    </row>
    <row r="52" spans="1:8" ht="18" customHeight="1">
      <c r="A52" s="1187"/>
      <c r="B52" s="431" t="s">
        <v>68</v>
      </c>
      <c r="C52" s="404"/>
      <c r="D52" s="346"/>
      <c r="E52" s="404"/>
      <c r="F52" s="314"/>
      <c r="G52" s="4" t="s">
        <v>200</v>
      </c>
      <c r="H52" s="262" t="s">
        <v>76</v>
      </c>
    </row>
    <row r="53" spans="1:8" ht="18" customHeight="1">
      <c r="A53" s="1187"/>
      <c r="B53" s="432" t="s">
        <v>470</v>
      </c>
      <c r="C53" s="346"/>
      <c r="D53" s="230"/>
      <c r="E53" s="314"/>
      <c r="F53" s="230"/>
      <c r="G53" s="4" t="s">
        <v>26</v>
      </c>
      <c r="H53" s="387" t="s">
        <v>76</v>
      </c>
    </row>
  </sheetData>
  <customSheetViews>
    <customSheetView guid="{E4F26FFA-5313-49C9-9365-CBA576C57791}" scale="85" showGridLines="0" fitToPage="1" showRuler="0">
      <selection activeCell="E15" sqref="E15"/>
      <pageMargins left="0.74803149606299213" right="0.74803149606299213" top="0.98425196850393704" bottom="0.98425196850393704" header="0.51181102362204722" footer="0.51181102362204722"/>
      <pageSetup paperSize="9" scale="80" orientation="portrait" horizontalDpi="300" verticalDpi="300" r:id="rId1"/>
      <headerFooter alignWithMargins="0"/>
    </customSheetView>
  </customSheetViews>
  <phoneticPr fontId="0" type="noConversion"/>
  <printOptions gridLinesSet="0"/>
  <pageMargins left="0.74803149606299213" right="0.35433070866141736" top="0.35433070866141736" bottom="0.39370078740157483" header="0.19685039370078741" footer="0.19685039370078741"/>
  <pageSetup paperSize="9" scale="43" orientation="landscape" horizontalDpi="300" verticalDpi="300" r:id="rId2"/>
  <headerFooter alignWithMargins="0"/>
  <ignoredErrors>
    <ignoredError sqref="G51:G53 C14"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I69"/>
  <sheetViews>
    <sheetView showGridLines="0" zoomScale="80" zoomScaleNormal="80" workbookViewId="0"/>
  </sheetViews>
  <sheetFormatPr defaultColWidth="10.7109375" defaultRowHeight="12.75"/>
  <cols>
    <col min="1" max="1" width="7.140625" style="20" customWidth="1"/>
    <col min="2" max="2" width="84.28515625" style="15" bestFit="1" customWidth="1"/>
    <col min="3" max="6" width="15.5703125" style="20" customWidth="1"/>
    <col min="7" max="7" width="4.42578125" style="20" customWidth="1"/>
    <col min="8" max="8" width="12.7109375" style="20" customWidth="1"/>
    <col min="9" max="16384" width="10.7109375" style="20"/>
  </cols>
  <sheetData>
    <row r="1" spans="1:9" ht="15.75">
      <c r="A1" s="32"/>
      <c r="B1" s="1207" t="s">
        <v>1083</v>
      </c>
      <c r="C1" s="32"/>
      <c r="D1" s="32"/>
      <c r="E1" s="32"/>
      <c r="F1" s="32"/>
      <c r="G1" s="32"/>
      <c r="H1" s="32"/>
      <c r="I1" s="32"/>
    </row>
    <row r="2" spans="1:9">
      <c r="A2" s="32"/>
      <c r="B2" s="68"/>
      <c r="C2" s="32"/>
      <c r="D2" s="32"/>
      <c r="E2" s="32"/>
      <c r="F2" s="32"/>
      <c r="G2" s="32"/>
      <c r="H2" s="32"/>
      <c r="I2" s="32"/>
    </row>
    <row r="3" spans="1:9">
      <c r="A3" s="32"/>
      <c r="B3" s="43" t="s">
        <v>1479</v>
      </c>
      <c r="C3" s="32"/>
      <c r="D3" s="32"/>
      <c r="E3" s="32"/>
      <c r="F3" s="32"/>
      <c r="G3" s="32"/>
      <c r="H3" s="32"/>
      <c r="I3" s="32"/>
    </row>
    <row r="4" spans="1:9">
      <c r="A4" s="32"/>
      <c r="B4" s="97" t="s">
        <v>1027</v>
      </c>
      <c r="C4" s="32"/>
      <c r="D4" s="32"/>
      <c r="E4" s="32"/>
      <c r="F4" s="32"/>
      <c r="G4" s="32"/>
      <c r="H4" s="32"/>
      <c r="I4" s="32"/>
    </row>
    <row r="5" spans="1:9" s="974" customFormat="1">
      <c r="A5" s="1307"/>
      <c r="B5" s="97"/>
      <c r="C5" s="1307"/>
      <c r="D5" s="1307"/>
      <c r="E5" s="1307"/>
      <c r="F5" s="1307"/>
      <c r="G5" s="1307"/>
      <c r="H5" s="1307"/>
      <c r="I5" s="1307"/>
    </row>
    <row r="6" spans="1:9" s="974" customFormat="1">
      <c r="A6" s="1307"/>
      <c r="B6" s="97"/>
      <c r="C6" s="1307"/>
      <c r="D6" s="1307"/>
      <c r="E6" s="1307"/>
      <c r="F6" s="1307"/>
      <c r="G6" s="1307"/>
      <c r="H6" s="1307"/>
      <c r="I6" s="1307"/>
    </row>
    <row r="7" spans="1:9" s="974" customFormat="1">
      <c r="A7" s="1307"/>
      <c r="B7" s="97"/>
      <c r="C7" s="1307"/>
      <c r="D7" s="1307"/>
      <c r="E7" s="1307"/>
      <c r="F7" s="1307"/>
      <c r="G7" s="1307"/>
      <c r="H7" s="1307"/>
      <c r="I7" s="1307"/>
    </row>
    <row r="8" spans="1:9" ht="12.75" customHeight="1">
      <c r="A8" s="32"/>
      <c r="B8" s="32"/>
      <c r="C8" s="32"/>
      <c r="D8" s="32"/>
      <c r="E8" s="32"/>
      <c r="F8" s="32"/>
      <c r="G8" s="32"/>
      <c r="H8" s="32"/>
      <c r="I8" s="32"/>
    </row>
    <row r="9" spans="1:9">
      <c r="A9" s="32"/>
      <c r="B9" s="43" t="s">
        <v>43</v>
      </c>
      <c r="C9" s="32"/>
      <c r="D9" s="32"/>
      <c r="E9" s="32"/>
      <c r="F9" s="32"/>
      <c r="G9" s="32"/>
      <c r="H9" s="32"/>
      <c r="I9" s="32"/>
    </row>
    <row r="10" spans="1:9">
      <c r="A10" s="32"/>
      <c r="B10" s="70"/>
      <c r="C10" s="32"/>
      <c r="D10" s="76"/>
      <c r="E10" s="1759" t="s">
        <v>1633</v>
      </c>
      <c r="F10" s="1759">
        <v>1</v>
      </c>
      <c r="G10" s="32"/>
      <c r="H10" s="32"/>
      <c r="I10" s="32"/>
    </row>
    <row r="11" spans="1:9" s="29" customFormat="1">
      <c r="A11" s="1193">
        <v>1</v>
      </c>
      <c r="B11" s="7"/>
      <c r="C11" s="1168" t="s">
        <v>407</v>
      </c>
      <c r="D11" s="1174" t="s">
        <v>408</v>
      </c>
      <c r="E11" s="6" t="s">
        <v>73</v>
      </c>
      <c r="F11" s="11"/>
      <c r="G11" s="82"/>
      <c r="H11" s="82"/>
      <c r="I11" s="82"/>
    </row>
    <row r="12" spans="1:9" s="29" customFormat="1">
      <c r="A12" s="82"/>
      <c r="B12" s="8" t="s">
        <v>1193</v>
      </c>
      <c r="C12" s="113" t="s">
        <v>1480</v>
      </c>
      <c r="D12" s="362" t="s">
        <v>1482</v>
      </c>
      <c r="E12" s="10"/>
      <c r="F12" s="9" t="s">
        <v>110</v>
      </c>
      <c r="G12" s="82"/>
      <c r="H12" s="82"/>
      <c r="I12" s="82"/>
    </row>
    <row r="13" spans="1:9" s="29" customFormat="1">
      <c r="A13" s="82"/>
      <c r="B13" s="177"/>
      <c r="C13" s="142" t="s">
        <v>75</v>
      </c>
      <c r="D13" s="142" t="s">
        <v>75</v>
      </c>
      <c r="E13" s="942" t="s">
        <v>74</v>
      </c>
      <c r="F13" s="9" t="s">
        <v>111</v>
      </c>
      <c r="G13" s="82"/>
      <c r="H13" s="82"/>
      <c r="I13" s="82"/>
    </row>
    <row r="14" spans="1:9" s="29" customFormat="1" ht="19.5" customHeight="1">
      <c r="A14" s="82"/>
      <c r="B14" s="178" t="s">
        <v>287</v>
      </c>
      <c r="C14" s="179"/>
      <c r="D14" s="180"/>
      <c r="E14" s="181"/>
      <c r="F14" s="182"/>
      <c r="G14" s="82"/>
      <c r="H14" s="82"/>
      <c r="I14" s="82"/>
    </row>
    <row r="15" spans="1:9" s="29" customFormat="1" ht="18.75" customHeight="1">
      <c r="A15" s="82"/>
      <c r="B15" s="183" t="s">
        <v>660</v>
      </c>
      <c r="C15" s="169"/>
      <c r="D15" s="184"/>
      <c r="E15" s="942" t="s">
        <v>12</v>
      </c>
      <c r="F15" s="185" t="s">
        <v>76</v>
      </c>
      <c r="G15" s="82"/>
      <c r="H15" s="82"/>
      <c r="I15" s="82"/>
    </row>
    <row r="16" spans="1:9" s="29" customFormat="1" ht="18.75" customHeight="1">
      <c r="A16" s="82"/>
      <c r="B16" s="183" t="s">
        <v>1385</v>
      </c>
      <c r="C16" s="169"/>
      <c r="D16" s="184"/>
      <c r="E16" s="942" t="s">
        <v>200</v>
      </c>
      <c r="F16" s="185" t="s">
        <v>136</v>
      </c>
      <c r="G16" s="82"/>
      <c r="H16" s="82"/>
      <c r="I16" s="82"/>
    </row>
    <row r="17" spans="1:9" s="29" customFormat="1" ht="18.75" customHeight="1">
      <c r="A17" s="819"/>
      <c r="B17" s="1016" t="s">
        <v>1388</v>
      </c>
      <c r="C17" s="169"/>
      <c r="D17" s="184"/>
      <c r="E17" s="942" t="s">
        <v>702</v>
      </c>
      <c r="F17" s="932"/>
      <c r="G17" s="819"/>
      <c r="H17" s="819"/>
      <c r="I17" s="819"/>
    </row>
    <row r="18" spans="1:9" s="29" customFormat="1" ht="18.75" customHeight="1">
      <c r="A18" s="82"/>
      <c r="B18" s="209" t="s">
        <v>1637</v>
      </c>
      <c r="C18" s="169"/>
      <c r="D18" s="184"/>
      <c r="E18" s="942" t="s">
        <v>26</v>
      </c>
      <c r="F18" s="185" t="s">
        <v>76</v>
      </c>
      <c r="G18" s="82"/>
      <c r="H18" s="82"/>
      <c r="I18" s="82"/>
    </row>
    <row r="19" spans="1:9" s="29" customFormat="1" ht="18.75" customHeight="1">
      <c r="A19" s="82"/>
      <c r="B19" s="183" t="s">
        <v>1116</v>
      </c>
      <c r="C19" s="169"/>
      <c r="D19" s="184"/>
      <c r="E19" s="942" t="s">
        <v>202</v>
      </c>
      <c r="F19" s="185" t="s">
        <v>136</v>
      </c>
      <c r="G19" s="1421" t="s">
        <v>1204</v>
      </c>
      <c r="H19" s="82"/>
      <c r="I19" s="82"/>
    </row>
    <row r="20" spans="1:9" s="29" customFormat="1" ht="18.75" customHeight="1">
      <c r="A20" s="819"/>
      <c r="B20" s="1254" t="s">
        <v>1021</v>
      </c>
      <c r="C20" s="1069"/>
      <c r="D20" s="1062"/>
      <c r="E20" s="942" t="s">
        <v>970</v>
      </c>
      <c r="F20" s="1081" t="s">
        <v>136</v>
      </c>
      <c r="G20" s="819"/>
      <c r="H20" s="819"/>
      <c r="I20" s="819"/>
    </row>
    <row r="21" spans="1:9" s="29" customFormat="1" ht="18.75" customHeight="1">
      <c r="A21" s="82"/>
      <c r="B21" s="186" t="s">
        <v>1386</v>
      </c>
      <c r="C21" s="169"/>
      <c r="D21" s="184"/>
      <c r="E21" s="942" t="s">
        <v>3</v>
      </c>
      <c r="F21" s="185" t="s">
        <v>76</v>
      </c>
      <c r="G21" s="82"/>
      <c r="H21" s="82"/>
      <c r="I21" s="82"/>
    </row>
    <row r="22" spans="1:9" s="29" customFormat="1" ht="18.75" customHeight="1">
      <c r="A22" s="82"/>
      <c r="B22" s="186" t="s">
        <v>191</v>
      </c>
      <c r="C22" s="692">
        <f>'28. C&amp;O'!C31+'28. C&amp;O'!C42+'28. C&amp;O'!C53+'28. C&amp;O'!C64</f>
        <v>0</v>
      </c>
      <c r="D22" s="692">
        <f>'28. C&amp;O'!D31+'28. C&amp;O'!D42+'28. C&amp;O'!D53+'28. C&amp;O'!D64</f>
        <v>0</v>
      </c>
      <c r="E22" s="942" t="s">
        <v>4</v>
      </c>
      <c r="F22" s="185" t="s">
        <v>76</v>
      </c>
      <c r="G22" s="1421" t="s">
        <v>1204</v>
      </c>
      <c r="H22" s="82"/>
      <c r="I22" s="82"/>
    </row>
    <row r="23" spans="1:9" s="29" customFormat="1" ht="18.75" customHeight="1">
      <c r="A23" s="82"/>
      <c r="B23" s="186" t="s">
        <v>804</v>
      </c>
      <c r="C23" s="169"/>
      <c r="D23" s="184"/>
      <c r="E23" s="942">
        <v>145</v>
      </c>
      <c r="F23" s="185" t="s">
        <v>76</v>
      </c>
      <c r="G23" s="988"/>
      <c r="H23" s="82"/>
      <c r="I23" s="82"/>
    </row>
    <row r="24" spans="1:9" s="29" customFormat="1" ht="18.75" customHeight="1">
      <c r="A24" s="82"/>
      <c r="B24" s="209" t="s">
        <v>1056</v>
      </c>
      <c r="C24" s="1100">
        <f>'29. PFI (on-SoFP)'!C24</f>
        <v>0</v>
      </c>
      <c r="D24" s="1100">
        <f>'29. PFI (on-SoFP)'!G24</f>
        <v>0</v>
      </c>
      <c r="E24" s="942" t="s">
        <v>5</v>
      </c>
      <c r="F24" s="185" t="s">
        <v>76</v>
      </c>
      <c r="G24" s="1421" t="s">
        <v>1204</v>
      </c>
      <c r="H24" s="82"/>
      <c r="I24" s="82"/>
    </row>
    <row r="25" spans="1:9" s="29" customFormat="1" ht="18.75" customHeight="1" thickBot="1">
      <c r="A25" s="819"/>
      <c r="B25" s="1016" t="s">
        <v>1387</v>
      </c>
      <c r="C25" s="169"/>
      <c r="D25" s="184"/>
      <c r="E25" s="942" t="s">
        <v>205</v>
      </c>
      <c r="F25" s="185" t="s">
        <v>76</v>
      </c>
      <c r="G25" s="819"/>
      <c r="H25" s="819"/>
      <c r="I25" s="819"/>
    </row>
    <row r="26" spans="1:9" s="29" customFormat="1" ht="18.75" customHeight="1" thickTop="1">
      <c r="A26" s="82"/>
      <c r="B26" s="187" t="s">
        <v>297</v>
      </c>
      <c r="C26" s="188">
        <f>SUM(C15:C25)</f>
        <v>0</v>
      </c>
      <c r="D26" s="188">
        <f>SUM(D15:D25)</f>
        <v>0</v>
      </c>
      <c r="E26" s="942" t="s">
        <v>6</v>
      </c>
      <c r="F26" s="185" t="s">
        <v>76</v>
      </c>
      <c r="G26" s="82"/>
      <c r="H26" s="82"/>
      <c r="I26" s="82"/>
    </row>
    <row r="27" spans="1:9" s="29" customFormat="1" ht="18.75" customHeight="1">
      <c r="A27" s="82"/>
      <c r="B27" s="178" t="s">
        <v>288</v>
      </c>
      <c r="C27" s="179"/>
      <c r="D27" s="189"/>
      <c r="E27" s="190"/>
      <c r="F27" s="185"/>
      <c r="G27" s="82"/>
      <c r="H27" s="82"/>
      <c r="I27" s="82"/>
    </row>
    <row r="28" spans="1:9" s="29" customFormat="1" ht="18.75" customHeight="1">
      <c r="A28" s="82"/>
      <c r="B28" s="209" t="s">
        <v>1116</v>
      </c>
      <c r="C28" s="169"/>
      <c r="D28" s="1062"/>
      <c r="E28" s="942" t="s">
        <v>210</v>
      </c>
      <c r="F28" s="185" t="s">
        <v>76</v>
      </c>
      <c r="G28" s="1421" t="s">
        <v>1204</v>
      </c>
      <c r="H28" s="82"/>
      <c r="I28" s="82"/>
    </row>
    <row r="29" spans="1:9" s="29" customFormat="1" ht="18.75" customHeight="1">
      <c r="A29" s="819"/>
      <c r="B29" s="1254" t="s">
        <v>1021</v>
      </c>
      <c r="C29" s="1069"/>
      <c r="D29" s="1062"/>
      <c r="E29" s="942" t="s">
        <v>691</v>
      </c>
      <c r="F29" s="1081" t="s">
        <v>136</v>
      </c>
      <c r="G29" s="819"/>
      <c r="H29" s="819"/>
      <c r="I29" s="819"/>
    </row>
    <row r="30" spans="1:9" s="29" customFormat="1" ht="18.75" customHeight="1">
      <c r="A30" s="82"/>
      <c r="B30" s="186" t="s">
        <v>1386</v>
      </c>
      <c r="C30" s="169"/>
      <c r="D30" s="184"/>
      <c r="E30" s="942" t="s">
        <v>211</v>
      </c>
      <c r="F30" s="185" t="s">
        <v>76</v>
      </c>
      <c r="G30" s="82"/>
      <c r="H30" s="82"/>
      <c r="I30" s="82"/>
    </row>
    <row r="31" spans="1:9" s="29" customFormat="1" ht="18.75" customHeight="1">
      <c r="A31" s="82"/>
      <c r="B31" s="186" t="s">
        <v>191</v>
      </c>
      <c r="C31" s="692">
        <f>'28. C&amp;O'!C32+'28. C&amp;O'!C33+'28. C&amp;O'!C43+'28. C&amp;O'!C44+'28. C&amp;O'!C54+'28. C&amp;O'!C55+'28. C&amp;O'!C65+'28. C&amp;O'!C66</f>
        <v>0</v>
      </c>
      <c r="D31" s="692">
        <f>'28. C&amp;O'!D32+'28. C&amp;O'!D33+'28. C&amp;O'!D43+'28. C&amp;O'!D44+'28. C&amp;O'!D54+'28. C&amp;O'!D55+'28. C&amp;O'!D65+'28. C&amp;O'!D66</f>
        <v>0</v>
      </c>
      <c r="E31" s="942" t="s">
        <v>213</v>
      </c>
      <c r="F31" s="185" t="s">
        <v>76</v>
      </c>
      <c r="G31" s="1421" t="s">
        <v>1204</v>
      </c>
      <c r="H31" s="82"/>
      <c r="I31" s="82"/>
    </row>
    <row r="32" spans="1:9" s="29" customFormat="1" ht="18.75" customHeight="1">
      <c r="A32" s="82"/>
      <c r="B32" s="209" t="s">
        <v>1055</v>
      </c>
      <c r="C32" s="1100">
        <f>'29. PFI (on-SoFP)'!C25+'29. PFI (on-SoFP)'!C26</f>
        <v>0</v>
      </c>
      <c r="D32" s="1100">
        <f>'29. PFI (on-SoFP)'!G25+'29. PFI (on-SoFP)'!G26</f>
        <v>0</v>
      </c>
      <c r="E32" s="942" t="s">
        <v>8</v>
      </c>
      <c r="F32" s="185" t="s">
        <v>76</v>
      </c>
      <c r="G32" s="1421" t="s">
        <v>1204</v>
      </c>
      <c r="H32" s="82"/>
      <c r="I32" s="82"/>
    </row>
    <row r="33" spans="1:9" s="29" customFormat="1" ht="18.75" customHeight="1" thickBot="1">
      <c r="A33" s="819"/>
      <c r="B33" s="1016" t="s">
        <v>1389</v>
      </c>
      <c r="C33" s="169"/>
      <c r="D33" s="184"/>
      <c r="E33" s="942" t="s">
        <v>215</v>
      </c>
      <c r="F33" s="185" t="s">
        <v>76</v>
      </c>
      <c r="G33" s="819"/>
      <c r="H33" s="819"/>
      <c r="I33" s="819"/>
    </row>
    <row r="34" spans="1:9" s="29" customFormat="1" ht="18.75" customHeight="1" thickTop="1">
      <c r="A34" s="360"/>
      <c r="B34" s="187" t="s">
        <v>871</v>
      </c>
      <c r="C34" s="188">
        <f>SUM(C28:C33)</f>
        <v>0</v>
      </c>
      <c r="D34" s="188">
        <f>SUM(D28:D33)</f>
        <v>0</v>
      </c>
      <c r="E34" s="942" t="s">
        <v>216</v>
      </c>
      <c r="F34" s="185" t="s">
        <v>76</v>
      </c>
      <c r="G34" s="360"/>
      <c r="H34" s="82"/>
      <c r="I34" s="82"/>
    </row>
    <row r="35" spans="1:9" s="29" customFormat="1" ht="18.75" customHeight="1">
      <c r="A35" s="819"/>
      <c r="B35" s="85"/>
      <c r="C35" s="1175"/>
      <c r="D35" s="1175"/>
      <c r="E35"/>
      <c r="F35" s="135"/>
      <c r="G35" s="819"/>
      <c r="H35" s="819"/>
      <c r="I35" s="819"/>
    </row>
    <row r="36" spans="1:9" s="29" customFormat="1" ht="18.75" customHeight="1">
      <c r="A36" s="819"/>
      <c r="B36" s="85"/>
      <c r="C36" s="1175"/>
      <c r="D36" s="1175"/>
      <c r="E36"/>
      <c r="F36" s="135"/>
      <c r="G36" s="819"/>
      <c r="H36" s="819"/>
      <c r="I36" s="819"/>
    </row>
    <row r="37" spans="1:9" s="29" customFormat="1" ht="18.75" customHeight="1">
      <c r="A37" s="360"/>
      <c r="B37"/>
      <c r="C37"/>
      <c r="D37"/>
      <c r="E37"/>
      <c r="F37"/>
      <c r="G37" s="196"/>
      <c r="H37" s="360"/>
      <c r="I37" s="360"/>
    </row>
    <row r="38" spans="1:9" s="29" customFormat="1">
      <c r="A38" s="82"/>
      <c r="B38" s="83"/>
      <c r="C38" s="56"/>
      <c r="D38" s="76"/>
      <c r="E38" s="57"/>
      <c r="F38" s="82"/>
      <c r="G38" s="82"/>
      <c r="H38" s="82"/>
      <c r="I38" s="82"/>
    </row>
    <row r="66" spans="1:9">
      <c r="A66" s="32"/>
      <c r="B66" s="43"/>
      <c r="C66" s="32"/>
      <c r="D66" s="32"/>
      <c r="E66" s="32"/>
      <c r="F66" s="32"/>
      <c r="G66" s="32"/>
      <c r="H66" s="32"/>
      <c r="I66" s="32"/>
    </row>
    <row r="67" spans="1:9">
      <c r="A67" s="32"/>
      <c r="B67" s="43"/>
      <c r="C67" s="32"/>
      <c r="D67" s="32"/>
      <c r="E67" s="32"/>
      <c r="F67" s="32"/>
      <c r="G67" s="32"/>
      <c r="H67" s="32"/>
      <c r="I67" s="32"/>
    </row>
    <row r="68" spans="1:9">
      <c r="A68" s="32"/>
      <c r="B68" s="70"/>
      <c r="C68" s="32"/>
      <c r="D68" s="32"/>
      <c r="E68" s="32"/>
      <c r="F68" s="32"/>
      <c r="G68" s="32"/>
      <c r="H68" s="32"/>
      <c r="I68" s="32"/>
    </row>
    <row r="69" spans="1:9">
      <c r="A69" s="32"/>
      <c r="B69" s="70"/>
      <c r="C69" s="32"/>
      <c r="D69" s="32"/>
      <c r="E69" s="32"/>
      <c r="F69" s="32"/>
      <c r="G69" s="32"/>
      <c r="H69" s="32"/>
      <c r="I69" s="32"/>
    </row>
  </sheetData>
  <customSheetViews>
    <customSheetView guid="{E4F26FFA-5313-49C9-9365-CBA576C57791}" scale="85" showGridLines="0" fitToPage="1" showRuler="0" topLeftCell="A4">
      <selection activeCell="E60" sqref="E60"/>
      <pageMargins left="0.74803149606299213" right="0.74803149606299213" top="0.98425196850393704" bottom="0.98425196850393704" header="0.51181102362204722" footer="0.51181102362204722"/>
      <pageSetup paperSize="9" scale="76" orientation="portrait" horizontalDpi="300" verticalDpi="300" r:id="rId1"/>
      <headerFooter alignWithMargins="0"/>
    </customSheetView>
  </customSheetViews>
  <phoneticPr fontId="0" type="noConversion"/>
  <dataValidations count="3">
    <dataValidation allowBlank="1" showInputMessage="1" showErrorMessage="1" promptTitle="Obligations under finance leases" prompt="Completion of the finance lease obligations disclosure note on sheet '28. C&amp;O' will populate this row." sqref="G22:G23 G31"/>
    <dataValidation allowBlank="1" showInputMessage="1" showErrorMessage="1" promptTitle="Obligations under PFI contracts" prompt="Completion of the imputed finance lease obligations note on sheet '29. PFI (on-SoFP)' will automatically populate this row." sqref="G24 G32"/>
    <dataValidation allowBlank="1" showInputMessage="1" showErrorMessage="1" promptTitle="Capital loans from DH" prompt="Referring to the guidance box below, please reanalyse prior year figures as required. By default, the prior year ITFF balance has been moved to 'Capital loans from DH' for both current and non-current amounts" sqref="G19 G28"/>
  </dataValidations>
  <printOptions gridLinesSet="0"/>
  <pageMargins left="0.74803149606299213" right="0.34" top="0.36" bottom="0.38" header="0.21" footer="0.2"/>
  <pageSetup paperSize="9" scale="63" orientation="portrait" horizontalDpi="300" verticalDpi="300" r:id="rId2"/>
  <headerFooter alignWithMargins="0"/>
  <ignoredErrors>
    <ignoredError sqref="C13:D13 E21:E22 E34 E15:E16 E24 E30:E32 E18 E26:E27 E19 E28"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J50"/>
  <sheetViews>
    <sheetView showGridLines="0" zoomScale="80" zoomScaleNormal="80" workbookViewId="0"/>
  </sheetViews>
  <sheetFormatPr defaultColWidth="10.7109375" defaultRowHeight="12.75"/>
  <cols>
    <col min="1" max="1" width="8.140625" style="17" customWidth="1"/>
    <col min="2" max="2" width="59.42578125" style="19" customWidth="1"/>
    <col min="3" max="7" width="13" style="17" customWidth="1"/>
    <col min="8" max="9" width="10.7109375" style="17"/>
    <col min="10" max="10" width="5" style="1281" customWidth="1"/>
    <col min="11" max="11" width="14.28515625" style="17" customWidth="1"/>
    <col min="12" max="16384" width="10.7109375" style="17"/>
  </cols>
  <sheetData>
    <row r="1" spans="1:10" ht="15.75">
      <c r="A1" s="33"/>
      <c r="B1" s="1207" t="s">
        <v>1083</v>
      </c>
      <c r="C1" s="33"/>
      <c r="D1" s="33"/>
      <c r="E1" s="33"/>
      <c r="F1" s="33"/>
    </row>
    <row r="2" spans="1:10">
      <c r="A2" s="33"/>
      <c r="B2" s="42"/>
      <c r="C2" s="33"/>
      <c r="D2" s="33"/>
      <c r="E2" s="33"/>
      <c r="F2" s="33"/>
    </row>
    <row r="3" spans="1:10">
      <c r="A3" s="34"/>
      <c r="B3" s="43" t="s">
        <v>1479</v>
      </c>
      <c r="C3" s="34"/>
      <c r="D3" s="33"/>
      <c r="E3" s="34"/>
      <c r="F3" s="34"/>
    </row>
    <row r="4" spans="1:10">
      <c r="A4" s="34"/>
      <c r="B4" s="94" t="s">
        <v>1260</v>
      </c>
      <c r="C4" s="34"/>
      <c r="D4" s="33"/>
      <c r="E4" s="34"/>
      <c r="F4" s="34"/>
    </row>
    <row r="5" spans="1:10" s="1281" customFormat="1">
      <c r="A5" s="979"/>
      <c r="B5" s="916"/>
      <c r="C5" s="979"/>
      <c r="D5" s="978"/>
      <c r="E5" s="979"/>
      <c r="F5" s="979"/>
    </row>
    <row r="6" spans="1:10" s="1281" customFormat="1">
      <c r="A6" s="979"/>
      <c r="B6" s="916"/>
      <c r="C6" s="979"/>
      <c r="D6" s="978"/>
      <c r="E6" s="979"/>
      <c r="F6" s="979"/>
    </row>
    <row r="7" spans="1:10" s="1281" customFormat="1">
      <c r="A7" s="979"/>
      <c r="B7" s="916"/>
      <c r="C7" s="979"/>
      <c r="D7" s="978"/>
      <c r="E7" s="979"/>
      <c r="F7" s="979"/>
    </row>
    <row r="8" spans="1:10" ht="12.75" customHeight="1">
      <c r="A8" s="34"/>
      <c r="B8" s="33"/>
      <c r="C8" s="34"/>
      <c r="D8" s="33"/>
      <c r="E8" s="34"/>
      <c r="F8" s="34"/>
    </row>
    <row r="9" spans="1:10">
      <c r="A9" s="34"/>
      <c r="B9" s="43" t="s">
        <v>43</v>
      </c>
      <c r="C9" s="34"/>
      <c r="D9" s="33"/>
      <c r="E9" s="34"/>
      <c r="F9" s="34"/>
    </row>
    <row r="10" spans="1:10">
      <c r="A10"/>
      <c r="B10"/>
      <c r="C10"/>
      <c r="D10"/>
      <c r="E10" s="1759" t="s">
        <v>1633</v>
      </c>
      <c r="F10" s="1759">
        <v>1</v>
      </c>
      <c r="G10"/>
    </row>
    <row r="11" spans="1:10">
      <c r="A11" s="1188">
        <v>1</v>
      </c>
      <c r="B11" s="418"/>
      <c r="C11" s="1168" t="s">
        <v>378</v>
      </c>
      <c r="D11" s="1174" t="s">
        <v>379</v>
      </c>
      <c r="E11" s="3" t="s">
        <v>73</v>
      </c>
      <c r="F11" s="376"/>
      <c r="G11" s="1641"/>
      <c r="H11" s="1281"/>
      <c r="I11" s="1281"/>
      <c r="J11" s="17"/>
    </row>
    <row r="12" spans="1:10" s="140" customFormat="1">
      <c r="A12"/>
      <c r="B12" s="1842" t="s">
        <v>1194</v>
      </c>
      <c r="C12" s="362" t="s">
        <v>1480</v>
      </c>
      <c r="D12" s="362" t="s">
        <v>1482</v>
      </c>
      <c r="E12" s="435"/>
      <c r="F12" s="934"/>
      <c r="G12" s="1641"/>
      <c r="H12" s="1281"/>
      <c r="I12" s="1281"/>
    </row>
    <row r="13" spans="1:10">
      <c r="A13"/>
      <c r="B13" s="1842"/>
      <c r="C13" s="362" t="s">
        <v>93</v>
      </c>
      <c r="D13" s="931" t="s">
        <v>93</v>
      </c>
      <c r="E13" s="1679"/>
      <c r="F13" s="934" t="s">
        <v>110</v>
      </c>
      <c r="G13" s="1641"/>
      <c r="H13" s="1281"/>
      <c r="I13" s="1281"/>
      <c r="J13" s="17"/>
    </row>
    <row r="14" spans="1:10">
      <c r="A14"/>
      <c r="B14" s="436"/>
      <c r="C14" s="285" t="s">
        <v>75</v>
      </c>
      <c r="D14" s="285" t="s">
        <v>75</v>
      </c>
      <c r="E14" s="942" t="s">
        <v>74</v>
      </c>
      <c r="F14" s="389" t="s">
        <v>111</v>
      </c>
      <c r="G14" s="1641"/>
      <c r="H14" s="1281"/>
      <c r="I14" s="1281"/>
      <c r="J14" s="17"/>
    </row>
    <row r="15" spans="1:10" s="18" customFormat="1" ht="18.75" customHeight="1">
      <c r="A15"/>
      <c r="B15" s="323" t="s">
        <v>287</v>
      </c>
      <c r="C15" s="75"/>
      <c r="D15" s="202"/>
      <c r="E15" s="437"/>
      <c r="F15" s="379"/>
      <c r="G15" s="135"/>
      <c r="H15" s="973"/>
      <c r="I15" s="973"/>
    </row>
    <row r="16" spans="1:10" s="18" customFormat="1" ht="18.75" customHeight="1">
      <c r="A16"/>
      <c r="B16" s="378" t="s">
        <v>867</v>
      </c>
      <c r="C16" s="346"/>
      <c r="D16" s="1062"/>
      <c r="E16" s="942" t="s">
        <v>12</v>
      </c>
      <c r="F16" s="379" t="s">
        <v>76</v>
      </c>
      <c r="G16" s="135"/>
      <c r="H16" s="973"/>
      <c r="I16" s="973"/>
    </row>
    <row r="17" spans="1:9" s="18" customFormat="1" ht="18.75" customHeight="1">
      <c r="A17"/>
      <c r="B17" s="378" t="s">
        <v>853</v>
      </c>
      <c r="C17" s="346"/>
      <c r="D17" s="1062"/>
      <c r="E17" s="942" t="s">
        <v>635</v>
      </c>
      <c r="F17" s="379" t="s">
        <v>76</v>
      </c>
      <c r="G17" s="135"/>
      <c r="H17" s="973"/>
      <c r="I17" s="973"/>
    </row>
    <row r="18" spans="1:9" s="18" customFormat="1" ht="18.75" customHeight="1">
      <c r="A18"/>
      <c r="B18" s="378" t="s">
        <v>854</v>
      </c>
      <c r="C18" s="346"/>
      <c r="D18" s="1062"/>
      <c r="E18" s="942" t="s">
        <v>412</v>
      </c>
      <c r="F18" s="379" t="s">
        <v>76</v>
      </c>
      <c r="G18" s="135"/>
      <c r="H18" s="973"/>
      <c r="I18" s="973"/>
    </row>
    <row r="19" spans="1:9" s="18" customFormat="1" ht="18.75" customHeight="1">
      <c r="A19"/>
      <c r="B19" s="378" t="s">
        <v>868</v>
      </c>
      <c r="C19" s="346"/>
      <c r="D19" s="1062"/>
      <c r="E19" s="942" t="s">
        <v>855</v>
      </c>
      <c r="F19" s="379" t="s">
        <v>76</v>
      </c>
      <c r="G19" s="135"/>
      <c r="H19" s="973"/>
      <c r="I19" s="973"/>
    </row>
    <row r="20" spans="1:9" s="18" customFormat="1" ht="18.75" customHeight="1">
      <c r="A20"/>
      <c r="B20" s="382" t="s">
        <v>194</v>
      </c>
      <c r="C20" s="346"/>
      <c r="D20" s="1062"/>
      <c r="E20" s="942" t="s">
        <v>200</v>
      </c>
      <c r="F20" s="379" t="s">
        <v>76</v>
      </c>
      <c r="G20" s="135"/>
      <c r="H20" s="973"/>
      <c r="I20" s="973"/>
    </row>
    <row r="21" spans="1:9" s="18" customFormat="1" ht="18.75" customHeight="1">
      <c r="A21"/>
      <c r="B21" s="382" t="s">
        <v>661</v>
      </c>
      <c r="C21" s="346"/>
      <c r="D21" s="1062"/>
      <c r="E21" s="942" t="s">
        <v>721</v>
      </c>
      <c r="F21" s="379" t="s">
        <v>76</v>
      </c>
      <c r="G21" s="135"/>
      <c r="H21" s="973"/>
      <c r="I21" s="973"/>
    </row>
    <row r="22" spans="1:9" s="973" customFormat="1" ht="18.75" customHeight="1" thickBot="1">
      <c r="A22" s="954"/>
      <c r="B22" s="1014" t="s">
        <v>1390</v>
      </c>
      <c r="C22" s="346"/>
      <c r="D22" s="1062"/>
      <c r="E22" s="942" t="s">
        <v>768</v>
      </c>
      <c r="F22" s="379" t="s">
        <v>76</v>
      </c>
      <c r="G22" s="1510"/>
      <c r="H22" s="1680"/>
    </row>
    <row r="23" spans="1:9" s="18" customFormat="1" ht="18.75" customHeight="1">
      <c r="A23"/>
      <c r="B23" s="371" t="s">
        <v>295</v>
      </c>
      <c r="C23" s="345">
        <f>SUM(C16:C22)</f>
        <v>0</v>
      </c>
      <c r="D23" s="345">
        <f>SUM(D16:D22)</f>
        <v>0</v>
      </c>
      <c r="E23" s="942" t="s">
        <v>27</v>
      </c>
      <c r="F23" s="379" t="s">
        <v>76</v>
      </c>
      <c r="G23" s="1510"/>
      <c r="H23" s="1680"/>
      <c r="I23" s="973"/>
    </row>
    <row r="24" spans="1:9" s="18" customFormat="1" ht="18.75" customHeight="1">
      <c r="A24"/>
      <c r="B24" s="438" t="s">
        <v>288</v>
      </c>
      <c r="C24" s="439"/>
      <c r="D24" s="440"/>
      <c r="E24" s="1240"/>
      <c r="F24" s="379"/>
      <c r="G24" s="135"/>
      <c r="H24" s="973"/>
      <c r="I24" s="973"/>
    </row>
    <row r="25" spans="1:9" s="18" customFormat="1" ht="18.75" customHeight="1">
      <c r="A25"/>
      <c r="B25" s="378" t="s">
        <v>867</v>
      </c>
      <c r="C25" s="346"/>
      <c r="D25" s="1062"/>
      <c r="E25" s="942" t="s">
        <v>856</v>
      </c>
      <c r="F25" s="379" t="s">
        <v>76</v>
      </c>
      <c r="G25" s="135"/>
      <c r="H25" s="973"/>
      <c r="I25" s="973"/>
    </row>
    <row r="26" spans="1:9" s="18" customFormat="1" ht="18.75" customHeight="1">
      <c r="A26"/>
      <c r="B26" s="378" t="s">
        <v>853</v>
      </c>
      <c r="C26" s="346"/>
      <c r="D26" s="1062"/>
      <c r="E26" s="942" t="s">
        <v>728</v>
      </c>
      <c r="F26" s="379" t="s">
        <v>76</v>
      </c>
      <c r="G26" s="135"/>
      <c r="H26" s="973"/>
      <c r="I26" s="973"/>
    </row>
    <row r="27" spans="1:9" s="18" customFormat="1" ht="18.75" customHeight="1">
      <c r="A27"/>
      <c r="B27" s="378" t="s">
        <v>854</v>
      </c>
      <c r="C27" s="346"/>
      <c r="D27" s="1062"/>
      <c r="E27" s="942" t="s">
        <v>687</v>
      </c>
      <c r="F27" s="379" t="s">
        <v>76</v>
      </c>
      <c r="G27" s="135"/>
      <c r="H27" s="973"/>
      <c r="I27" s="973"/>
    </row>
    <row r="28" spans="1:9" s="18" customFormat="1" ht="18.75" customHeight="1">
      <c r="A28"/>
      <c r="B28" s="378" t="s">
        <v>868</v>
      </c>
      <c r="C28" s="346"/>
      <c r="D28" s="1062"/>
      <c r="E28" s="942" t="s">
        <v>857</v>
      </c>
      <c r="F28" s="379" t="s">
        <v>76</v>
      </c>
      <c r="G28" s="135"/>
      <c r="H28" s="973"/>
      <c r="I28" s="973"/>
    </row>
    <row r="29" spans="1:9" s="18" customFormat="1" ht="18.75" customHeight="1">
      <c r="A29"/>
      <c r="B29" s="382" t="s">
        <v>194</v>
      </c>
      <c r="C29" s="346"/>
      <c r="D29" s="1062"/>
      <c r="E29" s="942" t="s">
        <v>3</v>
      </c>
      <c r="F29" s="379" t="s">
        <v>76</v>
      </c>
      <c r="G29" s="135"/>
      <c r="H29" s="973"/>
      <c r="I29" s="973"/>
    </row>
    <row r="30" spans="1:9" s="18" customFormat="1" ht="18.75" customHeight="1">
      <c r="A30"/>
      <c r="B30" s="369" t="s">
        <v>661</v>
      </c>
      <c r="C30" s="346"/>
      <c r="D30" s="1062"/>
      <c r="E30" s="942" t="s">
        <v>730</v>
      </c>
      <c r="F30" s="379" t="s">
        <v>76</v>
      </c>
      <c r="G30" s="135"/>
      <c r="H30" s="973"/>
      <c r="I30" s="973"/>
    </row>
    <row r="31" spans="1:9" s="973" customFormat="1" ht="18.75" customHeight="1">
      <c r="A31" s="954"/>
      <c r="B31" s="1014" t="s">
        <v>1390</v>
      </c>
      <c r="C31" s="346"/>
      <c r="D31" s="1062"/>
      <c r="E31" s="942" t="s">
        <v>1064</v>
      </c>
      <c r="F31" s="379" t="s">
        <v>76</v>
      </c>
      <c r="G31" s="1511"/>
    </row>
    <row r="32" spans="1:9" s="18" customFormat="1" ht="21" customHeight="1" thickBot="1">
      <c r="A32"/>
      <c r="B32" s="307" t="s">
        <v>1391</v>
      </c>
      <c r="C32" s="346"/>
      <c r="D32" s="1062"/>
      <c r="E32" s="942" t="s">
        <v>4</v>
      </c>
      <c r="F32" s="1015" t="s">
        <v>76</v>
      </c>
      <c r="G32" s="1511"/>
      <c r="H32" s="973"/>
      <c r="I32" s="973"/>
    </row>
    <row r="33" spans="1:10" s="18" customFormat="1" ht="18.75" customHeight="1">
      <c r="A33"/>
      <c r="B33" s="275" t="s">
        <v>296</v>
      </c>
      <c r="C33" s="345">
        <f>SUM(C25:C32)</f>
        <v>0</v>
      </c>
      <c r="D33" s="345">
        <f>SUM(D25:D32)</f>
        <v>0</v>
      </c>
      <c r="E33" s="942" t="s">
        <v>204</v>
      </c>
      <c r="F33" s="370" t="s">
        <v>76</v>
      </c>
      <c r="G33" s="1510"/>
      <c r="H33" s="973"/>
      <c r="I33" s="973"/>
    </row>
    <row r="34" spans="1:10" s="18" customFormat="1">
      <c r="A34"/>
      <c r="B34" s="85"/>
      <c r="C34" s="146"/>
      <c r="D34" s="973"/>
      <c r="E34" s="973"/>
      <c r="F34" s="973"/>
      <c r="G34" s="202"/>
      <c r="H34" s="973"/>
      <c r="I34" s="973"/>
    </row>
    <row r="35" spans="1:10" s="1281" customFormat="1" ht="15.75" customHeight="1">
      <c r="E35" s="1759" t="s">
        <v>1633</v>
      </c>
      <c r="F35" s="1759">
        <v>2</v>
      </c>
      <c r="G35" s="153"/>
    </row>
    <row r="36" spans="1:10">
      <c r="A36" s="1190">
        <v>2</v>
      </c>
      <c r="B36" s="373"/>
      <c r="C36" s="1168" t="s">
        <v>380</v>
      </c>
      <c r="D36" s="1174" t="s">
        <v>381</v>
      </c>
      <c r="E36" s="1541" t="s">
        <v>73</v>
      </c>
      <c r="F36" s="1543"/>
    </row>
    <row r="37" spans="1:10">
      <c r="A37" s="1190"/>
      <c r="B37" s="339" t="s">
        <v>1392</v>
      </c>
      <c r="C37" s="362" t="s">
        <v>1480</v>
      </c>
      <c r="D37" s="362" t="s">
        <v>1482</v>
      </c>
      <c r="E37" s="119"/>
      <c r="F37" s="1275" t="s">
        <v>110</v>
      </c>
      <c r="H37" s="833"/>
    </row>
    <row r="38" spans="1:10" s="1281" customFormat="1" ht="27" customHeight="1">
      <c r="A38" s="1190"/>
      <c r="B38" s="1540"/>
      <c r="C38" s="362" t="s">
        <v>93</v>
      </c>
      <c r="D38" s="362" t="s">
        <v>93</v>
      </c>
      <c r="E38" s="119"/>
      <c r="F38" s="1275"/>
    </row>
    <row r="39" spans="1:10" ht="21.75" customHeight="1">
      <c r="B39" s="441"/>
      <c r="C39" s="1539" t="s">
        <v>1210</v>
      </c>
      <c r="D39" s="1539" t="s">
        <v>447</v>
      </c>
      <c r="E39" s="1542" t="s">
        <v>74</v>
      </c>
      <c r="F39" s="1544" t="s">
        <v>111</v>
      </c>
      <c r="H39" s="833"/>
    </row>
    <row r="40" spans="1:10" ht="19.5" customHeight="1">
      <c r="B40" s="323" t="s">
        <v>288</v>
      </c>
      <c r="C40" s="106"/>
      <c r="D40" s="106"/>
      <c r="E40" s="360"/>
      <c r="F40" s="365"/>
      <c r="H40" s="833"/>
    </row>
    <row r="41" spans="1:10" ht="28.5" customHeight="1">
      <c r="B41" s="1254" t="s">
        <v>192</v>
      </c>
      <c r="C41" s="346"/>
      <c r="D41" s="314"/>
      <c r="E41" s="942" t="s">
        <v>6</v>
      </c>
      <c r="F41" s="906" t="s">
        <v>38</v>
      </c>
      <c r="H41" s="833"/>
    </row>
    <row r="42" spans="1:10" ht="18.75" customHeight="1">
      <c r="B42" s="1138" t="s">
        <v>107</v>
      </c>
      <c r="C42" s="346"/>
      <c r="D42" s="314"/>
      <c r="E42" s="942" t="s">
        <v>206</v>
      </c>
      <c r="F42" s="906" t="s">
        <v>38</v>
      </c>
      <c r="H42" s="833"/>
    </row>
    <row r="43" spans="1:10" ht="18.75" customHeight="1" thickBot="1">
      <c r="B43" s="1546" t="s">
        <v>1393</v>
      </c>
      <c r="C43" s="346"/>
      <c r="D43" s="314"/>
      <c r="E43" s="942" t="s">
        <v>769</v>
      </c>
      <c r="F43" s="906" t="s">
        <v>38</v>
      </c>
      <c r="H43" s="833"/>
    </row>
    <row r="44" spans="1:10" s="972" customFormat="1" ht="18.75" customHeight="1">
      <c r="B44" s="395" t="s">
        <v>93</v>
      </c>
      <c r="C44" s="345">
        <f>SUM(C41:C43)</f>
        <v>0</v>
      </c>
      <c r="D44" s="345">
        <f t="shared" ref="D44" si="0">SUM(D41:D43)</f>
        <v>0</v>
      </c>
      <c r="E44" s="942" t="s">
        <v>13</v>
      </c>
      <c r="F44" s="906" t="s">
        <v>38</v>
      </c>
      <c r="J44" s="1281"/>
    </row>
    <row r="45" spans="1:10" ht="21" customHeight="1">
      <c r="B45" s="323" t="s">
        <v>284</v>
      </c>
      <c r="C45" s="360"/>
      <c r="D45" s="360"/>
      <c r="E45" s="360"/>
      <c r="F45" s="907"/>
      <c r="H45" s="833"/>
    </row>
    <row r="46" spans="1:10" ht="30" customHeight="1">
      <c r="B46" s="1254" t="s">
        <v>192</v>
      </c>
      <c r="C46" s="346"/>
      <c r="D46" s="314"/>
      <c r="E46" s="942" t="s">
        <v>207</v>
      </c>
      <c r="F46" s="906" t="s">
        <v>38</v>
      </c>
      <c r="H46" s="833"/>
    </row>
    <row r="47" spans="1:10" ht="18.75" customHeight="1">
      <c r="B47" s="1138" t="s">
        <v>107</v>
      </c>
      <c r="C47" s="346"/>
      <c r="D47" s="314"/>
      <c r="E47" s="942" t="s">
        <v>14</v>
      </c>
      <c r="F47" s="906" t="s">
        <v>38</v>
      </c>
      <c r="H47" s="833"/>
    </row>
    <row r="48" spans="1:10" ht="18.75" customHeight="1" thickBot="1">
      <c r="B48" s="1547" t="s">
        <v>1394</v>
      </c>
      <c r="C48" s="346"/>
      <c r="D48" s="314"/>
      <c r="E48" s="942" t="s">
        <v>996</v>
      </c>
      <c r="F48" s="906" t="s">
        <v>38</v>
      </c>
      <c r="H48" s="833"/>
    </row>
    <row r="49" spans="2:10" s="972" customFormat="1" ht="18.75" customHeight="1">
      <c r="B49" s="395" t="s">
        <v>93</v>
      </c>
      <c r="C49" s="345">
        <f>SUM(C46:C48)</f>
        <v>0</v>
      </c>
      <c r="D49" s="345">
        <f t="shared" ref="D49" si="1">SUM(D46:D48)</f>
        <v>0</v>
      </c>
      <c r="E49" s="942" t="s">
        <v>208</v>
      </c>
      <c r="F49" s="908" t="s">
        <v>38</v>
      </c>
      <c r="J49" s="1281"/>
    </row>
    <row r="50" spans="2:10" ht="18.75" customHeight="1">
      <c r="B50" s="17"/>
      <c r="H50" s="833"/>
    </row>
  </sheetData>
  <mergeCells count="1">
    <mergeCell ref="B12:B13"/>
  </mergeCells>
  <printOptions gridLinesSet="0"/>
  <pageMargins left="0.74803149606299213" right="0.35433070866141736" top="0.35433070866141736" bottom="0.39370078740157483" header="0.19685039370078741" footer="0.19685039370078741"/>
  <pageSetup paperSize="9" scale="52" orientation="landscape" horizontalDpi="300" verticalDpi="300" r:id="rId1"/>
  <headerFooter alignWithMargins="0"/>
  <ignoredErrors>
    <ignoredError sqref="C14"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S88"/>
  <sheetViews>
    <sheetView showGridLines="0" zoomScale="80" zoomScaleNormal="80" workbookViewId="0"/>
  </sheetViews>
  <sheetFormatPr defaultColWidth="10.7109375" defaultRowHeight="12.75"/>
  <cols>
    <col min="1" max="1" width="5.5703125" style="1190" customWidth="1"/>
    <col min="2" max="2" width="54.5703125" style="125" bestFit="1" customWidth="1"/>
    <col min="3" max="12" width="12.85546875" style="140" customWidth="1"/>
    <col min="13" max="13" width="12.85546875" style="972" customWidth="1"/>
    <col min="14" max="16384" width="10.7109375" style="140"/>
  </cols>
  <sheetData>
    <row r="1" spans="1:14" ht="15.75">
      <c r="A1" s="1187"/>
      <c r="B1" s="1207" t="s">
        <v>1083</v>
      </c>
      <c r="C1" s="128"/>
      <c r="D1" s="128"/>
      <c r="E1" s="128"/>
      <c r="F1" s="128"/>
      <c r="G1" s="128"/>
      <c r="H1" s="128"/>
      <c r="I1" s="128"/>
      <c r="J1" s="128"/>
      <c r="K1" s="128"/>
      <c r="L1" s="128"/>
      <c r="M1" s="978"/>
      <c r="N1" s="128"/>
    </row>
    <row r="2" spans="1:14">
      <c r="A2" s="1187"/>
      <c r="B2" s="42"/>
      <c r="C2" s="128"/>
      <c r="D2" s="128"/>
      <c r="E2" s="128"/>
      <c r="F2" s="128"/>
      <c r="G2" s="128"/>
      <c r="H2" s="128"/>
      <c r="I2" s="128"/>
      <c r="J2" s="128"/>
      <c r="K2" s="128"/>
      <c r="L2" s="128"/>
      <c r="M2" s="978"/>
      <c r="N2" s="128"/>
    </row>
    <row r="3" spans="1:14">
      <c r="A3" s="1187"/>
      <c r="B3" s="130" t="s">
        <v>1479</v>
      </c>
      <c r="C3" s="128"/>
      <c r="D3" s="128"/>
      <c r="E3" s="128"/>
      <c r="F3" s="128"/>
      <c r="G3" s="128"/>
      <c r="H3" s="128"/>
      <c r="I3" s="128"/>
      <c r="J3" s="128"/>
      <c r="K3" s="128"/>
      <c r="L3" s="128"/>
      <c r="M3" s="978"/>
      <c r="N3" s="128"/>
    </row>
    <row r="4" spans="1:14">
      <c r="A4" s="1187"/>
      <c r="B4" s="94" t="s">
        <v>496</v>
      </c>
      <c r="C4" s="128"/>
      <c r="D4" s="128"/>
      <c r="E4" s="128"/>
      <c r="F4" s="128"/>
      <c r="G4" s="128"/>
      <c r="H4" s="128"/>
      <c r="I4" s="128"/>
      <c r="J4" s="128"/>
      <c r="K4" s="128"/>
      <c r="L4" s="128"/>
      <c r="M4" s="978"/>
      <c r="N4" s="128"/>
    </row>
    <row r="5" spans="1:14" s="1281" customFormat="1">
      <c r="A5" s="1187"/>
      <c r="B5" s="916"/>
      <c r="C5" s="978"/>
      <c r="D5" s="978"/>
      <c r="E5" s="978"/>
      <c r="F5" s="978"/>
      <c r="G5" s="978"/>
      <c r="H5" s="978"/>
      <c r="I5" s="978"/>
      <c r="J5" s="978"/>
      <c r="K5" s="978"/>
      <c r="L5" s="978"/>
      <c r="M5" s="978"/>
      <c r="N5" s="978"/>
    </row>
    <row r="6" spans="1:14" s="1281" customFormat="1">
      <c r="A6" s="1187"/>
      <c r="B6" s="916"/>
      <c r="C6" s="978"/>
      <c r="D6" s="978"/>
      <c r="E6" s="978"/>
      <c r="F6" s="978"/>
      <c r="G6" s="978"/>
      <c r="H6" s="978"/>
      <c r="I6" s="978"/>
      <c r="J6" s="978"/>
      <c r="K6" s="978"/>
      <c r="L6" s="978"/>
      <c r="M6" s="978"/>
      <c r="N6" s="978"/>
    </row>
    <row r="7" spans="1:14" s="1281" customFormat="1">
      <c r="A7" s="1187"/>
      <c r="B7" s="916"/>
      <c r="C7" s="978"/>
      <c r="D7" s="978"/>
      <c r="E7" s="978"/>
      <c r="F7" s="978"/>
      <c r="G7" s="978"/>
      <c r="H7" s="978"/>
      <c r="I7" s="978"/>
      <c r="J7" s="978"/>
      <c r="K7" s="978"/>
      <c r="L7" s="978"/>
      <c r="M7" s="978"/>
      <c r="N7" s="978"/>
    </row>
    <row r="8" spans="1:14">
      <c r="A8" s="1187"/>
      <c r="B8" s="128"/>
      <c r="C8" s="128"/>
      <c r="D8" s="128"/>
      <c r="E8" s="128"/>
      <c r="F8" s="128"/>
      <c r="G8" s="128"/>
      <c r="H8" s="128"/>
      <c r="I8" s="128"/>
      <c r="J8" s="128"/>
      <c r="K8" s="122"/>
      <c r="L8" s="122"/>
      <c r="M8" s="954"/>
      <c r="N8" s="128"/>
    </row>
    <row r="9" spans="1:14">
      <c r="A9" s="1187"/>
      <c r="B9" s="130" t="s">
        <v>43</v>
      </c>
      <c r="C9" s="128"/>
      <c r="D9" s="128"/>
      <c r="E9" s="128"/>
      <c r="F9" s="128"/>
      <c r="G9" s="128"/>
      <c r="H9" s="128"/>
      <c r="I9" s="128"/>
      <c r="J9" s="128"/>
      <c r="K9" s="122"/>
      <c r="L9" s="122"/>
      <c r="M9" s="910"/>
      <c r="N9" s="128"/>
    </row>
    <row r="10" spans="1:14" s="347" customFormat="1">
      <c r="A10" s="1187"/>
      <c r="B10" s="130"/>
      <c r="C10" s="348"/>
      <c r="D10" s="348"/>
      <c r="E10" s="348"/>
      <c r="F10" s="348"/>
      <c r="G10" s="1759" t="s">
        <v>1633</v>
      </c>
      <c r="H10" s="1759">
        <v>1</v>
      </c>
      <c r="I10" s="348"/>
      <c r="J10" s="348"/>
      <c r="K10" s="122"/>
      <c r="L10" s="122"/>
      <c r="M10" s="910"/>
      <c r="N10" s="348"/>
    </row>
    <row r="11" spans="1:14">
      <c r="A11" s="1187">
        <v>1</v>
      </c>
      <c r="B11" s="258"/>
      <c r="C11" s="1168" t="s">
        <v>391</v>
      </c>
      <c r="D11" s="1174" t="s">
        <v>392</v>
      </c>
      <c r="E11" s="1168" t="s">
        <v>393</v>
      </c>
      <c r="F11" s="1174" t="s">
        <v>394</v>
      </c>
      <c r="G11" s="233" t="s">
        <v>73</v>
      </c>
      <c r="H11" s="259"/>
      <c r="I11" s="122"/>
      <c r="J11" s="128"/>
      <c r="K11" s="128"/>
    </row>
    <row r="12" spans="1:14" ht="16.5" customHeight="1">
      <c r="A12" s="1187"/>
      <c r="B12" s="201" t="s">
        <v>1195</v>
      </c>
      <c r="C12" s="1843" t="s">
        <v>284</v>
      </c>
      <c r="D12" s="1843"/>
      <c r="E12" s="1844" t="s">
        <v>288</v>
      </c>
      <c r="F12" s="1844"/>
      <c r="G12" s="122"/>
      <c r="H12" s="197" t="s">
        <v>110</v>
      </c>
      <c r="I12" s="76"/>
      <c r="J12" s="122"/>
      <c r="K12" s="128"/>
    </row>
    <row r="13" spans="1:14">
      <c r="A13" s="1187"/>
      <c r="B13" s="260"/>
      <c r="C13" s="257" t="s">
        <v>1480</v>
      </c>
      <c r="D13" s="257" t="s">
        <v>1482</v>
      </c>
      <c r="E13" s="257" t="s">
        <v>1480</v>
      </c>
      <c r="F13" s="257" t="s">
        <v>1482</v>
      </c>
      <c r="G13" s="942" t="s">
        <v>74</v>
      </c>
      <c r="H13" s="200" t="s">
        <v>111</v>
      </c>
      <c r="I13" s="76"/>
      <c r="J13" s="122"/>
      <c r="K13" s="128"/>
    </row>
    <row r="14" spans="1:14" ht="18.75" customHeight="1">
      <c r="A14" s="1187"/>
      <c r="B14" s="261" t="s">
        <v>418</v>
      </c>
      <c r="C14" s="174">
        <f>$D43</f>
        <v>0</v>
      </c>
      <c r="D14" s="174">
        <f>$D69</f>
        <v>0</v>
      </c>
      <c r="E14" s="174">
        <f>$D$46-C14</f>
        <v>0</v>
      </c>
      <c r="F14" s="174">
        <f>$D$30-D14</f>
        <v>0</v>
      </c>
      <c r="G14" s="942" t="s">
        <v>12</v>
      </c>
      <c r="H14" s="262" t="s">
        <v>76</v>
      </c>
      <c r="I14" s="76"/>
      <c r="J14" s="122"/>
      <c r="K14" s="128"/>
    </row>
    <row r="15" spans="1:14" ht="18.75" customHeight="1">
      <c r="A15" s="1187"/>
      <c r="B15" s="203" t="s">
        <v>419</v>
      </c>
      <c r="C15" s="174">
        <f>$E43</f>
        <v>0</v>
      </c>
      <c r="D15" s="174">
        <f>$E69</f>
        <v>0</v>
      </c>
      <c r="E15" s="174">
        <f>$E$46-C15</f>
        <v>0</v>
      </c>
      <c r="F15" s="174">
        <f>$E$30-D15</f>
        <v>0</v>
      </c>
      <c r="G15" s="942" t="s">
        <v>200</v>
      </c>
      <c r="H15" s="262" t="s">
        <v>76</v>
      </c>
      <c r="I15" s="76"/>
      <c r="J15" s="122"/>
      <c r="K15" s="128"/>
    </row>
    <row r="16" spans="1:14" ht="18.75" customHeight="1">
      <c r="A16" s="1187"/>
      <c r="B16" s="203" t="s">
        <v>193</v>
      </c>
      <c r="C16" s="174">
        <f>$F43</f>
        <v>0</v>
      </c>
      <c r="D16" s="174">
        <f>$F69</f>
        <v>0</v>
      </c>
      <c r="E16" s="174">
        <f>$F$46-C16</f>
        <v>0</v>
      </c>
      <c r="F16" s="174">
        <f>$F$30-D16</f>
        <v>0</v>
      </c>
      <c r="G16" s="942" t="s">
        <v>26</v>
      </c>
      <c r="H16" s="262" t="s">
        <v>76</v>
      </c>
      <c r="I16" s="76"/>
      <c r="J16" s="122"/>
      <c r="K16" s="128"/>
    </row>
    <row r="17" spans="1:15" ht="18.75" customHeight="1">
      <c r="A17" s="1187"/>
      <c r="B17" s="263" t="s">
        <v>1395</v>
      </c>
      <c r="C17" s="174">
        <f>$G43</f>
        <v>0</v>
      </c>
      <c r="D17" s="174">
        <f>$G69</f>
        <v>0</v>
      </c>
      <c r="E17" s="174">
        <f>$G$46-C17</f>
        <v>0</v>
      </c>
      <c r="F17" s="174">
        <f>$G$30-D17</f>
        <v>0</v>
      </c>
      <c r="G17" s="942" t="s">
        <v>201</v>
      </c>
      <c r="H17" s="185" t="s">
        <v>136</v>
      </c>
      <c r="I17" s="76"/>
      <c r="J17" s="122"/>
      <c r="K17" s="128"/>
    </row>
    <row r="18" spans="1:15" ht="18.75" customHeight="1">
      <c r="A18" s="1187"/>
      <c r="B18" s="263" t="s">
        <v>662</v>
      </c>
      <c r="C18" s="174">
        <f>$H43</f>
        <v>0</v>
      </c>
      <c r="D18" s="174">
        <f>$H69</f>
        <v>0</v>
      </c>
      <c r="E18" s="174">
        <f>$H$46-C18</f>
        <v>0</v>
      </c>
      <c r="F18" s="174">
        <f>$H$30-D18</f>
        <v>0</v>
      </c>
      <c r="G18" s="942" t="s">
        <v>636</v>
      </c>
      <c r="H18" s="185" t="s">
        <v>136</v>
      </c>
      <c r="I18" s="76"/>
      <c r="J18" s="122"/>
      <c r="K18" s="128"/>
    </row>
    <row r="19" spans="1:15" ht="18.75" customHeight="1">
      <c r="A19" s="1187"/>
      <c r="B19" s="263" t="s">
        <v>663</v>
      </c>
      <c r="C19" s="174">
        <f>$I43</f>
        <v>0</v>
      </c>
      <c r="D19" s="174">
        <f>$I69</f>
        <v>0</v>
      </c>
      <c r="E19" s="174">
        <f>$I$46-C19</f>
        <v>0</v>
      </c>
      <c r="F19" s="174">
        <f>$I$30-D19</f>
        <v>0</v>
      </c>
      <c r="G19" s="942" t="s">
        <v>705</v>
      </c>
      <c r="H19" s="185" t="s">
        <v>136</v>
      </c>
      <c r="I19" s="76"/>
      <c r="J19" s="122"/>
      <c r="K19" s="128"/>
    </row>
    <row r="20" spans="1:15" ht="18.75" customHeight="1">
      <c r="A20" s="1187"/>
      <c r="B20" s="263" t="s">
        <v>664</v>
      </c>
      <c r="C20" s="174">
        <f>$J43</f>
        <v>0</v>
      </c>
      <c r="D20" s="174">
        <f>$J69</f>
        <v>0</v>
      </c>
      <c r="E20" s="174">
        <f>$J$46-C20</f>
        <v>0</v>
      </c>
      <c r="F20" s="174">
        <f>$J$30-D20</f>
        <v>0</v>
      </c>
      <c r="G20" s="942" t="s">
        <v>716</v>
      </c>
      <c r="H20" s="185" t="s">
        <v>136</v>
      </c>
      <c r="I20" s="76"/>
      <c r="J20" s="122"/>
      <c r="K20" s="128"/>
    </row>
    <row r="21" spans="1:15" ht="18.75" customHeight="1">
      <c r="A21" s="1187"/>
      <c r="B21" s="263" t="s">
        <v>59</v>
      </c>
      <c r="C21" s="174">
        <f>$K43</f>
        <v>0</v>
      </c>
      <c r="D21" s="174">
        <f>$K69</f>
        <v>0</v>
      </c>
      <c r="E21" s="174">
        <f>$K$46-C21</f>
        <v>0</v>
      </c>
      <c r="F21" s="174">
        <f>$K$30-D21</f>
        <v>0</v>
      </c>
      <c r="G21" s="942" t="s">
        <v>706</v>
      </c>
      <c r="H21" s="185" t="s">
        <v>136</v>
      </c>
      <c r="I21" s="76"/>
      <c r="J21" s="122"/>
      <c r="K21" s="128"/>
    </row>
    <row r="22" spans="1:15" ht="18.75" customHeight="1">
      <c r="A22" s="1187"/>
      <c r="B22" s="263" t="s">
        <v>2</v>
      </c>
      <c r="C22" s="174">
        <f>$L43</f>
        <v>0</v>
      </c>
      <c r="D22" s="174">
        <f>$L69</f>
        <v>0</v>
      </c>
      <c r="E22" s="174">
        <f>$L$46-C22</f>
        <v>0</v>
      </c>
      <c r="F22" s="174">
        <f>$L$30-D22</f>
        <v>0</v>
      </c>
      <c r="G22" s="942" t="s">
        <v>27</v>
      </c>
      <c r="H22" s="185" t="s">
        <v>136</v>
      </c>
      <c r="I22" s="76"/>
      <c r="J22" s="122"/>
      <c r="K22" s="128"/>
    </row>
    <row r="23" spans="1:15" s="972" customFormat="1" ht="18.75" customHeight="1" thickBot="1">
      <c r="A23" s="1187"/>
      <c r="B23" s="1021" t="s">
        <v>999</v>
      </c>
      <c r="C23" s="174">
        <f>$M43</f>
        <v>0</v>
      </c>
      <c r="D23" s="174">
        <f>M69</f>
        <v>0</v>
      </c>
      <c r="E23" s="1026">
        <f>M46-C23</f>
        <v>0</v>
      </c>
      <c r="F23" s="1026">
        <f>M30-D23</f>
        <v>0</v>
      </c>
      <c r="G23" s="942" t="s">
        <v>687</v>
      </c>
      <c r="H23" s="185" t="s">
        <v>136</v>
      </c>
      <c r="I23" s="76"/>
      <c r="J23" s="910"/>
      <c r="K23" s="978"/>
    </row>
    <row r="24" spans="1:15" ht="18.75" customHeight="1">
      <c r="A24" s="1187"/>
      <c r="B24" s="288" t="s">
        <v>28</v>
      </c>
      <c r="C24" s="175">
        <f>SUM(C14:C23)</f>
        <v>0</v>
      </c>
      <c r="D24" s="175">
        <f t="shared" ref="D24:F24" si="0">SUM(D14:D23)</f>
        <v>0</v>
      </c>
      <c r="E24" s="175">
        <f t="shared" si="0"/>
        <v>0</v>
      </c>
      <c r="F24" s="175">
        <f t="shared" si="0"/>
        <v>0</v>
      </c>
      <c r="G24" s="942">
        <v>125</v>
      </c>
      <c r="H24" s="264" t="s">
        <v>136</v>
      </c>
      <c r="I24" s="76"/>
      <c r="J24" s="128"/>
      <c r="K24" s="128"/>
    </row>
    <row r="25" spans="1:15">
      <c r="A25" s="1187"/>
      <c r="B25" s="84"/>
      <c r="C25" s="84"/>
      <c r="D25" s="84"/>
      <c r="E25" s="84"/>
      <c r="F25" s="84"/>
      <c r="G25" s="84"/>
      <c r="H25" s="84"/>
      <c r="I25" s="128"/>
      <c r="J25" s="128"/>
      <c r="K25" s="76"/>
      <c r="L25" s="128"/>
      <c r="M25" s="978"/>
      <c r="N25" s="128"/>
    </row>
    <row r="26" spans="1:15">
      <c r="A26" s="1187"/>
      <c r="B26" s="121"/>
      <c r="C26" s="128"/>
      <c r="D26" s="128"/>
      <c r="E26" s="128"/>
      <c r="F26" s="128"/>
      <c r="G26" s="128"/>
      <c r="H26" s="128"/>
      <c r="I26" s="128"/>
      <c r="J26" s="128"/>
      <c r="K26" s="76"/>
      <c r="L26" s="128"/>
      <c r="M26" s="978"/>
      <c r="N26" s="1759" t="s">
        <v>1633</v>
      </c>
      <c r="O26" s="1759">
        <v>2</v>
      </c>
    </row>
    <row r="27" spans="1:15">
      <c r="A27" s="1187">
        <v>2</v>
      </c>
      <c r="B27" s="265"/>
      <c r="C27" s="1168" t="s">
        <v>395</v>
      </c>
      <c r="D27" s="1168" t="s">
        <v>396</v>
      </c>
      <c r="E27" s="1168" t="s">
        <v>397</v>
      </c>
      <c r="F27" s="1168" t="s">
        <v>398</v>
      </c>
      <c r="G27" s="1168" t="s">
        <v>573</v>
      </c>
      <c r="H27" s="1168" t="s">
        <v>731</v>
      </c>
      <c r="I27" s="1168" t="s">
        <v>732</v>
      </c>
      <c r="J27" s="1168" t="s">
        <v>733</v>
      </c>
      <c r="K27" s="1168" t="s">
        <v>734</v>
      </c>
      <c r="L27" s="1168" t="s">
        <v>574</v>
      </c>
      <c r="M27" s="1168" t="s">
        <v>997</v>
      </c>
      <c r="N27" s="1168" t="s">
        <v>73</v>
      </c>
      <c r="O27" s="254"/>
    </row>
    <row r="28" spans="1:15" ht="47.25" customHeight="1">
      <c r="A28" s="1187"/>
      <c r="B28" s="266" t="s">
        <v>1638</v>
      </c>
      <c r="C28" s="144" t="s">
        <v>28</v>
      </c>
      <c r="D28" s="356" t="s">
        <v>113</v>
      </c>
      <c r="E28" s="356" t="s">
        <v>114</v>
      </c>
      <c r="F28" s="356" t="s">
        <v>1626</v>
      </c>
      <c r="G28" s="356" t="s">
        <v>1395</v>
      </c>
      <c r="H28" s="356" t="s">
        <v>949</v>
      </c>
      <c r="I28" s="356" t="s">
        <v>663</v>
      </c>
      <c r="J28" s="356" t="s">
        <v>664</v>
      </c>
      <c r="K28" s="356" t="s">
        <v>59</v>
      </c>
      <c r="L28" s="356" t="s">
        <v>1081</v>
      </c>
      <c r="M28" s="999" t="s">
        <v>999</v>
      </c>
      <c r="N28" s="154"/>
      <c r="O28" s="197" t="s">
        <v>110</v>
      </c>
    </row>
    <row r="29" spans="1:15" ht="13.5" thickBot="1">
      <c r="A29" s="1187"/>
      <c r="B29" s="267"/>
      <c r="C29" s="150" t="str">
        <f>"£000 "</f>
        <v xml:space="preserve">£000 </v>
      </c>
      <c r="D29" s="354" t="str">
        <f t="shared" ref="D29:M29" si="1">"£000 "</f>
        <v xml:space="preserve">£000 </v>
      </c>
      <c r="E29" s="354" t="str">
        <f t="shared" si="1"/>
        <v xml:space="preserve">£000 </v>
      </c>
      <c r="F29" s="354" t="str">
        <f t="shared" si="1"/>
        <v xml:space="preserve">£000 </v>
      </c>
      <c r="G29" s="354" t="str">
        <f t="shared" si="1"/>
        <v xml:space="preserve">£000 </v>
      </c>
      <c r="H29" s="354" t="str">
        <f t="shared" si="1"/>
        <v xml:space="preserve">£000 </v>
      </c>
      <c r="I29" s="354" t="str">
        <f t="shared" si="1"/>
        <v xml:space="preserve">£000 </v>
      </c>
      <c r="J29" s="354" t="str">
        <f t="shared" si="1"/>
        <v xml:space="preserve">£000 </v>
      </c>
      <c r="K29" s="354" t="str">
        <f t="shared" si="1"/>
        <v xml:space="preserve">£000 </v>
      </c>
      <c r="L29" s="354" t="str">
        <f t="shared" si="1"/>
        <v xml:space="preserve">£000 </v>
      </c>
      <c r="M29" s="987" t="str">
        <f t="shared" si="1"/>
        <v xml:space="preserve">£000 </v>
      </c>
      <c r="N29" s="942" t="s">
        <v>74</v>
      </c>
      <c r="O29" s="239" t="s">
        <v>111</v>
      </c>
    </row>
    <row r="30" spans="1:15" s="18" customFormat="1" ht="18.75" customHeight="1">
      <c r="A30" s="1194"/>
      <c r="B30" s="268" t="s">
        <v>1540</v>
      </c>
      <c r="C30" s="175">
        <f>SUM(D30:M30)</f>
        <v>0</v>
      </c>
      <c r="D30" s="175">
        <f>D67</f>
        <v>0</v>
      </c>
      <c r="E30" s="175">
        <f t="shared" ref="E30:M30" si="2">E67</f>
        <v>0</v>
      </c>
      <c r="F30" s="175">
        <f t="shared" si="2"/>
        <v>0</v>
      </c>
      <c r="G30" s="175">
        <f t="shared" si="2"/>
        <v>0</v>
      </c>
      <c r="H30" s="175">
        <f t="shared" si="2"/>
        <v>0</v>
      </c>
      <c r="I30" s="175">
        <f t="shared" si="2"/>
        <v>0</v>
      </c>
      <c r="J30" s="175">
        <f t="shared" si="2"/>
        <v>0</v>
      </c>
      <c r="K30" s="175">
        <f t="shared" si="2"/>
        <v>0</v>
      </c>
      <c r="L30" s="175">
        <f t="shared" si="2"/>
        <v>0</v>
      </c>
      <c r="M30" s="175">
        <f t="shared" si="2"/>
        <v>0</v>
      </c>
      <c r="N30" s="942">
        <v>103</v>
      </c>
      <c r="O30" s="262" t="s">
        <v>76</v>
      </c>
    </row>
    <row r="31" spans="1:15" s="18" customFormat="1" ht="18.75" customHeight="1">
      <c r="A31" s="1194"/>
      <c r="B31" s="268" t="s">
        <v>489</v>
      </c>
      <c r="C31" s="176">
        <f>SUM(D31:M31)</f>
        <v>0</v>
      </c>
      <c r="D31" s="688"/>
      <c r="E31" s="688"/>
      <c r="F31" s="688"/>
      <c r="G31" s="688"/>
      <c r="H31" s="688"/>
      <c r="I31" s="688"/>
      <c r="J31" s="688"/>
      <c r="K31" s="688"/>
      <c r="L31" s="688"/>
      <c r="M31" s="688"/>
      <c r="N31" s="942">
        <v>105</v>
      </c>
      <c r="O31" s="262" t="s">
        <v>76</v>
      </c>
    </row>
    <row r="32" spans="1:15" s="973" customFormat="1" ht="18.75" customHeight="1">
      <c r="A32" s="1194"/>
      <c r="B32" s="1165" t="s">
        <v>1084</v>
      </c>
      <c r="C32" s="176">
        <f t="shared" ref="C32:C40" si="3">SUM(D32:M32)</f>
        <v>0</v>
      </c>
      <c r="D32" s="169"/>
      <c r="E32" s="169"/>
      <c r="F32" s="169"/>
      <c r="G32" s="169"/>
      <c r="H32" s="169"/>
      <c r="I32" s="169"/>
      <c r="J32" s="169"/>
      <c r="K32" s="169"/>
      <c r="L32" s="169"/>
      <c r="M32" s="169"/>
      <c r="N32" s="942" t="s">
        <v>702</v>
      </c>
      <c r="O32" s="837" t="s">
        <v>143</v>
      </c>
    </row>
    <row r="33" spans="1:15" s="18" customFormat="1" ht="18.75" customHeight="1">
      <c r="A33" s="1194"/>
      <c r="B33" s="270" t="s">
        <v>95</v>
      </c>
      <c r="C33" s="176">
        <f t="shared" si="3"/>
        <v>0</v>
      </c>
      <c r="D33" s="169"/>
      <c r="E33" s="169"/>
      <c r="F33" s="169"/>
      <c r="G33" s="169"/>
      <c r="H33" s="169"/>
      <c r="I33" s="169"/>
      <c r="J33" s="169"/>
      <c r="K33" s="169"/>
      <c r="L33" s="169"/>
      <c r="M33" s="962"/>
      <c r="N33" s="942">
        <v>110</v>
      </c>
      <c r="O33" s="262" t="s">
        <v>143</v>
      </c>
    </row>
    <row r="34" spans="1:15" s="18" customFormat="1" ht="18.75" customHeight="1">
      <c r="A34" s="1194"/>
      <c r="B34" s="192" t="s">
        <v>96</v>
      </c>
      <c r="C34" s="176">
        <f>SUM(D34:M34)</f>
        <v>0</v>
      </c>
      <c r="D34" s="169"/>
      <c r="E34" s="169"/>
      <c r="F34" s="169"/>
      <c r="G34" s="169"/>
      <c r="H34" s="169"/>
      <c r="I34" s="169"/>
      <c r="J34" s="169"/>
      <c r="K34" s="169"/>
      <c r="L34" s="169"/>
      <c r="M34" s="962"/>
      <c r="N34" s="942">
        <v>120</v>
      </c>
      <c r="O34" s="271" t="s">
        <v>76</v>
      </c>
    </row>
    <row r="35" spans="1:15" s="18" customFormat="1" ht="18.75" customHeight="1">
      <c r="A35" s="1194"/>
      <c r="B35" s="269" t="s">
        <v>807</v>
      </c>
      <c r="C35" s="176">
        <f t="shared" si="3"/>
        <v>0</v>
      </c>
      <c r="D35" s="169"/>
      <c r="E35" s="169"/>
      <c r="F35" s="169"/>
      <c r="G35" s="169"/>
      <c r="H35" s="169"/>
      <c r="I35" s="169"/>
      <c r="J35" s="169"/>
      <c r="K35" s="169"/>
      <c r="L35" s="169"/>
      <c r="M35" s="962"/>
      <c r="N35" s="942" t="s">
        <v>709</v>
      </c>
      <c r="O35" s="262" t="s">
        <v>77</v>
      </c>
    </row>
    <row r="36" spans="1:15" s="18" customFormat="1" ht="18.75" customHeight="1">
      <c r="A36" s="1194"/>
      <c r="B36" s="269" t="s">
        <v>808</v>
      </c>
      <c r="C36" s="176">
        <f t="shared" si="3"/>
        <v>0</v>
      </c>
      <c r="D36" s="169"/>
      <c r="E36" s="169"/>
      <c r="F36" s="169"/>
      <c r="G36" s="169"/>
      <c r="H36" s="169"/>
      <c r="I36" s="169"/>
      <c r="J36" s="169"/>
      <c r="K36" s="169"/>
      <c r="L36" s="169"/>
      <c r="M36" s="962"/>
      <c r="N36" s="942" t="s">
        <v>771</v>
      </c>
      <c r="O36" s="262" t="s">
        <v>77</v>
      </c>
    </row>
    <row r="37" spans="1:15" s="18" customFormat="1" ht="18.75" customHeight="1">
      <c r="A37" s="1194"/>
      <c r="B37" s="272" t="s">
        <v>298</v>
      </c>
      <c r="C37" s="176">
        <f t="shared" si="3"/>
        <v>0</v>
      </c>
      <c r="D37" s="169"/>
      <c r="E37" s="169"/>
      <c r="F37" s="169"/>
      <c r="G37" s="169"/>
      <c r="H37" s="169"/>
      <c r="I37" s="169"/>
      <c r="J37" s="169"/>
      <c r="K37" s="169"/>
      <c r="L37" s="169"/>
      <c r="M37" s="962"/>
      <c r="N37" s="942" t="s">
        <v>203</v>
      </c>
      <c r="O37" s="262" t="s">
        <v>77</v>
      </c>
    </row>
    <row r="38" spans="1:15" s="18" customFormat="1" ht="18.75" customHeight="1">
      <c r="A38" s="1194"/>
      <c r="B38" s="273" t="s">
        <v>97</v>
      </c>
      <c r="C38" s="176">
        <f t="shared" si="3"/>
        <v>0</v>
      </c>
      <c r="D38" s="169"/>
      <c r="E38" s="169"/>
      <c r="F38" s="169"/>
      <c r="G38" s="169"/>
      <c r="H38" s="169"/>
      <c r="I38" s="169"/>
      <c r="J38" s="169"/>
      <c r="K38" s="169"/>
      <c r="L38" s="169"/>
      <c r="M38" s="962"/>
      <c r="N38" s="942">
        <v>140</v>
      </c>
      <c r="O38" s="262" t="s">
        <v>77</v>
      </c>
    </row>
    <row r="39" spans="1:15" s="18" customFormat="1" ht="18.75" customHeight="1">
      <c r="A39" s="1194"/>
      <c r="B39" s="273" t="s">
        <v>98</v>
      </c>
      <c r="C39" s="176">
        <f t="shared" si="3"/>
        <v>0</v>
      </c>
      <c r="D39" s="169"/>
      <c r="E39" s="169"/>
      <c r="F39" s="169"/>
      <c r="G39" s="169"/>
      <c r="H39" s="169"/>
      <c r="I39" s="169"/>
      <c r="J39" s="169"/>
      <c r="K39" s="169"/>
      <c r="L39" s="169"/>
      <c r="M39" s="962"/>
      <c r="N39" s="942">
        <v>150</v>
      </c>
      <c r="O39" s="262" t="s">
        <v>76</v>
      </c>
    </row>
    <row r="40" spans="1:15" s="973" customFormat="1" ht="18.75" customHeight="1" thickBot="1">
      <c r="A40" s="1194"/>
      <c r="B40" s="945" t="s">
        <v>998</v>
      </c>
      <c r="C40" s="176">
        <f t="shared" si="3"/>
        <v>0</v>
      </c>
      <c r="D40" s="962"/>
      <c r="E40" s="962"/>
      <c r="F40" s="962"/>
      <c r="G40" s="962"/>
      <c r="H40" s="962"/>
      <c r="I40" s="962"/>
      <c r="J40" s="962"/>
      <c r="K40" s="962"/>
      <c r="L40" s="962"/>
      <c r="M40" s="169"/>
      <c r="N40" s="942" t="s">
        <v>205</v>
      </c>
      <c r="O40" s="1020" t="s">
        <v>143</v>
      </c>
    </row>
    <row r="41" spans="1:15" s="18" customFormat="1" ht="18.75" customHeight="1">
      <c r="A41" s="1194"/>
      <c r="B41" s="281" t="s">
        <v>1541</v>
      </c>
      <c r="C41" s="210">
        <f>SUM(C30:C40)</f>
        <v>0</v>
      </c>
      <c r="D41" s="210">
        <f t="shared" ref="D41:M41" si="4">SUM(D30:D40)</f>
        <v>0</v>
      </c>
      <c r="E41" s="210">
        <f t="shared" si="4"/>
        <v>0</v>
      </c>
      <c r="F41" s="210">
        <f t="shared" si="4"/>
        <v>0</v>
      </c>
      <c r="G41" s="210">
        <f t="shared" si="4"/>
        <v>0</v>
      </c>
      <c r="H41" s="210">
        <f t="shared" si="4"/>
        <v>0</v>
      </c>
      <c r="I41" s="210">
        <f t="shared" si="4"/>
        <v>0</v>
      </c>
      <c r="J41" s="210">
        <f t="shared" si="4"/>
        <v>0</v>
      </c>
      <c r="K41" s="210">
        <f t="shared" si="4"/>
        <v>0</v>
      </c>
      <c r="L41" s="210">
        <f t="shared" si="4"/>
        <v>0</v>
      </c>
      <c r="M41" s="210">
        <f t="shared" si="4"/>
        <v>0</v>
      </c>
      <c r="N41" s="942">
        <v>160</v>
      </c>
      <c r="O41" s="231" t="s">
        <v>76</v>
      </c>
    </row>
    <row r="42" spans="1:15" s="18" customFormat="1" ht="18.75" customHeight="1">
      <c r="A42" s="1194"/>
      <c r="B42" s="276" t="s">
        <v>1108</v>
      </c>
      <c r="C42" s="277"/>
      <c r="D42" s="278"/>
      <c r="E42" s="278"/>
      <c r="F42" s="279"/>
      <c r="G42" s="279"/>
      <c r="H42" s="280"/>
      <c r="I42" s="280"/>
      <c r="J42" s="280"/>
      <c r="K42" s="278"/>
      <c r="L42" s="1017"/>
      <c r="M42" s="1024"/>
      <c r="N42" s="1023"/>
      <c r="O42" s="282"/>
    </row>
    <row r="43" spans="1:15" s="18" customFormat="1" ht="18.75" customHeight="1">
      <c r="A43" s="1194"/>
      <c r="B43" s="272" t="s">
        <v>159</v>
      </c>
      <c r="C43" s="698">
        <f>SUM(D43:M43)</f>
        <v>0</v>
      </c>
      <c r="D43" s="697"/>
      <c r="E43" s="697"/>
      <c r="F43" s="697"/>
      <c r="G43" s="697"/>
      <c r="H43" s="697"/>
      <c r="I43" s="697"/>
      <c r="J43" s="697"/>
      <c r="K43" s="697"/>
      <c r="L43" s="697"/>
      <c r="M43" s="169"/>
      <c r="N43" s="942">
        <v>170</v>
      </c>
      <c r="O43" s="274" t="s">
        <v>76</v>
      </c>
    </row>
    <row r="44" spans="1:15" s="18" customFormat="1" ht="18.75" customHeight="1">
      <c r="A44" s="1194"/>
      <c r="B44" s="272" t="s">
        <v>160</v>
      </c>
      <c r="C44" s="698">
        <f>SUM(D44:M44)</f>
        <v>0</v>
      </c>
      <c r="D44" s="697"/>
      <c r="E44" s="697"/>
      <c r="F44" s="697"/>
      <c r="G44" s="697"/>
      <c r="H44" s="697"/>
      <c r="I44" s="697"/>
      <c r="J44" s="697"/>
      <c r="K44" s="697"/>
      <c r="L44" s="697"/>
      <c r="M44" s="922"/>
      <c r="N44" s="942">
        <v>180</v>
      </c>
      <c r="O44" s="262" t="s">
        <v>76</v>
      </c>
    </row>
    <row r="45" spans="1:15" s="18" customFormat="1" ht="18.75" customHeight="1" thickBot="1">
      <c r="A45" s="1194"/>
      <c r="B45" s="272" t="s">
        <v>161</v>
      </c>
      <c r="C45" s="698">
        <f>SUM(D45:M45)</f>
        <v>0</v>
      </c>
      <c r="D45" s="699">
        <f>D41-SUM(D43:D44)</f>
        <v>0</v>
      </c>
      <c r="E45" s="699">
        <f t="shared" ref="E45:K45" si="5">E41-SUM(E43:E44)</f>
        <v>0</v>
      </c>
      <c r="F45" s="699">
        <f t="shared" si="5"/>
        <v>0</v>
      </c>
      <c r="G45" s="699">
        <f t="shared" si="5"/>
        <v>0</v>
      </c>
      <c r="H45" s="699">
        <f t="shared" si="5"/>
        <v>0</v>
      </c>
      <c r="I45" s="699">
        <f t="shared" si="5"/>
        <v>0</v>
      </c>
      <c r="J45" s="699">
        <f t="shared" si="5"/>
        <v>0</v>
      </c>
      <c r="K45" s="699">
        <f t="shared" si="5"/>
        <v>0</v>
      </c>
      <c r="L45" s="699">
        <f>L41-SUM(L43:L44)</f>
        <v>0</v>
      </c>
      <c r="M45" s="1025">
        <f>M41-SUM(M43:M44)</f>
        <v>0</v>
      </c>
      <c r="N45" s="942">
        <v>190</v>
      </c>
      <c r="O45" s="221" t="s">
        <v>76</v>
      </c>
    </row>
    <row r="46" spans="1:15" s="18" customFormat="1" ht="18.75" customHeight="1">
      <c r="A46" s="1194"/>
      <c r="B46" s="275" t="s">
        <v>33</v>
      </c>
      <c r="C46" s="175">
        <f>SUM(C43:C45)</f>
        <v>0</v>
      </c>
      <c r="D46" s="175">
        <f>SUM(D43:D45)</f>
        <v>0</v>
      </c>
      <c r="E46" s="175">
        <f t="shared" ref="E46:K46" si="6">SUM(E43:E45)</f>
        <v>0</v>
      </c>
      <c r="F46" s="175">
        <f t="shared" si="6"/>
        <v>0</v>
      </c>
      <c r="G46" s="175">
        <f t="shared" si="6"/>
        <v>0</v>
      </c>
      <c r="H46" s="175">
        <f t="shared" si="6"/>
        <v>0</v>
      </c>
      <c r="I46" s="175">
        <f t="shared" si="6"/>
        <v>0</v>
      </c>
      <c r="J46" s="175">
        <f t="shared" si="6"/>
        <v>0</v>
      </c>
      <c r="K46" s="175">
        <f t="shared" si="6"/>
        <v>0</v>
      </c>
      <c r="L46" s="175">
        <f>SUM(L43:L45)</f>
        <v>0</v>
      </c>
      <c r="M46" s="345">
        <f>SUM(M43:M45)</f>
        <v>0</v>
      </c>
      <c r="N46" s="942">
        <v>200</v>
      </c>
      <c r="O46" s="231" t="s">
        <v>76</v>
      </c>
    </row>
    <row r="47" spans="1:15" s="18" customFormat="1">
      <c r="A47" s="1194"/>
      <c r="B47" s="85"/>
      <c r="C47" s="96"/>
      <c r="D47" s="96"/>
      <c r="E47" s="96"/>
      <c r="F47" s="96"/>
      <c r="G47" s="96"/>
      <c r="H47" s="96"/>
      <c r="I47" s="96"/>
      <c r="J47" s="96"/>
      <c r="K47" s="96"/>
      <c r="L47" s="96"/>
      <c r="M47" s="96"/>
      <c r="N47" s="101"/>
      <c r="O47" s="135"/>
    </row>
    <row r="48" spans="1:15" s="973" customFormat="1" ht="13.5" customHeight="1">
      <c r="A48" s="1244"/>
      <c r="B48" s="1609"/>
      <c r="C48" s="982"/>
      <c r="D48" s="982"/>
      <c r="E48" s="982"/>
      <c r="F48" s="982"/>
      <c r="G48" s="982"/>
      <c r="H48" s="982"/>
      <c r="I48" s="75"/>
      <c r="J48" s="135"/>
      <c r="K48" s="54"/>
      <c r="L48" s="54"/>
      <c r="M48" s="54"/>
      <c r="N48" s="54"/>
    </row>
    <row r="49" spans="1:19" s="973" customFormat="1" ht="13.5" customHeight="1">
      <c r="A49" s="1244"/>
      <c r="B49" s="1609"/>
      <c r="C49" s="982"/>
      <c r="D49" s="982"/>
      <c r="E49" s="982"/>
      <c r="F49" s="982"/>
      <c r="G49" s="982"/>
      <c r="H49" s="982"/>
      <c r="I49" s="75"/>
      <c r="J49" s="135"/>
      <c r="K49" s="54"/>
      <c r="L49" s="54"/>
      <c r="M49" s="54"/>
      <c r="N49" s="1759" t="s">
        <v>1633</v>
      </c>
      <c r="O49" s="1759">
        <v>4</v>
      </c>
    </row>
    <row r="50" spans="1:19" s="18" customFormat="1" ht="13.5" customHeight="1">
      <c r="A50" s="1188">
        <v>4</v>
      </c>
      <c r="B50" s="265"/>
      <c r="C50" s="1174" t="s">
        <v>395</v>
      </c>
      <c r="D50" s="1174" t="s">
        <v>396</v>
      </c>
      <c r="E50" s="1174" t="s">
        <v>397</v>
      </c>
      <c r="F50" s="1174" t="s">
        <v>398</v>
      </c>
      <c r="G50" s="1174" t="s">
        <v>573</v>
      </c>
      <c r="H50" s="1174" t="s">
        <v>731</v>
      </c>
      <c r="I50" s="1174" t="s">
        <v>732</v>
      </c>
      <c r="J50" s="1174" t="s">
        <v>733</v>
      </c>
      <c r="K50" s="1174" t="s">
        <v>734</v>
      </c>
      <c r="L50" s="1174" t="s">
        <v>574</v>
      </c>
      <c r="M50" s="1174" t="s">
        <v>997</v>
      </c>
      <c r="N50" s="1276" t="s">
        <v>73</v>
      </c>
      <c r="O50" s="254"/>
    </row>
    <row r="51" spans="1:19" s="18" customFormat="1" ht="48.75" customHeight="1">
      <c r="A51" s="1188"/>
      <c r="B51" s="266" t="s">
        <v>1196</v>
      </c>
      <c r="C51" s="144" t="s">
        <v>28</v>
      </c>
      <c r="D51" s="356" t="s">
        <v>113</v>
      </c>
      <c r="E51" s="356" t="s">
        <v>114</v>
      </c>
      <c r="F51" s="356" t="s">
        <v>1626</v>
      </c>
      <c r="G51" s="356" t="s">
        <v>1395</v>
      </c>
      <c r="H51" s="356" t="s">
        <v>662</v>
      </c>
      <c r="I51" s="356" t="s">
        <v>663</v>
      </c>
      <c r="J51" s="356" t="s">
        <v>664</v>
      </c>
      <c r="K51" s="356" t="s">
        <v>59</v>
      </c>
      <c r="L51" s="356" t="s">
        <v>29</v>
      </c>
      <c r="M51" s="999" t="s">
        <v>999</v>
      </c>
      <c r="N51" s="154"/>
      <c r="O51" s="197" t="s">
        <v>110</v>
      </c>
    </row>
    <row r="52" spans="1:19" s="18" customFormat="1" ht="15.75" customHeight="1" thickBot="1">
      <c r="A52" s="1188"/>
      <c r="B52" s="284" t="s">
        <v>1340</v>
      </c>
      <c r="C52" s="354" t="str">
        <f>"£000 "</f>
        <v xml:space="preserve">£000 </v>
      </c>
      <c r="D52" s="354" t="str">
        <f t="shared" ref="D52:M52" si="7">"£000 "</f>
        <v xml:space="preserve">£000 </v>
      </c>
      <c r="E52" s="354" t="str">
        <f t="shared" si="7"/>
        <v xml:space="preserve">£000 </v>
      </c>
      <c r="F52" s="354" t="str">
        <f t="shared" si="7"/>
        <v xml:space="preserve">£000 </v>
      </c>
      <c r="G52" s="354" t="str">
        <f t="shared" si="7"/>
        <v xml:space="preserve">£000 </v>
      </c>
      <c r="H52" s="354" t="str">
        <f t="shared" si="7"/>
        <v xml:space="preserve">£000 </v>
      </c>
      <c r="I52" s="354" t="str">
        <f t="shared" si="7"/>
        <v xml:space="preserve">£000 </v>
      </c>
      <c r="J52" s="354" t="str">
        <f t="shared" si="7"/>
        <v xml:space="preserve">£000 </v>
      </c>
      <c r="K52" s="354" t="str">
        <f t="shared" si="7"/>
        <v xml:space="preserve">£000 </v>
      </c>
      <c r="L52" s="354" t="str">
        <f t="shared" si="7"/>
        <v xml:space="preserve">£000 </v>
      </c>
      <c r="M52" s="987" t="str">
        <f t="shared" si="7"/>
        <v xml:space="preserve">£000 </v>
      </c>
      <c r="N52" s="942" t="s">
        <v>74</v>
      </c>
      <c r="O52" s="286" t="s">
        <v>111</v>
      </c>
    </row>
    <row r="53" spans="1:19" s="18" customFormat="1" ht="18.75" customHeight="1">
      <c r="A53" s="1188"/>
      <c r="B53" s="268" t="s">
        <v>1542</v>
      </c>
      <c r="C53" s="176">
        <f>SUM(D53:M53)</f>
        <v>0</v>
      </c>
      <c r="D53" s="689"/>
      <c r="E53" s="689"/>
      <c r="F53" s="689"/>
      <c r="G53" s="689"/>
      <c r="H53" s="689"/>
      <c r="I53" s="689"/>
      <c r="J53" s="689"/>
      <c r="K53" s="689"/>
      <c r="L53" s="689"/>
      <c r="M53" s="689"/>
      <c r="N53" s="942" t="s">
        <v>230</v>
      </c>
      <c r="O53" s="262" t="s">
        <v>76</v>
      </c>
    </row>
    <row r="54" spans="1:19" s="18" customFormat="1" ht="18.75" customHeight="1">
      <c r="A54" s="1188"/>
      <c r="B54" s="269" t="s">
        <v>1624</v>
      </c>
      <c r="C54" s="176">
        <f t="shared" ref="C54:C55" si="8">SUM(D54:M54)</f>
        <v>0</v>
      </c>
      <c r="D54" s="689"/>
      <c r="E54" s="689"/>
      <c r="F54" s="689"/>
      <c r="G54" s="689"/>
      <c r="H54" s="689"/>
      <c r="I54" s="689"/>
      <c r="J54" s="689"/>
      <c r="K54" s="689"/>
      <c r="L54" s="689"/>
      <c r="M54" s="1545"/>
      <c r="N54" s="942" t="s">
        <v>860</v>
      </c>
      <c r="O54" s="262" t="s">
        <v>143</v>
      </c>
    </row>
    <row r="55" spans="1:19" s="18" customFormat="1" ht="18.75" customHeight="1" thickBot="1">
      <c r="A55" s="1188"/>
      <c r="B55" s="269" t="s">
        <v>1625</v>
      </c>
      <c r="C55" s="176">
        <f t="shared" si="8"/>
        <v>0</v>
      </c>
      <c r="D55" s="734"/>
      <c r="E55" s="734"/>
      <c r="F55" s="734"/>
      <c r="G55" s="734"/>
      <c r="H55" s="734"/>
      <c r="I55" s="734"/>
      <c r="J55" s="734"/>
      <c r="K55" s="734"/>
      <c r="L55" s="734"/>
      <c r="M55" s="1545"/>
      <c r="N55" s="942" t="s">
        <v>948</v>
      </c>
      <c r="O55" s="837" t="s">
        <v>143</v>
      </c>
    </row>
    <row r="56" spans="1:19" s="18" customFormat="1" ht="18.75" customHeight="1">
      <c r="A56" s="1188"/>
      <c r="B56" s="268" t="s">
        <v>1543</v>
      </c>
      <c r="C56" s="210">
        <f>SUM(D56:M56)</f>
        <v>0</v>
      </c>
      <c r="D56" s="210">
        <f t="shared" ref="D56:M56" si="9">SUM(D53:D55)</f>
        <v>0</v>
      </c>
      <c r="E56" s="210">
        <f t="shared" si="9"/>
        <v>0</v>
      </c>
      <c r="F56" s="210">
        <f t="shared" si="9"/>
        <v>0</v>
      </c>
      <c r="G56" s="210">
        <f t="shared" si="9"/>
        <v>0</v>
      </c>
      <c r="H56" s="210">
        <f t="shared" si="9"/>
        <v>0</v>
      </c>
      <c r="I56" s="210">
        <f t="shared" si="9"/>
        <v>0</v>
      </c>
      <c r="J56" s="210">
        <f t="shared" si="9"/>
        <v>0</v>
      </c>
      <c r="K56" s="210">
        <f t="shared" si="9"/>
        <v>0</v>
      </c>
      <c r="L56" s="210">
        <f t="shared" si="9"/>
        <v>0</v>
      </c>
      <c r="M56" s="345">
        <f t="shared" si="9"/>
        <v>0</v>
      </c>
      <c r="N56" s="942" t="s">
        <v>861</v>
      </c>
      <c r="O56" s="262" t="s">
        <v>76</v>
      </c>
    </row>
    <row r="57" spans="1:19" s="18" customFormat="1" ht="18.75" customHeight="1">
      <c r="A57" s="1188"/>
      <c r="B57" s="268" t="s">
        <v>489</v>
      </c>
      <c r="C57" s="176">
        <f>SUM(D57:M57)</f>
        <v>0</v>
      </c>
      <c r="D57" s="688"/>
      <c r="E57" s="688"/>
      <c r="F57" s="688"/>
      <c r="G57" s="688"/>
      <c r="H57" s="688"/>
      <c r="I57" s="688"/>
      <c r="J57" s="688"/>
      <c r="K57" s="688"/>
      <c r="L57" s="688"/>
      <c r="M57" s="688"/>
      <c r="N57" s="942" t="s">
        <v>231</v>
      </c>
      <c r="O57" s="262" t="s">
        <v>76</v>
      </c>
    </row>
    <row r="58" spans="1:19" s="18" customFormat="1" ht="18.75" customHeight="1">
      <c r="A58" s="1188"/>
      <c r="B58" s="209" t="s">
        <v>1084</v>
      </c>
      <c r="C58" s="176">
        <f t="shared" ref="C58:C66" si="10">SUM(D58:M58)</f>
        <v>0</v>
      </c>
      <c r="D58" s="892"/>
      <c r="E58" s="892"/>
      <c r="F58" s="892"/>
      <c r="G58" s="892"/>
      <c r="H58" s="892"/>
      <c r="I58" s="892"/>
      <c r="J58" s="892"/>
      <c r="K58" s="892"/>
      <c r="L58" s="892"/>
      <c r="M58" s="962"/>
      <c r="N58" s="942" t="s">
        <v>891</v>
      </c>
      <c r="O58" s="262" t="s">
        <v>143</v>
      </c>
    </row>
    <row r="59" spans="1:19" s="18" customFormat="1" ht="18.75" customHeight="1">
      <c r="A59" s="1188"/>
      <c r="B59" s="270" t="s">
        <v>95</v>
      </c>
      <c r="C59" s="176">
        <f t="shared" si="10"/>
        <v>0</v>
      </c>
      <c r="D59" s="184"/>
      <c r="E59" s="184"/>
      <c r="F59" s="184"/>
      <c r="G59" s="184"/>
      <c r="H59" s="184"/>
      <c r="I59" s="184"/>
      <c r="J59" s="184"/>
      <c r="K59" s="184"/>
      <c r="L59" s="184"/>
      <c r="M59" s="962"/>
      <c r="N59" s="942" t="s">
        <v>15</v>
      </c>
      <c r="O59" s="262" t="s">
        <v>143</v>
      </c>
      <c r="S59" s="973"/>
    </row>
    <row r="60" spans="1:19" s="18" customFormat="1" ht="18.75" customHeight="1">
      <c r="A60" s="1188"/>
      <c r="B60" s="192" t="s">
        <v>96</v>
      </c>
      <c r="C60" s="176">
        <f t="shared" si="10"/>
        <v>0</v>
      </c>
      <c r="D60" s="184"/>
      <c r="E60" s="184"/>
      <c r="F60" s="184"/>
      <c r="G60" s="184"/>
      <c r="H60" s="184"/>
      <c r="I60" s="184"/>
      <c r="J60" s="184"/>
      <c r="K60" s="184"/>
      <c r="L60" s="184"/>
      <c r="M60" s="962"/>
      <c r="N60" s="942" t="s">
        <v>233</v>
      </c>
      <c r="O60" s="271" t="s">
        <v>76</v>
      </c>
    </row>
    <row r="61" spans="1:19" s="18" customFormat="1" ht="18.75" customHeight="1">
      <c r="A61" s="1188"/>
      <c r="B61" s="269" t="s">
        <v>807</v>
      </c>
      <c r="C61" s="176">
        <f t="shared" si="10"/>
        <v>0</v>
      </c>
      <c r="D61" s="184"/>
      <c r="E61" s="184"/>
      <c r="F61" s="184"/>
      <c r="G61" s="184"/>
      <c r="H61" s="184"/>
      <c r="I61" s="184"/>
      <c r="J61" s="184"/>
      <c r="K61" s="184"/>
      <c r="L61" s="184"/>
      <c r="M61" s="962"/>
      <c r="N61" s="942" t="s">
        <v>862</v>
      </c>
      <c r="O61" s="262" t="s">
        <v>77</v>
      </c>
    </row>
    <row r="62" spans="1:19" s="18" customFormat="1" ht="18.75" customHeight="1">
      <c r="A62" s="1188"/>
      <c r="B62" s="269" t="s">
        <v>808</v>
      </c>
      <c r="C62" s="176">
        <f t="shared" si="10"/>
        <v>0</v>
      </c>
      <c r="D62" s="184"/>
      <c r="E62" s="184"/>
      <c r="F62" s="184"/>
      <c r="G62" s="184"/>
      <c r="H62" s="184"/>
      <c r="I62" s="184"/>
      <c r="J62" s="184"/>
      <c r="K62" s="184"/>
      <c r="L62" s="184"/>
      <c r="M62" s="962"/>
      <c r="N62" s="942" t="s">
        <v>693</v>
      </c>
      <c r="O62" s="262" t="s">
        <v>77</v>
      </c>
    </row>
    <row r="63" spans="1:19" s="18" customFormat="1" ht="18.75" customHeight="1">
      <c r="A63" s="1188"/>
      <c r="B63" s="272" t="s">
        <v>298</v>
      </c>
      <c r="C63" s="176">
        <f t="shared" si="10"/>
        <v>0</v>
      </c>
      <c r="D63" s="184"/>
      <c r="E63" s="184"/>
      <c r="F63" s="184"/>
      <c r="G63" s="184"/>
      <c r="H63" s="184"/>
      <c r="I63" s="184"/>
      <c r="J63" s="184"/>
      <c r="K63" s="184"/>
      <c r="L63" s="184"/>
      <c r="M63" s="962"/>
      <c r="N63" s="942" t="s">
        <v>438</v>
      </c>
      <c r="O63" s="262" t="s">
        <v>77</v>
      </c>
    </row>
    <row r="64" spans="1:19" s="18" customFormat="1" ht="18.75" customHeight="1">
      <c r="A64" s="1188"/>
      <c r="B64" s="273" t="s">
        <v>97</v>
      </c>
      <c r="C64" s="176">
        <f t="shared" si="10"/>
        <v>0</v>
      </c>
      <c r="D64" s="184"/>
      <c r="E64" s="184"/>
      <c r="F64" s="184"/>
      <c r="G64" s="184"/>
      <c r="H64" s="184"/>
      <c r="I64" s="184"/>
      <c r="J64" s="184"/>
      <c r="K64" s="184"/>
      <c r="L64" s="184"/>
      <c r="M64" s="962"/>
      <c r="N64" s="942" t="s">
        <v>411</v>
      </c>
      <c r="O64" s="262" t="s">
        <v>77</v>
      </c>
    </row>
    <row r="65" spans="1:15" s="18" customFormat="1" ht="18.75" customHeight="1">
      <c r="A65" s="1188"/>
      <c r="B65" s="273" t="s">
        <v>98</v>
      </c>
      <c r="C65" s="176">
        <f t="shared" si="10"/>
        <v>0</v>
      </c>
      <c r="D65" s="184"/>
      <c r="E65" s="184"/>
      <c r="F65" s="184"/>
      <c r="G65" s="184"/>
      <c r="H65" s="184"/>
      <c r="I65" s="184"/>
      <c r="J65" s="184"/>
      <c r="K65" s="184"/>
      <c r="L65" s="184"/>
      <c r="M65" s="962"/>
      <c r="N65" s="942" t="s">
        <v>442</v>
      </c>
      <c r="O65" s="262" t="s">
        <v>76</v>
      </c>
    </row>
    <row r="66" spans="1:15" s="973" customFormat="1" ht="18.75" customHeight="1" thickBot="1">
      <c r="A66" s="1188"/>
      <c r="B66" s="945" t="s">
        <v>998</v>
      </c>
      <c r="C66" s="176">
        <f t="shared" si="10"/>
        <v>0</v>
      </c>
      <c r="D66" s="962"/>
      <c r="E66" s="962"/>
      <c r="F66" s="962"/>
      <c r="G66" s="962"/>
      <c r="H66" s="962"/>
      <c r="I66" s="962"/>
      <c r="J66" s="962"/>
      <c r="K66" s="962"/>
      <c r="L66" s="962"/>
      <c r="M66" s="184"/>
      <c r="N66" s="942" t="s">
        <v>603</v>
      </c>
      <c r="O66" s="1022" t="s">
        <v>143</v>
      </c>
    </row>
    <row r="67" spans="1:15" s="18" customFormat="1" ht="18.75" customHeight="1">
      <c r="A67" s="1188"/>
      <c r="B67" s="287" t="s">
        <v>1544</v>
      </c>
      <c r="C67" s="248">
        <f t="shared" ref="C67:M67" si="11">SUM(C56:C66)</f>
        <v>0</v>
      </c>
      <c r="D67" s="248">
        <f t="shared" si="11"/>
        <v>0</v>
      </c>
      <c r="E67" s="248">
        <f t="shared" si="11"/>
        <v>0</v>
      </c>
      <c r="F67" s="248">
        <f t="shared" si="11"/>
        <v>0</v>
      </c>
      <c r="G67" s="248">
        <f t="shared" si="11"/>
        <v>0</v>
      </c>
      <c r="H67" s="248">
        <f t="shared" si="11"/>
        <v>0</v>
      </c>
      <c r="I67" s="248">
        <f t="shared" si="11"/>
        <v>0</v>
      </c>
      <c r="J67" s="248">
        <f t="shared" si="11"/>
        <v>0</v>
      </c>
      <c r="K67" s="248">
        <f t="shared" si="11"/>
        <v>0</v>
      </c>
      <c r="L67" s="248">
        <f t="shared" si="11"/>
        <v>0</v>
      </c>
      <c r="M67" s="248">
        <f t="shared" si="11"/>
        <v>0</v>
      </c>
      <c r="N67" s="942" t="s">
        <v>604</v>
      </c>
      <c r="O67" s="229" t="s">
        <v>76</v>
      </c>
    </row>
    <row r="68" spans="1:15" s="18" customFormat="1" ht="18.75" customHeight="1">
      <c r="A68" s="1188"/>
      <c r="B68" s="288" t="s">
        <v>1108</v>
      </c>
      <c r="C68" s="289"/>
      <c r="D68" s="290"/>
      <c r="E68" s="290"/>
      <c r="F68" s="249"/>
      <c r="G68" s="249"/>
      <c r="H68" s="291"/>
      <c r="I68" s="291"/>
      <c r="J68" s="291"/>
      <c r="K68" s="290"/>
      <c r="L68" s="1018"/>
      <c r="M68" s="1018"/>
      <c r="N68" s="1019"/>
      <c r="O68" s="781"/>
    </row>
    <row r="69" spans="1:15" s="18" customFormat="1" ht="18.75" customHeight="1">
      <c r="A69" s="1188"/>
      <c r="B69" s="272" t="s">
        <v>159</v>
      </c>
      <c r="C69" s="176">
        <f>SUM(D69:M69)</f>
        <v>0</v>
      </c>
      <c r="D69" s="689"/>
      <c r="E69" s="689"/>
      <c r="F69" s="689"/>
      <c r="G69" s="689"/>
      <c r="H69" s="689"/>
      <c r="I69" s="689"/>
      <c r="J69" s="689"/>
      <c r="K69" s="689"/>
      <c r="L69" s="689"/>
      <c r="M69" s="184"/>
      <c r="N69" s="942" t="s">
        <v>606</v>
      </c>
      <c r="O69" s="274" t="s">
        <v>76</v>
      </c>
    </row>
    <row r="70" spans="1:15" s="18" customFormat="1" ht="18.75" customHeight="1">
      <c r="A70" s="1188"/>
      <c r="B70" s="272" t="s">
        <v>160</v>
      </c>
      <c r="C70" s="176">
        <f>SUM(D70:M70)</f>
        <v>0</v>
      </c>
      <c r="D70" s="689"/>
      <c r="E70" s="689"/>
      <c r="F70" s="689"/>
      <c r="G70" s="689"/>
      <c r="H70" s="689"/>
      <c r="I70" s="689"/>
      <c r="J70" s="689"/>
      <c r="K70" s="689"/>
      <c r="L70" s="689"/>
      <c r="M70" s="1003"/>
      <c r="N70" s="942" t="s">
        <v>608</v>
      </c>
      <c r="O70" s="262" t="s">
        <v>76</v>
      </c>
    </row>
    <row r="71" spans="1:15" s="18" customFormat="1" ht="18.75" customHeight="1" thickBot="1">
      <c r="A71" s="1188"/>
      <c r="B71" s="272" t="s">
        <v>161</v>
      </c>
      <c r="C71" s="176">
        <f>SUM(D71:M71)</f>
        <v>0</v>
      </c>
      <c r="D71" s="847">
        <f>D67-SUM(D69:D70)</f>
        <v>0</v>
      </c>
      <c r="E71" s="847">
        <f t="shared" ref="E71:K71" si="12">E67-SUM(E69:E70)</f>
        <v>0</v>
      </c>
      <c r="F71" s="847">
        <f t="shared" si="12"/>
        <v>0</v>
      </c>
      <c r="G71" s="847">
        <f t="shared" si="12"/>
        <v>0</v>
      </c>
      <c r="H71" s="847">
        <f t="shared" si="12"/>
        <v>0</v>
      </c>
      <c r="I71" s="847">
        <f t="shared" si="12"/>
        <v>0</v>
      </c>
      <c r="J71" s="847">
        <f t="shared" si="12"/>
        <v>0</v>
      </c>
      <c r="K71" s="847">
        <f t="shared" si="12"/>
        <v>0</v>
      </c>
      <c r="L71" s="847">
        <f>L67-SUM(L69:L70)</f>
        <v>0</v>
      </c>
      <c r="M71" s="1025">
        <f>M67-SUM(M69:M70)</f>
        <v>0</v>
      </c>
      <c r="N71" s="942" t="s">
        <v>610</v>
      </c>
      <c r="O71" s="221" t="s">
        <v>76</v>
      </c>
    </row>
    <row r="72" spans="1:15" s="18" customFormat="1" ht="18.75" customHeight="1">
      <c r="A72" s="1188"/>
      <c r="B72" s="275" t="s">
        <v>33</v>
      </c>
      <c r="C72" s="210">
        <f>SUM(C69:C71)</f>
        <v>0</v>
      </c>
      <c r="D72" s="210">
        <f>SUM(D69:D71)</f>
        <v>0</v>
      </c>
      <c r="E72" s="210">
        <f t="shared" ref="E72:K72" si="13">SUM(E69:E71)</f>
        <v>0</v>
      </c>
      <c r="F72" s="210">
        <f t="shared" si="13"/>
        <v>0</v>
      </c>
      <c r="G72" s="210">
        <f t="shared" si="13"/>
        <v>0</v>
      </c>
      <c r="H72" s="210">
        <f t="shared" si="13"/>
        <v>0</v>
      </c>
      <c r="I72" s="210">
        <f t="shared" si="13"/>
        <v>0</v>
      </c>
      <c r="J72" s="210">
        <f t="shared" si="13"/>
        <v>0</v>
      </c>
      <c r="K72" s="210">
        <f t="shared" si="13"/>
        <v>0</v>
      </c>
      <c r="L72" s="210">
        <f>SUM(L69:L71)</f>
        <v>0</v>
      </c>
      <c r="M72" s="345">
        <f>SUM(M69:M71)</f>
        <v>0</v>
      </c>
      <c r="N72" s="942" t="s">
        <v>612</v>
      </c>
      <c r="O72" s="231" t="s">
        <v>76</v>
      </c>
    </row>
    <row r="73" spans="1:15" s="18" customFormat="1" ht="13.5" customHeight="1">
      <c r="A73" s="1188"/>
      <c r="B73" s="85"/>
      <c r="C73" s="51"/>
      <c r="D73" s="51"/>
      <c r="E73" s="51"/>
      <c r="F73" s="51"/>
      <c r="G73" s="51"/>
      <c r="H73" s="51"/>
      <c r="I73" s="75"/>
      <c r="J73" s="135"/>
      <c r="K73" s="54"/>
      <c r="L73" s="54"/>
      <c r="M73" s="54"/>
      <c r="N73" s="54"/>
    </row>
    <row r="74" spans="1:15">
      <c r="A74" s="1188"/>
      <c r="B74" s="49"/>
      <c r="C74" s="128"/>
      <c r="D74" s="128"/>
      <c r="E74" s="1759" t="s">
        <v>1633</v>
      </c>
      <c r="F74" s="1759">
        <v>6</v>
      </c>
      <c r="G74" s="128"/>
      <c r="H74" s="128"/>
      <c r="I74" s="128"/>
      <c r="J74" s="128"/>
      <c r="K74" s="128"/>
      <c r="L74" s="128"/>
      <c r="M74" s="978"/>
      <c r="N74" s="128"/>
    </row>
    <row r="75" spans="1:15">
      <c r="A75" s="1188">
        <v>6</v>
      </c>
      <c r="B75" s="292"/>
      <c r="C75" s="1168" t="s">
        <v>624</v>
      </c>
      <c r="D75" s="1174" t="s">
        <v>625</v>
      </c>
      <c r="E75" s="1168" t="s">
        <v>73</v>
      </c>
      <c r="F75" s="254"/>
      <c r="G75" s="978"/>
      <c r="H75" s="975"/>
      <c r="I75" s="128"/>
      <c r="J75" s="128"/>
      <c r="K75" s="128"/>
      <c r="L75" s="128"/>
      <c r="M75" s="978"/>
      <c r="N75" s="128"/>
    </row>
    <row r="76" spans="1:15">
      <c r="A76" s="1188"/>
      <c r="B76" s="237" t="s">
        <v>1396</v>
      </c>
      <c r="C76" s="293" t="s">
        <v>1480</v>
      </c>
      <c r="D76" s="293" t="s">
        <v>1482</v>
      </c>
      <c r="E76" s="255"/>
      <c r="F76" s="197" t="s">
        <v>110</v>
      </c>
      <c r="G76" s="128"/>
      <c r="H76" s="128"/>
      <c r="I76" s="128"/>
      <c r="J76" s="128"/>
      <c r="K76" s="128"/>
      <c r="L76" s="128"/>
      <c r="M76" s="978"/>
      <c r="N76" s="128"/>
    </row>
    <row r="77" spans="1:15" ht="13.5" thickBot="1">
      <c r="A77" s="1188"/>
      <c r="B77" s="296"/>
      <c r="C77" s="285" t="s">
        <v>30</v>
      </c>
      <c r="D77" s="285" t="s">
        <v>30</v>
      </c>
      <c r="E77" s="942" t="s">
        <v>74</v>
      </c>
      <c r="F77" s="239" t="s">
        <v>111</v>
      </c>
    </row>
    <row r="78" spans="1:15" ht="18" customHeight="1">
      <c r="A78" s="1188"/>
      <c r="B78" s="1341" t="s">
        <v>1620</v>
      </c>
      <c r="C78" s="156"/>
      <c r="D78" s="157"/>
      <c r="E78" s="297"/>
      <c r="F78" s="262"/>
      <c r="G78" s="145"/>
    </row>
    <row r="79" spans="1:15" s="1281" customFormat="1" ht="18.75" customHeight="1">
      <c r="A79" s="1244"/>
      <c r="B79" s="1597" t="s">
        <v>1234</v>
      </c>
      <c r="C79" s="169"/>
      <c r="D79" s="950"/>
      <c r="E79" s="942" t="s">
        <v>635</v>
      </c>
      <c r="F79" s="1343" t="s">
        <v>38</v>
      </c>
      <c r="G79" s="1237"/>
    </row>
    <row r="80" spans="1:15" ht="18.75" customHeight="1">
      <c r="A80" s="1188"/>
      <c r="B80" s="1597" t="s">
        <v>1181</v>
      </c>
      <c r="C80" s="169"/>
      <c r="D80" s="950"/>
      <c r="E80" s="942" t="s">
        <v>412</v>
      </c>
      <c r="F80" s="299" t="s">
        <v>38</v>
      </c>
    </row>
    <row r="81" spans="1:7" s="1281" customFormat="1" ht="18.75" customHeight="1">
      <c r="A81" s="1244"/>
      <c r="B81" s="1598" t="s">
        <v>59</v>
      </c>
      <c r="C81" s="1340"/>
      <c r="D81" s="950"/>
      <c r="E81" s="942" t="s">
        <v>855</v>
      </c>
      <c r="F81" s="1343" t="s">
        <v>38</v>
      </c>
    </row>
    <row r="82" spans="1:7" ht="18.75" customHeight="1" thickBot="1">
      <c r="A82" s="1188"/>
      <c r="B82" s="298" t="s">
        <v>665</v>
      </c>
      <c r="C82" s="169"/>
      <c r="D82" s="184"/>
      <c r="E82" s="942" t="s">
        <v>746</v>
      </c>
      <c r="F82" s="300" t="s">
        <v>38</v>
      </c>
    </row>
    <row r="83" spans="1:7" ht="18.75" customHeight="1">
      <c r="A83" s="1188"/>
      <c r="B83" s="1342" t="s">
        <v>1621</v>
      </c>
      <c r="C83" s="345">
        <f>SUM(C79:C82)</f>
        <v>0</v>
      </c>
      <c r="D83" s="345">
        <f>SUM(D79:D82)</f>
        <v>0</v>
      </c>
      <c r="E83" s="942" t="s">
        <v>26</v>
      </c>
      <c r="F83" s="301" t="s">
        <v>38</v>
      </c>
      <c r="G83" s="1548" t="str">
        <f>IF(ROUND(C83,0)&gt;0,"Please check sign - contingent liabilities should be recorded as a negative firgure","")</f>
        <v/>
      </c>
    </row>
    <row r="84" spans="1:7" ht="18.75" customHeight="1" thickBot="1">
      <c r="A84" s="1188"/>
      <c r="B84" s="302" t="s">
        <v>9</v>
      </c>
      <c r="C84" s="169"/>
      <c r="D84" s="184"/>
      <c r="E84" s="942" t="s">
        <v>705</v>
      </c>
      <c r="F84" s="231" t="s">
        <v>136</v>
      </c>
    </row>
    <row r="85" spans="1:7" ht="18.75" customHeight="1">
      <c r="A85" s="1188"/>
      <c r="B85" s="303" t="s">
        <v>1622</v>
      </c>
      <c r="C85" s="294">
        <f>SUM(C83:C84)</f>
        <v>0</v>
      </c>
      <c r="D85" s="294">
        <f>SUM(D83:D84)</f>
        <v>0</v>
      </c>
      <c r="E85" s="942">
        <v>120</v>
      </c>
      <c r="F85" s="212" t="s">
        <v>38</v>
      </c>
    </row>
    <row r="86" spans="1:7" ht="18.75" customHeight="1">
      <c r="A86" s="1188"/>
      <c r="B86" s="304" t="s">
        <v>1623</v>
      </c>
      <c r="C86" s="169"/>
      <c r="D86" s="184"/>
      <c r="E86" s="942">
        <v>130</v>
      </c>
      <c r="F86" s="305" t="s">
        <v>76</v>
      </c>
    </row>
    <row r="87" spans="1:7">
      <c r="A87" s="1188"/>
    </row>
    <row r="88" spans="1:7">
      <c r="A88" s="1188"/>
    </row>
  </sheetData>
  <sortState ref="B30:B31">
    <sortCondition ref="B30"/>
  </sortState>
  <customSheetViews>
    <customSheetView guid="{E4F26FFA-5313-49C9-9365-CBA576C57791}" showGridLines="0" fitToPage="1" showRuler="0" topLeftCell="A7">
      <selection activeCell="B36" sqref="B36"/>
      <pageMargins left="0.74803149606299213" right="0.74803149606299213" top="0.98425196850393704" bottom="0.98425196850393704" header="0.51181102362204722" footer="0.51181102362204722"/>
      <pageSetup paperSize="9" scale="73" orientation="landscape" horizontalDpi="300" verticalDpi="300" r:id="rId1"/>
      <headerFooter alignWithMargins="0"/>
    </customSheetView>
  </customSheetViews>
  <mergeCells count="2">
    <mergeCell ref="C12:D12"/>
    <mergeCell ref="E12:F12"/>
  </mergeCells>
  <phoneticPr fontId="0" type="noConversion"/>
  <printOptions gridLinesSet="0"/>
  <pageMargins left="0.74803149606299213" right="0.35433070866141736" top="0.35433070866141736" bottom="0.39370078740157483" header="0.19685039370078741" footer="0.19685039370078741"/>
  <pageSetup paperSize="9" scale="42" fitToHeight="2" orientation="landscape" r:id="rId2"/>
  <headerFooter alignWithMargins="0"/>
  <ignoredErrors>
    <ignoredError sqref="G24 N33:N37 E82:E85 N67:N72 N53:N54 C77:D77 N58:N65 G14:G22 N30:N31 N56:N5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J52"/>
  <sheetViews>
    <sheetView showGridLines="0" zoomScale="80" zoomScaleNormal="80" workbookViewId="0"/>
  </sheetViews>
  <sheetFormatPr defaultColWidth="10.7109375" defaultRowHeight="12.75"/>
  <cols>
    <col min="1" max="1" width="4.5703125" style="1190" customWidth="1"/>
    <col min="2" max="2" width="53.28515625" style="19" customWidth="1"/>
    <col min="3" max="4" width="14.7109375" style="17" customWidth="1"/>
    <col min="5" max="5" width="14.7109375" style="124" customWidth="1"/>
    <col min="6" max="7" width="14.7109375" style="136" customWidth="1"/>
    <col min="8" max="8" width="11.28515625" style="17" customWidth="1"/>
    <col min="9" max="9" width="9.7109375" style="17" bestFit="1" customWidth="1"/>
    <col min="10" max="10" width="5" style="17" customWidth="1"/>
    <col min="11" max="11" width="13" style="17" customWidth="1"/>
    <col min="12" max="12" width="12.28515625" style="17" bestFit="1" customWidth="1"/>
    <col min="13" max="13" width="12.28515625" style="17" customWidth="1"/>
    <col min="14" max="14" width="12.42578125" style="17" customWidth="1"/>
    <col min="15" max="15" width="9.7109375" style="17" bestFit="1" customWidth="1"/>
    <col min="16" max="16" width="3.5703125" style="17" customWidth="1"/>
    <col min="17" max="16384" width="10.7109375" style="17"/>
  </cols>
  <sheetData>
    <row r="1" spans="1:10" ht="15.75">
      <c r="A1" s="1187"/>
      <c r="B1" s="1207" t="s">
        <v>1083</v>
      </c>
      <c r="C1" s="33"/>
      <c r="D1" s="33"/>
      <c r="E1" s="128"/>
      <c r="F1" s="128"/>
      <c r="G1" s="128"/>
      <c r="H1" s="33"/>
      <c r="I1" s="33"/>
      <c r="J1" s="33"/>
    </row>
    <row r="2" spans="1:10">
      <c r="A2" s="1187"/>
      <c r="B2" s="42"/>
      <c r="C2" s="33"/>
      <c r="D2" s="33"/>
      <c r="E2" s="128"/>
      <c r="F2" s="128"/>
      <c r="G2" s="128"/>
      <c r="H2" s="33"/>
      <c r="I2" s="33"/>
      <c r="J2" s="33"/>
    </row>
    <row r="3" spans="1:10">
      <c r="A3" s="1187"/>
      <c r="B3" s="43" t="s">
        <v>1479</v>
      </c>
      <c r="C3" s="33"/>
      <c r="D3" s="33"/>
      <c r="E3" s="128"/>
      <c r="F3" s="128"/>
      <c r="G3" s="128"/>
      <c r="H3" s="33"/>
      <c r="I3" s="33"/>
      <c r="J3" s="33"/>
    </row>
    <row r="4" spans="1:10">
      <c r="A4" s="1187"/>
      <c r="B4" s="94" t="s">
        <v>497</v>
      </c>
      <c r="C4" s="33"/>
      <c r="D4" s="33"/>
      <c r="E4" s="128"/>
      <c r="F4" s="128"/>
      <c r="G4" s="128"/>
      <c r="H4" s="33"/>
      <c r="I4" s="33"/>
      <c r="J4" s="33"/>
    </row>
    <row r="5" spans="1:10" s="1281" customFormat="1">
      <c r="A5" s="1187"/>
      <c r="B5" s="916"/>
      <c r="C5" s="978"/>
      <c r="D5" s="978"/>
      <c r="E5" s="978"/>
      <c r="F5" s="978"/>
      <c r="G5" s="978"/>
      <c r="H5" s="978"/>
      <c r="I5" s="978"/>
      <c r="J5" s="978"/>
    </row>
    <row r="6" spans="1:10" s="1281" customFormat="1">
      <c r="A6" s="1187"/>
      <c r="B6" s="916"/>
      <c r="C6" s="978"/>
      <c r="D6" s="978"/>
      <c r="E6" s="978"/>
      <c r="F6" s="978"/>
      <c r="G6" s="978"/>
      <c r="H6" s="978"/>
      <c r="I6" s="978"/>
      <c r="J6" s="978"/>
    </row>
    <row r="7" spans="1:10" s="1281" customFormat="1">
      <c r="A7" s="1187"/>
      <c r="B7" s="916"/>
      <c r="C7" s="978"/>
      <c r="D7" s="978"/>
      <c r="E7" s="978"/>
      <c r="F7" s="978"/>
      <c r="G7" s="978"/>
      <c r="H7" s="978"/>
      <c r="I7" s="978"/>
      <c r="J7" s="978"/>
    </row>
    <row r="8" spans="1:10">
      <c r="A8" s="1187"/>
      <c r="B8" s="33"/>
      <c r="C8" s="33"/>
      <c r="D8" s="33"/>
      <c r="E8" s="128"/>
      <c r="F8" s="128"/>
      <c r="G8" s="128"/>
      <c r="H8" s="33"/>
      <c r="I8" s="33"/>
      <c r="J8" s="33"/>
    </row>
    <row r="9" spans="1:10">
      <c r="A9" s="1187"/>
      <c r="B9" s="43" t="s">
        <v>43</v>
      </c>
      <c r="C9" s="34"/>
      <c r="D9" s="34"/>
      <c r="E9" s="129"/>
      <c r="F9" s="129"/>
      <c r="G9" s="129"/>
      <c r="H9" s="34"/>
      <c r="I9" s="34"/>
      <c r="J9" s="34"/>
    </row>
    <row r="10" spans="1:10">
      <c r="A10" s="1188"/>
      <c r="B10" s="40"/>
      <c r="C10" s="34"/>
      <c r="D10" s="34"/>
      <c r="E10" s="129"/>
      <c r="F10" s="129"/>
      <c r="G10" s="129"/>
      <c r="H10" s="1759" t="s">
        <v>1633</v>
      </c>
      <c r="I10" s="1759">
        <v>1</v>
      </c>
      <c r="J10" s="33"/>
    </row>
    <row r="11" spans="1:10">
      <c r="A11" s="1188">
        <v>1</v>
      </c>
      <c r="B11" s="405"/>
      <c r="C11" s="1168" t="s">
        <v>374</v>
      </c>
      <c r="D11" s="1168" t="s">
        <v>375</v>
      </c>
      <c r="E11" s="1168" t="s">
        <v>376</v>
      </c>
      <c r="F11" s="1168" t="s">
        <v>773</v>
      </c>
      <c r="G11" s="1168" t="s">
        <v>774</v>
      </c>
      <c r="H11" s="1168" t="s">
        <v>73</v>
      </c>
      <c r="I11" s="442"/>
      <c r="J11" s="34"/>
    </row>
    <row r="12" spans="1:10" s="13" customFormat="1" ht="45">
      <c r="A12" s="1188"/>
      <c r="B12" s="2" t="s">
        <v>1545</v>
      </c>
      <c r="C12" s="311" t="s">
        <v>1398</v>
      </c>
      <c r="D12" s="311" t="s">
        <v>1397</v>
      </c>
      <c r="E12" s="311" t="s">
        <v>1399</v>
      </c>
      <c r="F12" s="443" t="s">
        <v>1400</v>
      </c>
      <c r="G12" s="444" t="s">
        <v>751</v>
      </c>
      <c r="H12" s="445"/>
      <c r="I12" s="228" t="s">
        <v>110</v>
      </c>
      <c r="J12" s="63"/>
    </row>
    <row r="13" spans="1:10" ht="13.5" thickBot="1">
      <c r="A13" s="1188"/>
      <c r="B13" s="446"/>
      <c r="C13" s="285" t="s">
        <v>75</v>
      </c>
      <c r="D13" s="285" t="s">
        <v>75</v>
      </c>
      <c r="E13" s="285" t="s">
        <v>75</v>
      </c>
      <c r="F13" s="449" t="s">
        <v>30</v>
      </c>
      <c r="G13" s="450" t="s">
        <v>30</v>
      </c>
      <c r="H13" s="942" t="s">
        <v>74</v>
      </c>
      <c r="I13" s="352" t="s">
        <v>111</v>
      </c>
      <c r="J13" s="34"/>
    </row>
    <row r="14" spans="1:10" ht="18.75" customHeight="1">
      <c r="A14" s="1188"/>
      <c r="B14" s="333" t="s">
        <v>1546</v>
      </c>
      <c r="C14" s="345">
        <f t="shared" ref="C14:C25" si="0">SUM(D14:G14)</f>
        <v>0</v>
      </c>
      <c r="D14" s="345">
        <f>D44</f>
        <v>0</v>
      </c>
      <c r="E14" s="345">
        <f t="shared" ref="E14:G14" si="1">E44</f>
        <v>0</v>
      </c>
      <c r="F14" s="345">
        <f t="shared" si="1"/>
        <v>0</v>
      </c>
      <c r="G14" s="345">
        <f t="shared" si="1"/>
        <v>0</v>
      </c>
      <c r="H14" s="942" t="s">
        <v>26</v>
      </c>
      <c r="I14" s="370" t="s">
        <v>136</v>
      </c>
      <c r="J14" s="34"/>
    </row>
    <row r="15" spans="1:10" ht="18.75" customHeight="1">
      <c r="A15" s="1188"/>
      <c r="B15" s="333" t="s">
        <v>489</v>
      </c>
      <c r="C15" s="308">
        <f t="shared" si="0"/>
        <v>0</v>
      </c>
      <c r="D15" s="5"/>
      <c r="E15" s="5"/>
      <c r="F15" s="5"/>
      <c r="G15" s="5"/>
      <c r="H15" s="942" t="s">
        <v>201</v>
      </c>
      <c r="I15" s="370" t="s">
        <v>136</v>
      </c>
      <c r="J15" s="34"/>
    </row>
    <row r="16" spans="1:10" s="972" customFormat="1" ht="18.75" customHeight="1">
      <c r="A16" s="1188"/>
      <c r="B16" s="1165" t="s">
        <v>1084</v>
      </c>
      <c r="C16" s="308">
        <f t="shared" si="0"/>
        <v>0</v>
      </c>
      <c r="D16" s="346"/>
      <c r="E16" s="346"/>
      <c r="F16" s="346"/>
      <c r="G16" s="346"/>
      <c r="H16" s="942" t="s">
        <v>705</v>
      </c>
      <c r="I16" s="370" t="s">
        <v>143</v>
      </c>
      <c r="J16" s="979"/>
    </row>
    <row r="17" spans="1:10" ht="18.75" customHeight="1">
      <c r="A17" s="1188"/>
      <c r="B17" s="448" t="s">
        <v>240</v>
      </c>
      <c r="C17" s="308">
        <f t="shared" si="0"/>
        <v>0</v>
      </c>
      <c r="D17" s="346"/>
      <c r="E17" s="346"/>
      <c r="F17" s="1607"/>
      <c r="G17" s="1288"/>
      <c r="H17" s="942" t="s">
        <v>27</v>
      </c>
      <c r="I17" s="370" t="s">
        <v>38</v>
      </c>
      <c r="J17" s="34"/>
    </row>
    <row r="18" spans="1:10" ht="18.75" customHeight="1">
      <c r="A18" s="1188"/>
      <c r="B18" s="448" t="s">
        <v>480</v>
      </c>
      <c r="C18" s="308">
        <f t="shared" si="0"/>
        <v>0</v>
      </c>
      <c r="D18" s="309">
        <f>SUM('13. Intangibles'!D26:L26)-SUM('13. Intangibles'!D40:L40)</f>
        <v>0</v>
      </c>
      <c r="E18" s="309">
        <f>SUM('14. PPE'!D26:K26)-SUM('14. PPE'!D40:K40)</f>
        <v>0</v>
      </c>
      <c r="F18" s="828"/>
      <c r="G18" s="776"/>
      <c r="H18" s="942" t="s">
        <v>202</v>
      </c>
      <c r="I18" s="370" t="s">
        <v>136</v>
      </c>
      <c r="J18" s="34"/>
    </row>
    <row r="19" spans="1:10" s="833" customFormat="1" ht="31.5" customHeight="1">
      <c r="A19" s="1188"/>
      <c r="B19" s="448" t="s">
        <v>1078</v>
      </c>
      <c r="C19" s="308">
        <f t="shared" si="0"/>
        <v>0</v>
      </c>
      <c r="D19" s="346"/>
      <c r="E19" s="346"/>
      <c r="F19" s="346"/>
      <c r="G19" s="1288"/>
      <c r="H19" s="942" t="s">
        <v>970</v>
      </c>
      <c r="I19" s="370" t="s">
        <v>38</v>
      </c>
      <c r="J19" s="1379" t="s">
        <v>1204</v>
      </c>
    </row>
    <row r="20" spans="1:10" s="140" customFormat="1" ht="18.75" customHeight="1">
      <c r="A20" s="1188"/>
      <c r="B20" s="448" t="s">
        <v>799</v>
      </c>
      <c r="C20" s="308">
        <f t="shared" si="0"/>
        <v>0</v>
      </c>
      <c r="D20" s="346"/>
      <c r="E20" s="346"/>
      <c r="F20" s="346"/>
      <c r="G20" s="346"/>
      <c r="H20" s="942" t="s">
        <v>708</v>
      </c>
      <c r="I20" s="370" t="s">
        <v>38</v>
      </c>
      <c r="J20" s="141"/>
    </row>
    <row r="21" spans="1:10" ht="18.75" customHeight="1">
      <c r="A21" s="1188"/>
      <c r="B21" s="448" t="s">
        <v>485</v>
      </c>
      <c r="C21" s="308">
        <f t="shared" si="0"/>
        <v>0</v>
      </c>
      <c r="D21" s="346"/>
      <c r="E21" s="346"/>
      <c r="F21" s="346"/>
      <c r="G21" s="346"/>
      <c r="H21" s="942" t="s">
        <v>3</v>
      </c>
      <c r="I21" s="370" t="s">
        <v>38</v>
      </c>
      <c r="J21" s="34"/>
    </row>
    <row r="22" spans="1:10" s="833" customFormat="1" ht="30.75" customHeight="1">
      <c r="A22" s="1188"/>
      <c r="B22" s="448" t="s">
        <v>953</v>
      </c>
      <c r="C22" s="893">
        <f t="shared" si="0"/>
        <v>0</v>
      </c>
      <c r="D22" s="346"/>
      <c r="E22" s="346"/>
      <c r="F22" s="346"/>
      <c r="G22" s="346"/>
      <c r="H22" s="942" t="s">
        <v>722</v>
      </c>
      <c r="I22" s="370" t="s">
        <v>78</v>
      </c>
      <c r="J22" s="349"/>
    </row>
    <row r="23" spans="1:10" ht="18.75" customHeight="1">
      <c r="A23" s="1188"/>
      <c r="B23" s="448" t="s">
        <v>432</v>
      </c>
      <c r="C23" s="893">
        <f t="shared" si="0"/>
        <v>0</v>
      </c>
      <c r="D23" s="346"/>
      <c r="E23" s="346"/>
      <c r="F23" s="346"/>
      <c r="G23" s="346"/>
      <c r="H23" s="942" t="s">
        <v>204</v>
      </c>
      <c r="I23" s="370" t="s">
        <v>78</v>
      </c>
      <c r="J23" s="34"/>
    </row>
    <row r="24" spans="1:10" ht="18.75" customHeight="1" thickBot="1">
      <c r="A24" s="1188"/>
      <c r="B24" s="448" t="s">
        <v>484</v>
      </c>
      <c r="C24" s="894">
        <f t="shared" si="0"/>
        <v>0</v>
      </c>
      <c r="D24" s="346"/>
      <c r="E24" s="346"/>
      <c r="F24" s="346"/>
      <c r="G24" s="346"/>
      <c r="H24" s="942" t="s">
        <v>5</v>
      </c>
      <c r="I24" s="370" t="s">
        <v>78</v>
      </c>
      <c r="J24" s="34"/>
    </row>
    <row r="25" spans="1:10" ht="18.75" customHeight="1">
      <c r="A25" s="1188"/>
      <c r="B25" s="333" t="s">
        <v>1547</v>
      </c>
      <c r="C25" s="345">
        <f t="shared" si="0"/>
        <v>0</v>
      </c>
      <c r="D25" s="345">
        <f>SUM(D14:D24)</f>
        <v>0</v>
      </c>
      <c r="E25" s="345">
        <f t="shared" ref="E25:G25" si="2">SUM(E14:E24)</f>
        <v>0</v>
      </c>
      <c r="F25" s="345">
        <f t="shared" si="2"/>
        <v>0</v>
      </c>
      <c r="G25" s="345">
        <f t="shared" si="2"/>
        <v>0</v>
      </c>
      <c r="H25" s="942" t="s">
        <v>205</v>
      </c>
      <c r="I25" s="370" t="s">
        <v>78</v>
      </c>
      <c r="J25" s="34"/>
    </row>
    <row r="26" spans="1:10">
      <c r="A26" s="1188"/>
      <c r="B26" s="40"/>
      <c r="C26" s="34"/>
      <c r="D26" s="34"/>
      <c r="E26" s="129"/>
      <c r="F26" s="129"/>
      <c r="G26" s="129"/>
      <c r="H26" s="34"/>
      <c r="I26" s="52"/>
      <c r="J26" s="33"/>
    </row>
    <row r="27" spans="1:10" s="347" customFormat="1">
      <c r="A27" s="1188"/>
      <c r="B27" s="40"/>
      <c r="C27" s="349"/>
      <c r="D27" s="349"/>
      <c r="E27" s="349"/>
      <c r="F27" s="349"/>
      <c r="G27" s="349"/>
      <c r="H27" s="1759" t="s">
        <v>1633</v>
      </c>
      <c r="I27" s="1759">
        <v>2</v>
      </c>
      <c r="J27" s="348"/>
    </row>
    <row r="28" spans="1:10">
      <c r="A28" s="1188">
        <v>2</v>
      </c>
      <c r="B28" s="405"/>
      <c r="C28" s="1174" t="s">
        <v>374</v>
      </c>
      <c r="D28" s="1174" t="s">
        <v>375</v>
      </c>
      <c r="E28" s="1174" t="s">
        <v>376</v>
      </c>
      <c r="F28" s="1174" t="s">
        <v>773</v>
      </c>
      <c r="G28" s="1174" t="s">
        <v>774</v>
      </c>
      <c r="H28" s="1174" t="s">
        <v>73</v>
      </c>
      <c r="I28" s="442"/>
      <c r="J28" s="34"/>
    </row>
    <row r="29" spans="1:10" s="13" customFormat="1" ht="49.5" customHeight="1">
      <c r="A29" s="1188"/>
      <c r="B29" s="2" t="s">
        <v>1548</v>
      </c>
      <c r="C29" s="311" t="s">
        <v>1398</v>
      </c>
      <c r="D29" s="311" t="s">
        <v>1397</v>
      </c>
      <c r="E29" s="311" t="s">
        <v>1399</v>
      </c>
      <c r="F29" s="443" t="s">
        <v>1400</v>
      </c>
      <c r="G29" s="444" t="s">
        <v>751</v>
      </c>
      <c r="H29" s="445"/>
      <c r="I29" s="228" t="s">
        <v>110</v>
      </c>
      <c r="J29" s="63"/>
    </row>
    <row r="30" spans="1:10">
      <c r="A30" s="1188"/>
      <c r="B30" s="446"/>
      <c r="C30" s="285" t="s">
        <v>75</v>
      </c>
      <c r="D30" s="285" t="s">
        <v>75</v>
      </c>
      <c r="E30" s="285" t="s">
        <v>75</v>
      </c>
      <c r="F30" s="447" t="s">
        <v>75</v>
      </c>
      <c r="G30" s="447" t="s">
        <v>75</v>
      </c>
      <c r="H30" s="942" t="s">
        <v>74</v>
      </c>
      <c r="I30" s="352" t="s">
        <v>111</v>
      </c>
      <c r="J30" s="34"/>
    </row>
    <row r="31" spans="1:10" ht="18.75" customHeight="1">
      <c r="A31" s="1188"/>
      <c r="B31" s="333" t="s">
        <v>1549</v>
      </c>
      <c r="C31" s="308">
        <f t="shared" ref="C31:C40" si="3">SUM(D31:G31)</f>
        <v>0</v>
      </c>
      <c r="D31" s="314"/>
      <c r="E31" s="314"/>
      <c r="F31" s="314"/>
      <c r="G31" s="314"/>
      <c r="H31" s="942" t="s">
        <v>211</v>
      </c>
      <c r="I31" s="370" t="s">
        <v>136</v>
      </c>
      <c r="J31" s="34"/>
    </row>
    <row r="32" spans="1:10" ht="18.75" customHeight="1" thickBot="1">
      <c r="A32" s="1188"/>
      <c r="B32" s="448" t="s">
        <v>235</v>
      </c>
      <c r="C32" s="308">
        <f t="shared" si="3"/>
        <v>0</v>
      </c>
      <c r="D32" s="314"/>
      <c r="E32" s="314"/>
      <c r="F32" s="314"/>
      <c r="G32" s="314"/>
      <c r="H32" s="942" t="s">
        <v>212</v>
      </c>
      <c r="I32" s="370" t="s">
        <v>78</v>
      </c>
      <c r="J32" s="34"/>
    </row>
    <row r="33" spans="1:10" ht="18.75" customHeight="1">
      <c r="A33" s="1188"/>
      <c r="B33" s="333" t="s">
        <v>1550</v>
      </c>
      <c r="C33" s="345">
        <f t="shared" si="3"/>
        <v>0</v>
      </c>
      <c r="D33" s="345">
        <f>SUM(D31:D32)</f>
        <v>0</v>
      </c>
      <c r="E33" s="345">
        <f>SUM(E31:E32)</f>
        <v>0</v>
      </c>
      <c r="F33" s="345">
        <f>SUM(F31:F32)</f>
        <v>0</v>
      </c>
      <c r="G33" s="345">
        <f>SUM(G31:G32)</f>
        <v>0</v>
      </c>
      <c r="H33" s="942" t="s">
        <v>213</v>
      </c>
      <c r="I33" s="370" t="s">
        <v>136</v>
      </c>
      <c r="J33" s="34"/>
    </row>
    <row r="34" spans="1:10" ht="18.75" customHeight="1">
      <c r="A34" s="1187"/>
      <c r="B34" s="333" t="s">
        <v>489</v>
      </c>
      <c r="C34" s="308">
        <f t="shared" si="3"/>
        <v>0</v>
      </c>
      <c r="D34" s="5"/>
      <c r="E34" s="5"/>
      <c r="F34" s="5"/>
      <c r="G34" s="5"/>
      <c r="H34" s="942" t="s">
        <v>214</v>
      </c>
      <c r="I34" s="370" t="s">
        <v>136</v>
      </c>
      <c r="J34" s="34"/>
    </row>
    <row r="35" spans="1:10" s="347" customFormat="1" ht="18.75" customHeight="1">
      <c r="A35" s="1187"/>
      <c r="B35" s="382" t="s">
        <v>1084</v>
      </c>
      <c r="C35" s="308">
        <f t="shared" si="3"/>
        <v>0</v>
      </c>
      <c r="D35" s="892"/>
      <c r="E35" s="892"/>
      <c r="F35" s="892"/>
      <c r="G35" s="892"/>
      <c r="H35" s="942" t="s">
        <v>870</v>
      </c>
      <c r="I35" s="370" t="s">
        <v>78</v>
      </c>
      <c r="J35" s="173"/>
    </row>
    <row r="36" spans="1:10" ht="18.75" customHeight="1">
      <c r="A36" s="1187"/>
      <c r="B36" s="448" t="s">
        <v>240</v>
      </c>
      <c r="C36" s="308">
        <f t="shared" si="3"/>
        <v>0</v>
      </c>
      <c r="D36" s="892"/>
      <c r="E36" s="892"/>
      <c r="F36" s="892"/>
      <c r="G36" s="776"/>
      <c r="H36" s="942" t="s">
        <v>8</v>
      </c>
      <c r="I36" s="370" t="s">
        <v>38</v>
      </c>
      <c r="J36" s="34"/>
    </row>
    <row r="37" spans="1:10" ht="18.75" customHeight="1">
      <c r="A37" s="1187"/>
      <c r="B37" s="448" t="s">
        <v>480</v>
      </c>
      <c r="C37" s="308">
        <f t="shared" si="3"/>
        <v>0</v>
      </c>
      <c r="D37" s="309">
        <f>SUM('13. Intangibles'!D63:L63)-SUM('13. Intangibles'!D79:L79)</f>
        <v>0</v>
      </c>
      <c r="E37" s="309">
        <f>SUM('14. PPE'!D63:K63)-SUM('14. PPE'!D79:K79)</f>
        <v>0</v>
      </c>
      <c r="F37" s="897"/>
      <c r="G37" s="776"/>
      <c r="H37" s="942" t="s">
        <v>215</v>
      </c>
      <c r="I37" s="370" t="s">
        <v>136</v>
      </c>
      <c r="J37" s="34"/>
    </row>
    <row r="38" spans="1:10" s="833" customFormat="1" ht="33" customHeight="1">
      <c r="A38" s="1187"/>
      <c r="B38" s="448" t="s">
        <v>1078</v>
      </c>
      <c r="C38" s="308">
        <f t="shared" si="3"/>
        <v>0</v>
      </c>
      <c r="D38" s="314"/>
      <c r="E38" s="314"/>
      <c r="F38" s="314"/>
      <c r="G38" s="1288"/>
      <c r="H38" s="942" t="s">
        <v>971</v>
      </c>
      <c r="I38" s="331" t="s">
        <v>38</v>
      </c>
      <c r="J38" s="1379" t="s">
        <v>1204</v>
      </c>
    </row>
    <row r="39" spans="1:10" s="140" customFormat="1" ht="18.75" customHeight="1">
      <c r="A39" s="1187"/>
      <c r="B39" s="448" t="s">
        <v>799</v>
      </c>
      <c r="C39" s="308">
        <f t="shared" si="3"/>
        <v>0</v>
      </c>
      <c r="D39" s="314"/>
      <c r="E39" s="314"/>
      <c r="F39" s="314"/>
      <c r="G39" s="314"/>
      <c r="H39" s="942" t="s">
        <v>798</v>
      </c>
      <c r="I39" s="331" t="s">
        <v>38</v>
      </c>
      <c r="J39" s="141"/>
    </row>
    <row r="40" spans="1:10" ht="18.75" customHeight="1">
      <c r="A40" s="1187"/>
      <c r="B40" s="448" t="s">
        <v>485</v>
      </c>
      <c r="C40" s="308">
        <f t="shared" si="3"/>
        <v>0</v>
      </c>
      <c r="D40" s="314"/>
      <c r="E40" s="314"/>
      <c r="F40" s="314"/>
      <c r="G40" s="314"/>
      <c r="H40" s="942" t="s">
        <v>216</v>
      </c>
      <c r="I40" s="370" t="s">
        <v>38</v>
      </c>
      <c r="J40" s="34"/>
    </row>
    <row r="41" spans="1:10" s="833" customFormat="1" ht="30.75" customHeight="1">
      <c r="A41" s="1187"/>
      <c r="B41" s="448" t="s">
        <v>953</v>
      </c>
      <c r="C41" s="893">
        <f t="shared" ref="C41" si="4">SUM(D41:G41)</f>
        <v>0</v>
      </c>
      <c r="D41" s="314"/>
      <c r="E41" s="314"/>
      <c r="F41" s="314"/>
      <c r="G41" s="314"/>
      <c r="H41" s="942" t="s">
        <v>954</v>
      </c>
      <c r="I41" s="370" t="s">
        <v>78</v>
      </c>
      <c r="J41" s="349"/>
    </row>
    <row r="42" spans="1:10" ht="18.75" customHeight="1">
      <c r="A42" s="1187"/>
      <c r="B42" s="448" t="s">
        <v>432</v>
      </c>
      <c r="C42" s="893">
        <f>SUM(D42:G42)</f>
        <v>0</v>
      </c>
      <c r="D42" s="314"/>
      <c r="E42" s="314"/>
      <c r="F42" s="314"/>
      <c r="G42" s="314"/>
      <c r="H42" s="942" t="s">
        <v>219</v>
      </c>
      <c r="I42" s="370" t="s">
        <v>78</v>
      </c>
      <c r="J42" s="34"/>
    </row>
    <row r="43" spans="1:10" ht="18.75" customHeight="1" thickBot="1">
      <c r="A43" s="1187"/>
      <c r="B43" s="448" t="s">
        <v>484</v>
      </c>
      <c r="C43" s="894">
        <f>SUM(D43:G43)</f>
        <v>0</v>
      </c>
      <c r="D43" s="314"/>
      <c r="E43" s="314"/>
      <c r="F43" s="314"/>
      <c r="G43" s="314"/>
      <c r="H43" s="942" t="s">
        <v>220</v>
      </c>
      <c r="I43" s="370" t="s">
        <v>78</v>
      </c>
      <c r="J43" s="34"/>
    </row>
    <row r="44" spans="1:10" ht="18.75" customHeight="1">
      <c r="A44" s="1187"/>
      <c r="B44" s="333" t="s">
        <v>1551</v>
      </c>
      <c r="C44" s="345">
        <f>SUM(D44:G44)</f>
        <v>0</v>
      </c>
      <c r="D44" s="345">
        <f>SUM(D33:D43)</f>
        <v>0</v>
      </c>
      <c r="E44" s="345">
        <f>SUM(E33:E43)</f>
        <v>0</v>
      </c>
      <c r="F44" s="345">
        <f>SUM(F33:F43)</f>
        <v>0</v>
      </c>
      <c r="G44" s="345">
        <f>SUM(G33:G43)</f>
        <v>0</v>
      </c>
      <c r="H44" s="942" t="s">
        <v>223</v>
      </c>
      <c r="I44" s="370" t="s">
        <v>78</v>
      </c>
      <c r="J44" s="34"/>
    </row>
    <row r="45" spans="1:10">
      <c r="A45" s="1187"/>
      <c r="B45" s="54"/>
      <c r="C45" s="33"/>
      <c r="D45" s="33"/>
      <c r="E45" s="128"/>
      <c r="F45" s="128"/>
      <c r="G45" s="128"/>
      <c r="H45" s="33"/>
      <c r="I45" s="33"/>
      <c r="J45" s="33"/>
    </row>
    <row r="46" spans="1:10">
      <c r="A46" s="1187"/>
      <c r="B46" s="54"/>
      <c r="C46" s="33"/>
      <c r="D46" s="33"/>
      <c r="E46" s="128"/>
      <c r="F46" s="128"/>
      <c r="G46" s="128"/>
      <c r="H46" s="33"/>
      <c r="I46" s="33"/>
      <c r="J46" s="33"/>
    </row>
    <row r="47" spans="1:10">
      <c r="A47" s="1187"/>
      <c r="B47" s="62"/>
      <c r="C47" s="33"/>
      <c r="D47" s="33"/>
      <c r="E47" s="128"/>
      <c r="F47" s="128"/>
      <c r="G47" s="128"/>
      <c r="H47" s="33"/>
      <c r="I47" s="33"/>
      <c r="J47" s="33"/>
    </row>
    <row r="48" spans="1:10">
      <c r="A48" s="1187"/>
      <c r="B48" s="62"/>
      <c r="C48" s="33"/>
      <c r="D48" s="33"/>
      <c r="E48" s="128"/>
      <c r="F48" s="128"/>
      <c r="G48" s="128"/>
      <c r="H48" s="33"/>
      <c r="I48" s="33"/>
      <c r="J48" s="33"/>
    </row>
    <row r="49" spans="1:10">
      <c r="A49" s="1187"/>
      <c r="B49" s="62"/>
      <c r="C49" s="33"/>
      <c r="D49" s="33"/>
      <c r="E49" s="128"/>
      <c r="F49" s="128"/>
      <c r="G49" s="128"/>
      <c r="H49" s="33"/>
      <c r="I49" s="33"/>
      <c r="J49" s="33"/>
    </row>
    <row r="50" spans="1:10">
      <c r="A50" s="1187"/>
      <c r="B50" s="62"/>
      <c r="C50" s="33"/>
      <c r="D50" s="33"/>
      <c r="E50" s="128"/>
      <c r="F50" s="128"/>
      <c r="G50" s="128"/>
      <c r="H50" s="33"/>
      <c r="I50" s="33"/>
      <c r="J50" s="33"/>
    </row>
    <row r="51" spans="1:10">
      <c r="A51" s="1187"/>
      <c r="B51" s="62"/>
      <c r="C51" s="33"/>
      <c r="D51" s="33"/>
      <c r="E51" s="128"/>
      <c r="F51" s="128"/>
      <c r="G51" s="128"/>
      <c r="H51" s="33"/>
      <c r="I51" s="33"/>
      <c r="J51" s="33"/>
    </row>
    <row r="52" spans="1:10">
      <c r="A52" s="1187"/>
      <c r="B52" s="54"/>
      <c r="C52" s="33"/>
      <c r="D52" s="33"/>
      <c r="E52" s="128"/>
      <c r="F52" s="128"/>
      <c r="G52" s="128"/>
      <c r="H52" s="33"/>
      <c r="I52" s="33"/>
      <c r="J52" s="33"/>
    </row>
  </sheetData>
  <dataValidations count="1">
    <dataValidation allowBlank="1" showInputMessage="1" showErrorMessage="1" promptTitle="Transfers to I&amp;E reserve" prompt="The lower of the amount of the impairment charged to operating expenditure and the balance on the revaluation reserve should be transferred to the I&amp;E reserve where an impairment has arisen from a clear consumption of economic benefits.(FT ARM, para 5.27)" sqref="J38 J19"/>
  </dataValidations>
  <printOptions gridLinesSet="0"/>
  <pageMargins left="0.74803149606299213" right="0.35433070866141736" top="0.35433070866141736" bottom="0.39370078740157483" header="0.19685039370078741" footer="0.19685039370078741"/>
  <pageSetup paperSize="9" scale="63" orientation="portrait" horizontalDpi="300" verticalDpi="300" r:id="rId1"/>
  <headerFooter alignWithMargins="0"/>
  <ignoredErrors>
    <ignoredError sqref="C30:E30 C13:E13 H23:H25 H42:H44 H20:H21 H39:H40 H35:H37 H17:H18 H14:H15 H31:H32 F30:G30 F13:G13 H33:H34" numberStoredAsText="1"/>
    <ignoredError sqref="C39 C20"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
    <pageSetUpPr fitToPage="1"/>
  </sheetPr>
  <dimension ref="A1:J73"/>
  <sheetViews>
    <sheetView showGridLines="0" zoomScale="80" zoomScaleNormal="80" workbookViewId="0"/>
  </sheetViews>
  <sheetFormatPr defaultColWidth="10.7109375" defaultRowHeight="12.75"/>
  <cols>
    <col min="1" max="1" width="7.140625" style="1190" customWidth="1"/>
    <col min="2" max="2" width="90" style="19" customWidth="1"/>
    <col min="3" max="4" width="14.28515625" style="17" customWidth="1"/>
    <col min="5" max="5" width="13.85546875" style="17" customWidth="1"/>
    <col min="6" max="6" width="10.5703125" style="17" customWidth="1"/>
    <col min="7" max="7" width="12.28515625" style="17" customWidth="1"/>
    <col min="8" max="8" width="3.42578125" style="17" customWidth="1"/>
    <col min="9" max="16384" width="10.7109375" style="17"/>
  </cols>
  <sheetData>
    <row r="1" spans="1:10" ht="15.75">
      <c r="A1" s="1187"/>
      <c r="B1" s="1207" t="s">
        <v>1083</v>
      </c>
      <c r="C1" s="33"/>
      <c r="D1" s="33"/>
      <c r="E1" s="33"/>
      <c r="F1" s="33"/>
      <c r="G1" s="33"/>
      <c r="H1" s="33"/>
    </row>
    <row r="2" spans="1:10">
      <c r="A2" s="1187"/>
      <c r="B2" s="42"/>
      <c r="C2" s="33"/>
      <c r="D2" s="33"/>
      <c r="E2" s="33"/>
      <c r="F2" s="33"/>
      <c r="G2" s="33"/>
      <c r="H2" s="33"/>
    </row>
    <row r="3" spans="1:10">
      <c r="A3" s="1187"/>
      <c r="B3" s="43" t="s">
        <v>1479</v>
      </c>
      <c r="C3" s="33"/>
      <c r="D3" s="33"/>
      <c r="E3" s="33"/>
      <c r="F3" s="33"/>
      <c r="G3" s="33"/>
      <c r="H3" s="33"/>
    </row>
    <row r="4" spans="1:10">
      <c r="A4" s="1187"/>
      <c r="B4" s="94" t="s">
        <v>508</v>
      </c>
      <c r="C4" s="33"/>
      <c r="D4" s="33"/>
      <c r="E4" s="33"/>
      <c r="F4" s="33"/>
      <c r="G4" s="33"/>
      <c r="H4" s="33"/>
    </row>
    <row r="5" spans="1:10" s="1281" customFormat="1">
      <c r="A5" s="1187"/>
      <c r="B5" s="916"/>
      <c r="C5" s="978"/>
      <c r="D5" s="978"/>
      <c r="E5" s="978"/>
      <c r="F5" s="978"/>
      <c r="G5" s="978"/>
      <c r="H5" s="978"/>
    </row>
    <row r="6" spans="1:10" s="1281" customFormat="1">
      <c r="A6" s="1187"/>
      <c r="B6" s="916"/>
      <c r="C6" s="978"/>
      <c r="D6" s="978"/>
      <c r="E6" s="978"/>
      <c r="F6" s="978"/>
      <c r="G6" s="978"/>
      <c r="H6" s="978"/>
    </row>
    <row r="7" spans="1:10" s="1281" customFormat="1">
      <c r="A7" s="1187"/>
      <c r="B7" s="916"/>
      <c r="C7" s="978"/>
      <c r="D7" s="978"/>
      <c r="E7" s="978"/>
      <c r="F7" s="978"/>
      <c r="G7" s="978"/>
      <c r="H7" s="978"/>
    </row>
    <row r="8" spans="1:10">
      <c r="A8" s="1187"/>
      <c r="B8" s="33"/>
      <c r="C8" s="33"/>
      <c r="D8" s="33"/>
      <c r="E8" s="33"/>
      <c r="F8" s="33"/>
      <c r="G8" s="33"/>
      <c r="H8" s="33"/>
    </row>
    <row r="9" spans="1:10">
      <c r="A9" s="1187"/>
      <c r="B9" s="43" t="s">
        <v>43</v>
      </c>
      <c r="C9" s="33"/>
      <c r="D9" s="33"/>
      <c r="E9" s="33"/>
      <c r="F9" s="33"/>
      <c r="G9" s="33"/>
      <c r="H9" s="33"/>
    </row>
    <row r="10" spans="1:10">
      <c r="A10" s="1187"/>
      <c r="B10" s="37"/>
      <c r="C10" s="33"/>
      <c r="D10" s="76"/>
      <c r="E10" s="1759" t="s">
        <v>1633</v>
      </c>
      <c r="F10" s="1759">
        <v>1</v>
      </c>
      <c r="G10" s="33"/>
      <c r="H10" s="33"/>
    </row>
    <row r="11" spans="1:10">
      <c r="A11" s="1187">
        <v>1</v>
      </c>
      <c r="B11" s="191"/>
      <c r="C11" s="6" t="s">
        <v>372</v>
      </c>
      <c r="D11" s="6" t="s">
        <v>575</v>
      </c>
      <c r="E11" s="6" t="s">
        <v>73</v>
      </c>
      <c r="F11" s="236"/>
      <c r="G11" s="978"/>
      <c r="H11" s="975"/>
      <c r="I11" s="978"/>
      <c r="J11" s="975"/>
    </row>
    <row r="12" spans="1:10" ht="18.75" customHeight="1">
      <c r="A12" s="1187"/>
      <c r="B12" s="237" t="s">
        <v>1401</v>
      </c>
      <c r="C12" s="199" t="s">
        <v>747</v>
      </c>
      <c r="D12" s="199" t="s">
        <v>1207</v>
      </c>
      <c r="E12" s="206"/>
      <c r="F12" s="197" t="s">
        <v>110</v>
      </c>
      <c r="G12" s="33"/>
      <c r="H12" s="64"/>
    </row>
    <row r="13" spans="1:10" ht="13.5" thickBot="1">
      <c r="A13" s="1187"/>
      <c r="B13" s="238"/>
      <c r="C13" s="142" t="s">
        <v>30</v>
      </c>
      <c r="D13" s="142" t="s">
        <v>30</v>
      </c>
      <c r="E13" s="168" t="s">
        <v>74</v>
      </c>
      <c r="F13" s="239" t="s">
        <v>111</v>
      </c>
      <c r="G13" s="33"/>
      <c r="H13" s="64"/>
    </row>
    <row r="14" spans="1:10" s="18" customFormat="1" ht="19.5" customHeight="1">
      <c r="A14" s="1188"/>
      <c r="B14" s="240" t="s">
        <v>1552</v>
      </c>
      <c r="C14" s="169"/>
      <c r="D14" s="169"/>
      <c r="E14" s="168">
        <v>100</v>
      </c>
      <c r="F14" s="193" t="s">
        <v>10</v>
      </c>
      <c r="G14" s="54"/>
      <c r="H14" s="57"/>
    </row>
    <row r="15" spans="1:10" s="18" customFormat="1" ht="19.5" customHeight="1">
      <c r="A15" s="1188"/>
      <c r="B15" s="241" t="s">
        <v>1553</v>
      </c>
      <c r="C15" s="169"/>
      <c r="D15" s="169"/>
      <c r="E15" s="168">
        <v>110</v>
      </c>
      <c r="F15" s="193" t="s">
        <v>10</v>
      </c>
      <c r="G15" s="54"/>
      <c r="H15" s="57"/>
    </row>
    <row r="16" spans="1:10" s="18" customFormat="1" ht="19.5" customHeight="1">
      <c r="A16" s="1188"/>
      <c r="B16" s="242" t="s">
        <v>1554</v>
      </c>
      <c r="C16" s="243"/>
      <c r="D16" s="244"/>
      <c r="E16" s="235"/>
      <c r="F16" s="193"/>
      <c r="G16" s="54"/>
      <c r="H16" s="57"/>
    </row>
    <row r="17" spans="1:8" s="18" customFormat="1" ht="19.5" customHeight="1">
      <c r="A17" s="1188"/>
      <c r="B17" s="245" t="s">
        <v>128</v>
      </c>
      <c r="C17" s="891"/>
      <c r="D17" s="891"/>
      <c r="E17" s="168" t="s">
        <v>27</v>
      </c>
      <c r="F17" s="193" t="s">
        <v>10</v>
      </c>
      <c r="G17" s="173"/>
      <c r="H17" s="57"/>
    </row>
    <row r="18" spans="1:8" s="18" customFormat="1" ht="19.5" customHeight="1">
      <c r="A18" s="1188"/>
      <c r="B18" s="245" t="s">
        <v>1402</v>
      </c>
      <c r="C18" s="891"/>
      <c r="D18" s="891"/>
      <c r="E18" s="168" t="s">
        <v>3</v>
      </c>
      <c r="F18" s="193" t="s">
        <v>10</v>
      </c>
      <c r="G18" s="173"/>
      <c r="H18" s="57"/>
    </row>
    <row r="19" spans="1:8" s="18" customFormat="1" ht="19.5" customHeight="1">
      <c r="A19" s="1188"/>
      <c r="B19" s="245" t="s">
        <v>1403</v>
      </c>
      <c r="C19" s="169"/>
      <c r="D19" s="169"/>
      <c r="E19" s="168" t="s">
        <v>4</v>
      </c>
      <c r="F19" s="193" t="s">
        <v>10</v>
      </c>
      <c r="G19" s="54"/>
      <c r="H19" s="57"/>
    </row>
    <row r="20" spans="1:8" s="18" customFormat="1" ht="19.5" customHeight="1">
      <c r="A20" s="1188"/>
      <c r="B20" s="245" t="s">
        <v>1404</v>
      </c>
      <c r="C20" s="169"/>
      <c r="D20" s="169"/>
      <c r="E20" s="168" t="s">
        <v>5</v>
      </c>
      <c r="F20" s="193" t="s">
        <v>10</v>
      </c>
      <c r="G20" s="54"/>
      <c r="H20" s="57"/>
    </row>
    <row r="21" spans="1:8" s="18" customFormat="1" ht="19.5" customHeight="1">
      <c r="A21" s="1188"/>
      <c r="B21" s="245" t="s">
        <v>307</v>
      </c>
      <c r="C21" s="169"/>
      <c r="D21" s="169"/>
      <c r="E21" s="168" t="s">
        <v>6</v>
      </c>
      <c r="F21" s="193" t="s">
        <v>10</v>
      </c>
      <c r="G21" s="54"/>
      <c r="H21" s="57"/>
    </row>
    <row r="22" spans="1:8" s="18" customFormat="1" ht="19.5" customHeight="1" thickBot="1">
      <c r="A22" s="1188"/>
      <c r="B22" s="1764" t="s">
        <v>1405</v>
      </c>
      <c r="C22" s="1766"/>
      <c r="D22" s="1766"/>
      <c r="E22" s="1762" t="s">
        <v>13</v>
      </c>
      <c r="F22" s="990" t="s">
        <v>10</v>
      </c>
      <c r="G22" s="54"/>
      <c r="H22" s="57"/>
    </row>
    <row r="23" spans="1:8" s="107" customFormat="1" ht="19.5" customHeight="1">
      <c r="A23" s="1188"/>
      <c r="B23" s="1756" t="s">
        <v>1555</v>
      </c>
      <c r="C23" s="1659">
        <f>SUM(C14:C22)</f>
        <v>0</v>
      </c>
      <c r="D23" s="1659">
        <f>SUM(D14:D22)</f>
        <v>0</v>
      </c>
      <c r="E23" s="1635" t="s">
        <v>207</v>
      </c>
      <c r="F23" s="1765" t="s">
        <v>23</v>
      </c>
      <c r="G23" s="54"/>
      <c r="H23" s="57"/>
    </row>
    <row r="24" spans="1:8" s="107" customFormat="1" ht="19.5" customHeight="1">
      <c r="A24" s="1244"/>
      <c r="B24" s="1763"/>
      <c r="C24" s="1175"/>
      <c r="D24" s="1175"/>
      <c r="E24" s="1240"/>
      <c r="F24" s="1134"/>
      <c r="G24" s="54"/>
      <c r="H24" s="135"/>
    </row>
    <row r="25" spans="1:8" s="107" customFormat="1">
      <c r="A25" s="1188"/>
      <c r="B25" s="1763"/>
      <c r="C25" s="1175"/>
      <c r="D25" s="1175"/>
      <c r="E25" s="1759" t="s">
        <v>1633</v>
      </c>
      <c r="F25" s="1759">
        <v>2</v>
      </c>
      <c r="G25" s="54"/>
      <c r="H25" s="135"/>
    </row>
    <row r="26" spans="1:8" s="107" customFormat="1">
      <c r="A26" s="1188">
        <v>2</v>
      </c>
      <c r="B26" s="1761"/>
      <c r="C26" s="1331" t="s">
        <v>372</v>
      </c>
      <c r="D26" s="1331" t="s">
        <v>575</v>
      </c>
      <c r="E26" s="1331" t="s">
        <v>73</v>
      </c>
      <c r="F26" s="1783"/>
      <c r="G26" s="54"/>
      <c r="H26" s="135"/>
    </row>
    <row r="27" spans="1:8" s="107" customFormat="1" ht="15.75" customHeight="1">
      <c r="A27" s="1188"/>
      <c r="B27" s="1180" t="s">
        <v>1074</v>
      </c>
      <c r="C27" s="1747" t="s">
        <v>747</v>
      </c>
      <c r="D27" s="1747" t="s">
        <v>1207</v>
      </c>
      <c r="E27" s="1767"/>
      <c r="F27" s="197" t="s">
        <v>110</v>
      </c>
      <c r="G27" s="54"/>
      <c r="H27" s="135"/>
    </row>
    <row r="28" spans="1:8" s="18" customFormat="1" ht="13.5" thickBot="1">
      <c r="A28" s="1188"/>
      <c r="B28" s="1768"/>
      <c r="C28" s="1769" t="s">
        <v>30</v>
      </c>
      <c r="D28" s="1769" t="s">
        <v>30</v>
      </c>
      <c r="E28" s="1635" t="s">
        <v>74</v>
      </c>
      <c r="F28" s="390" t="s">
        <v>111</v>
      </c>
      <c r="G28" s="54"/>
      <c r="H28" s="57"/>
    </row>
    <row r="29" spans="1:8" s="18" customFormat="1" ht="19.5" customHeight="1">
      <c r="A29" s="1188"/>
      <c r="B29" s="1770" t="s">
        <v>1556</v>
      </c>
      <c r="C29" s="1643"/>
      <c r="D29" s="1643"/>
      <c r="E29" s="1635" t="s">
        <v>14</v>
      </c>
      <c r="F29" s="1771" t="s">
        <v>10</v>
      </c>
      <c r="G29" s="54"/>
      <c r="H29" s="57"/>
    </row>
    <row r="30" spans="1:8" s="18" customFormat="1" ht="19.5" customHeight="1">
      <c r="A30" s="1188"/>
      <c r="B30" s="1772" t="s">
        <v>1557</v>
      </c>
      <c r="C30" s="1643"/>
      <c r="D30" s="1643"/>
      <c r="E30" s="1635" t="s">
        <v>208</v>
      </c>
      <c r="F30" s="1771" t="s">
        <v>10</v>
      </c>
      <c r="G30" s="54"/>
      <c r="H30" s="57"/>
    </row>
    <row r="31" spans="1:8" s="18" customFormat="1" ht="19.5" customHeight="1">
      <c r="A31" s="1188"/>
      <c r="B31" s="1773" t="s">
        <v>1558</v>
      </c>
      <c r="C31" s="1774"/>
      <c r="D31" s="1775"/>
      <c r="E31" s="1776"/>
      <c r="F31" s="1777"/>
      <c r="G31" s="54"/>
      <c r="H31" s="57"/>
    </row>
    <row r="32" spans="1:8" s="18" customFormat="1" ht="19.5" customHeight="1">
      <c r="A32" s="1188"/>
      <c r="B32" s="1778" t="s">
        <v>128</v>
      </c>
      <c r="C32" s="1643"/>
      <c r="D32" s="1643"/>
      <c r="E32" s="1635" t="s">
        <v>209</v>
      </c>
      <c r="F32" s="1771" t="s">
        <v>10</v>
      </c>
      <c r="G32" s="173"/>
      <c r="H32" s="57"/>
    </row>
    <row r="33" spans="1:10" s="18" customFormat="1" ht="19.5" customHeight="1">
      <c r="A33" s="1188"/>
      <c r="B33" s="1778" t="s">
        <v>1402</v>
      </c>
      <c r="C33" s="1643"/>
      <c r="D33" s="1643"/>
      <c r="E33" s="1635" t="s">
        <v>210</v>
      </c>
      <c r="F33" s="1771" t="s">
        <v>10</v>
      </c>
      <c r="G33" s="173"/>
      <c r="H33" s="57"/>
    </row>
    <row r="34" spans="1:10" s="18" customFormat="1" ht="19.5" customHeight="1">
      <c r="A34" s="1188"/>
      <c r="B34" s="1778" t="s">
        <v>1403</v>
      </c>
      <c r="C34" s="1643"/>
      <c r="D34" s="1643"/>
      <c r="E34" s="1635" t="s">
        <v>211</v>
      </c>
      <c r="F34" s="1771" t="s">
        <v>10</v>
      </c>
      <c r="G34" s="54"/>
      <c r="H34" s="57"/>
    </row>
    <row r="35" spans="1:10" s="18" customFormat="1" ht="19.5" customHeight="1">
      <c r="A35" s="1188"/>
      <c r="B35" s="1778" t="s">
        <v>1404</v>
      </c>
      <c r="C35" s="1643"/>
      <c r="D35" s="1643"/>
      <c r="E35" s="1635" t="s">
        <v>212</v>
      </c>
      <c r="F35" s="1771" t="s">
        <v>10</v>
      </c>
      <c r="G35" s="54"/>
      <c r="H35" s="57"/>
    </row>
    <row r="36" spans="1:10" s="18" customFormat="1" ht="19.5" customHeight="1">
      <c r="A36" s="1188"/>
      <c r="B36" s="1779" t="s">
        <v>307</v>
      </c>
      <c r="C36" s="1643"/>
      <c r="D36" s="1643"/>
      <c r="E36" s="1635" t="s">
        <v>213</v>
      </c>
      <c r="F36" s="1771" t="s">
        <v>10</v>
      </c>
      <c r="G36" s="54"/>
      <c r="H36" s="57"/>
    </row>
    <row r="37" spans="1:10" s="18" customFormat="1" ht="19.5" customHeight="1" thickBot="1">
      <c r="A37" s="1188"/>
      <c r="B37" s="1780" t="s">
        <v>1405</v>
      </c>
      <c r="C37" s="1643"/>
      <c r="D37" s="1643"/>
      <c r="E37" s="1635" t="s">
        <v>214</v>
      </c>
      <c r="F37" s="1781" t="s">
        <v>10</v>
      </c>
      <c r="G37" s="54"/>
      <c r="H37" s="57"/>
    </row>
    <row r="38" spans="1:10" s="18" customFormat="1" ht="19.5" customHeight="1">
      <c r="A38" s="1188"/>
      <c r="B38" s="1756" t="s">
        <v>1559</v>
      </c>
      <c r="C38" s="345">
        <f>SUM(C32:C37,C29:C30)</f>
        <v>0</v>
      </c>
      <c r="D38" s="345">
        <f>SUM(D32:D37,D29:D30)</f>
        <v>0</v>
      </c>
      <c r="E38" s="1635" t="s">
        <v>8</v>
      </c>
      <c r="F38" s="1782" t="s">
        <v>23</v>
      </c>
      <c r="G38" s="54"/>
      <c r="H38" s="57"/>
    </row>
    <row r="39" spans="1:10">
      <c r="A39" s="1187"/>
      <c r="B39" s="99"/>
      <c r="C39" s="77"/>
      <c r="D39" s="77"/>
      <c r="E39" s="33"/>
      <c r="F39" s="64"/>
      <c r="G39" s="33"/>
      <c r="H39" s="33"/>
    </row>
    <row r="40" spans="1:10" s="347" customFormat="1">
      <c r="A40" s="1187"/>
      <c r="B40" s="99"/>
      <c r="C40" s="134"/>
      <c r="D40" s="134"/>
      <c r="E40" s="1759" t="s">
        <v>1633</v>
      </c>
      <c r="F40" s="1759">
        <v>3</v>
      </c>
      <c r="G40" s="348"/>
      <c r="H40" s="348"/>
    </row>
    <row r="41" spans="1:10">
      <c r="A41" s="1187">
        <v>3</v>
      </c>
      <c r="B41" s="1785"/>
      <c r="C41" s="1786" t="s">
        <v>373</v>
      </c>
      <c r="D41" s="1786" t="s">
        <v>576</v>
      </c>
      <c r="E41" s="1786" t="s">
        <v>73</v>
      </c>
      <c r="F41" s="1787"/>
      <c r="G41" s="978"/>
      <c r="H41" s="975"/>
      <c r="I41" s="978"/>
      <c r="J41" s="975"/>
    </row>
    <row r="42" spans="1:10" ht="18.75" customHeight="1">
      <c r="A42" s="1187"/>
      <c r="B42" s="1788" t="s">
        <v>1406</v>
      </c>
      <c r="C42" s="1789" t="s">
        <v>301</v>
      </c>
      <c r="D42" s="1789" t="s">
        <v>302</v>
      </c>
      <c r="E42" s="1790"/>
      <c r="F42" s="1056" t="s">
        <v>110</v>
      </c>
      <c r="G42" s="33"/>
      <c r="H42" s="64"/>
    </row>
    <row r="43" spans="1:10" ht="13.5" thickBot="1">
      <c r="A43" s="1187"/>
      <c r="B43" s="1791"/>
      <c r="C43" s="1792" t="s">
        <v>30</v>
      </c>
      <c r="D43" s="1792" t="s">
        <v>30</v>
      </c>
      <c r="E43" s="1635" t="s">
        <v>74</v>
      </c>
      <c r="F43" s="390" t="s">
        <v>111</v>
      </c>
      <c r="G43" s="33"/>
      <c r="H43" s="64"/>
    </row>
    <row r="44" spans="1:10" s="18" customFormat="1" ht="18.75" customHeight="1">
      <c r="A44" s="1194"/>
      <c r="B44" s="1793" t="s">
        <v>1560</v>
      </c>
      <c r="C44" s="1642"/>
      <c r="D44" s="1642"/>
      <c r="E44" s="1635">
        <v>100</v>
      </c>
      <c r="F44" s="1754" t="s">
        <v>10</v>
      </c>
      <c r="G44" s="54"/>
      <c r="H44" s="57"/>
    </row>
    <row r="45" spans="1:10" s="18" customFormat="1" ht="18.75" customHeight="1">
      <c r="A45" s="1194"/>
      <c r="B45" s="1793" t="s">
        <v>1561</v>
      </c>
      <c r="C45" s="1642"/>
      <c r="D45" s="1642"/>
      <c r="E45" s="1635">
        <v>110</v>
      </c>
      <c r="F45" s="1754" t="s">
        <v>10</v>
      </c>
      <c r="G45" s="54"/>
      <c r="H45" s="57"/>
    </row>
    <row r="46" spans="1:10" s="16" customFormat="1" ht="27" customHeight="1">
      <c r="A46" s="1195"/>
      <c r="B46" s="1794" t="s">
        <v>1562</v>
      </c>
      <c r="C46" s="1642"/>
      <c r="D46" s="1642"/>
      <c r="E46" s="1635">
        <v>120</v>
      </c>
      <c r="F46" s="1754" t="s">
        <v>10</v>
      </c>
      <c r="G46" s="87"/>
      <c r="H46" s="88"/>
    </row>
    <row r="47" spans="1:10" s="16" customFormat="1" ht="31.5" customHeight="1">
      <c r="A47" s="1195"/>
      <c r="B47" s="1794" t="s">
        <v>1563</v>
      </c>
      <c r="C47" s="1642"/>
      <c r="D47" s="1642"/>
      <c r="E47" s="1635">
        <v>130</v>
      </c>
      <c r="F47" s="1754" t="s">
        <v>10</v>
      </c>
      <c r="G47" s="87"/>
      <c r="H47" s="88"/>
    </row>
    <row r="48" spans="1:10" s="16" customFormat="1" ht="18.75" customHeight="1">
      <c r="A48" s="1195"/>
      <c r="B48" s="1795" t="s">
        <v>1564</v>
      </c>
      <c r="C48" s="1796"/>
      <c r="D48" s="1796"/>
      <c r="E48" s="1776"/>
      <c r="F48" s="1782" t="s">
        <v>23</v>
      </c>
      <c r="G48" s="87"/>
      <c r="H48" s="88"/>
    </row>
    <row r="49" spans="1:8" s="16" customFormat="1" ht="18.75" customHeight="1">
      <c r="A49" s="1195"/>
      <c r="B49" s="1778" t="s">
        <v>128</v>
      </c>
      <c r="C49" s="1642"/>
      <c r="D49" s="1642"/>
      <c r="E49" s="1635" t="s">
        <v>4</v>
      </c>
      <c r="F49" s="1754" t="s">
        <v>10</v>
      </c>
      <c r="G49" s="173"/>
      <c r="H49" s="88"/>
    </row>
    <row r="50" spans="1:8" s="16" customFormat="1" ht="18.75" customHeight="1">
      <c r="A50" s="1195"/>
      <c r="B50" s="1778" t="s">
        <v>1402</v>
      </c>
      <c r="C50" s="1642"/>
      <c r="D50" s="1642"/>
      <c r="E50" s="1635" t="s">
        <v>5</v>
      </c>
      <c r="F50" s="1754" t="s">
        <v>10</v>
      </c>
      <c r="G50" s="173"/>
      <c r="H50" s="88"/>
    </row>
    <row r="51" spans="1:8" s="16" customFormat="1" ht="18.75" customHeight="1">
      <c r="A51" s="1195"/>
      <c r="B51" s="1778" t="s">
        <v>1403</v>
      </c>
      <c r="C51" s="1642"/>
      <c r="D51" s="1642"/>
      <c r="E51" s="1635" t="s">
        <v>6</v>
      </c>
      <c r="F51" s="1754" t="s">
        <v>10</v>
      </c>
      <c r="G51" s="87"/>
      <c r="H51" s="88"/>
    </row>
    <row r="52" spans="1:8" s="16" customFormat="1" ht="18.75" customHeight="1">
      <c r="A52" s="1195"/>
      <c r="B52" s="1778" t="s">
        <v>1404</v>
      </c>
      <c r="C52" s="1642"/>
      <c r="D52" s="1642"/>
      <c r="E52" s="1635" t="s">
        <v>13</v>
      </c>
      <c r="F52" s="1754" t="s">
        <v>10</v>
      </c>
      <c r="G52" s="87"/>
      <c r="H52" s="88"/>
    </row>
    <row r="53" spans="1:8" s="16" customFormat="1" ht="18.75" customHeight="1">
      <c r="A53" s="1195"/>
      <c r="B53" s="1778" t="s">
        <v>307</v>
      </c>
      <c r="C53" s="1642"/>
      <c r="D53" s="1642"/>
      <c r="E53" s="1635" t="s">
        <v>14</v>
      </c>
      <c r="F53" s="1754" t="s">
        <v>10</v>
      </c>
      <c r="G53" s="87"/>
      <c r="H53" s="88"/>
    </row>
    <row r="54" spans="1:8" s="16" customFormat="1" ht="18.75" customHeight="1" thickBot="1">
      <c r="A54" s="1195"/>
      <c r="B54" s="1780" t="s">
        <v>1405</v>
      </c>
      <c r="C54" s="1642"/>
      <c r="D54" s="1642"/>
      <c r="E54" s="1635" t="s">
        <v>209</v>
      </c>
      <c r="F54" s="1754" t="s">
        <v>10</v>
      </c>
      <c r="G54" s="87"/>
      <c r="H54" s="88"/>
    </row>
    <row r="55" spans="1:8" s="16" customFormat="1" ht="18.75" customHeight="1">
      <c r="A55" s="1195"/>
      <c r="B55" s="1756" t="s">
        <v>1565</v>
      </c>
      <c r="C55" s="345">
        <f>SUM(C44:C47,C49:C54)</f>
        <v>0</v>
      </c>
      <c r="D55" s="345">
        <f>SUM(D44:D47,D49:D54)</f>
        <v>0</v>
      </c>
      <c r="E55" s="1635" t="s">
        <v>210</v>
      </c>
      <c r="F55" s="1754"/>
      <c r="G55" s="87"/>
      <c r="H55" s="88"/>
    </row>
    <row r="56" spans="1:8" s="16" customFormat="1" ht="18.75" customHeight="1">
      <c r="A56" s="1195"/>
      <c r="B56" s="1763"/>
      <c r="C56" s="1175"/>
      <c r="D56" s="1175"/>
      <c r="E56" s="1240"/>
      <c r="F56" s="1134"/>
      <c r="G56" s="87"/>
      <c r="H56" s="88"/>
    </row>
    <row r="57" spans="1:8" s="16" customFormat="1">
      <c r="A57" s="1195"/>
      <c r="B57" s="1763"/>
      <c r="C57" s="1175"/>
      <c r="D57" s="1175"/>
      <c r="E57" s="1798" t="s">
        <v>1633</v>
      </c>
      <c r="F57" s="1798">
        <v>4</v>
      </c>
      <c r="G57" s="87"/>
      <c r="H57" s="88"/>
    </row>
    <row r="58" spans="1:8" s="16" customFormat="1">
      <c r="A58" s="1195">
        <v>4</v>
      </c>
      <c r="B58" s="1784"/>
      <c r="C58" s="1799" t="s">
        <v>373</v>
      </c>
      <c r="D58" s="1799" t="s">
        <v>576</v>
      </c>
      <c r="E58" s="1799" t="s">
        <v>73</v>
      </c>
      <c r="F58" s="1845"/>
      <c r="G58" s="87"/>
      <c r="H58" s="88"/>
    </row>
    <row r="59" spans="1:8" s="16" customFormat="1" ht="18.75" customHeight="1">
      <c r="A59" s="1195"/>
      <c r="B59" s="1180" t="s">
        <v>1074</v>
      </c>
      <c r="C59" s="1789" t="s">
        <v>301</v>
      </c>
      <c r="D59" s="1789" t="s">
        <v>302</v>
      </c>
      <c r="E59" s="1790"/>
      <c r="F59" s="1846"/>
      <c r="G59" s="87"/>
      <c r="H59" s="88"/>
    </row>
    <row r="60" spans="1:8" s="16" customFormat="1">
      <c r="A60" s="1195"/>
      <c r="B60" s="1797"/>
      <c r="C60" s="1792" t="s">
        <v>30</v>
      </c>
      <c r="D60" s="1792" t="s">
        <v>30</v>
      </c>
      <c r="E60" s="1635" t="s">
        <v>74</v>
      </c>
      <c r="F60" s="1847"/>
      <c r="G60" s="87"/>
      <c r="H60" s="88"/>
    </row>
    <row r="61" spans="1:8" s="16" customFormat="1" ht="18.75" customHeight="1">
      <c r="A61" s="1195"/>
      <c r="B61" s="1179" t="s">
        <v>1566</v>
      </c>
      <c r="C61" s="1157"/>
      <c r="D61" s="1157"/>
      <c r="E61" s="168" t="s">
        <v>211</v>
      </c>
      <c r="F61" s="251" t="s">
        <v>10</v>
      </c>
      <c r="G61" s="87"/>
      <c r="H61" s="88"/>
    </row>
    <row r="62" spans="1:8" s="16" customFormat="1" ht="18.75" customHeight="1">
      <c r="A62" s="1195"/>
      <c r="B62" s="250" t="s">
        <v>1567</v>
      </c>
      <c r="C62" s="184"/>
      <c r="D62" s="184"/>
      <c r="E62" s="168" t="s">
        <v>212</v>
      </c>
      <c r="F62" s="251" t="s">
        <v>10</v>
      </c>
      <c r="G62" s="87"/>
      <c r="H62" s="88"/>
    </row>
    <row r="63" spans="1:8" s="16" customFormat="1" ht="28.5" customHeight="1">
      <c r="A63" s="1195"/>
      <c r="B63" s="250" t="s">
        <v>1568</v>
      </c>
      <c r="C63" s="184"/>
      <c r="D63" s="184"/>
      <c r="E63" s="168" t="s">
        <v>213</v>
      </c>
      <c r="F63" s="251" t="s">
        <v>10</v>
      </c>
      <c r="G63" s="87"/>
      <c r="H63" s="88"/>
    </row>
    <row r="64" spans="1:8" s="16" customFormat="1" ht="29.25" customHeight="1">
      <c r="A64" s="1195"/>
      <c r="B64" s="250" t="s">
        <v>1569</v>
      </c>
      <c r="C64" s="184"/>
      <c r="D64" s="184"/>
      <c r="E64" s="168" t="s">
        <v>214</v>
      </c>
      <c r="F64" s="251" t="s">
        <v>10</v>
      </c>
      <c r="G64" s="87"/>
      <c r="H64" s="88"/>
    </row>
    <row r="65" spans="1:8" s="16" customFormat="1" ht="18.75" customHeight="1">
      <c r="A65" s="1195"/>
      <c r="B65" s="252" t="s">
        <v>1570</v>
      </c>
      <c r="C65" s="234"/>
      <c r="D65" s="234"/>
      <c r="E65" s="235"/>
      <c r="F65" s="251" t="s">
        <v>10</v>
      </c>
      <c r="G65" s="87"/>
      <c r="H65" s="88"/>
    </row>
    <row r="66" spans="1:8" s="16" customFormat="1" ht="18.75" customHeight="1">
      <c r="A66" s="1195"/>
      <c r="B66" s="245" t="s">
        <v>128</v>
      </c>
      <c r="C66" s="892"/>
      <c r="D66" s="892"/>
      <c r="E66" s="168" t="s">
        <v>8</v>
      </c>
      <c r="F66" s="251" t="s">
        <v>10</v>
      </c>
      <c r="G66" s="173"/>
      <c r="H66" s="88"/>
    </row>
    <row r="67" spans="1:8" s="16" customFormat="1" ht="18.75" customHeight="1">
      <c r="A67" s="1195"/>
      <c r="B67" s="245" t="s">
        <v>1402</v>
      </c>
      <c r="C67" s="892"/>
      <c r="D67" s="892"/>
      <c r="E67" s="168" t="s">
        <v>215</v>
      </c>
      <c r="F67" s="251" t="s">
        <v>10</v>
      </c>
      <c r="G67" s="173"/>
      <c r="H67" s="88"/>
    </row>
    <row r="68" spans="1:8" s="16" customFormat="1" ht="18.75" customHeight="1">
      <c r="A68" s="1195"/>
      <c r="B68" s="245" t="s">
        <v>1403</v>
      </c>
      <c r="C68" s="184"/>
      <c r="D68" s="184"/>
      <c r="E68" s="168" t="s">
        <v>216</v>
      </c>
      <c r="F68" s="251" t="s">
        <v>10</v>
      </c>
      <c r="G68" s="87"/>
      <c r="H68" s="88"/>
    </row>
    <row r="69" spans="1:8" s="16" customFormat="1" ht="18.75" customHeight="1">
      <c r="A69" s="1195"/>
      <c r="B69" s="245" t="s">
        <v>1404</v>
      </c>
      <c r="C69" s="184"/>
      <c r="D69" s="184"/>
      <c r="E69" s="168" t="s">
        <v>217</v>
      </c>
      <c r="F69" s="251" t="s">
        <v>10</v>
      </c>
      <c r="G69" s="87"/>
      <c r="H69" s="88"/>
    </row>
    <row r="70" spans="1:8" s="16" customFormat="1" ht="18.75" customHeight="1">
      <c r="A70" s="1195"/>
      <c r="B70" s="245" t="s">
        <v>307</v>
      </c>
      <c r="C70" s="184"/>
      <c r="D70" s="184"/>
      <c r="E70" s="168" t="s">
        <v>218</v>
      </c>
      <c r="F70" s="251" t="s">
        <v>10</v>
      </c>
      <c r="G70" s="87"/>
      <c r="H70" s="88"/>
    </row>
    <row r="71" spans="1:8" s="18" customFormat="1" ht="18.75" customHeight="1" thickBot="1">
      <c r="A71" s="1195"/>
      <c r="B71" s="246" t="s">
        <v>1405</v>
      </c>
      <c r="C71" s="184"/>
      <c r="D71" s="184"/>
      <c r="E71" s="168" t="s">
        <v>219</v>
      </c>
      <c r="F71" s="253" t="s">
        <v>10</v>
      </c>
      <c r="G71" s="54"/>
      <c r="H71" s="57"/>
    </row>
    <row r="72" spans="1:8" ht="18.75" customHeight="1">
      <c r="A72" s="1187"/>
      <c r="B72" s="247" t="s">
        <v>1571</v>
      </c>
      <c r="C72" s="210">
        <f>SUM(C61:C64,C66:C71)</f>
        <v>0</v>
      </c>
      <c r="D72" s="210">
        <f>SUM(D61:D64,D66:D71)</f>
        <v>0</v>
      </c>
      <c r="E72" s="168" t="s">
        <v>220</v>
      </c>
      <c r="F72" s="251" t="s">
        <v>10</v>
      </c>
      <c r="G72" s="33"/>
      <c r="H72" s="33"/>
    </row>
    <row r="73" spans="1:8">
      <c r="A73" s="1187"/>
      <c r="B73" s="49"/>
      <c r="C73" s="59"/>
      <c r="D73" s="57"/>
      <c r="E73" s="33"/>
      <c r="F73" s="75"/>
      <c r="G73" s="33"/>
      <c r="H73" s="33"/>
    </row>
  </sheetData>
  <customSheetViews>
    <customSheetView guid="{E4F26FFA-5313-49C9-9365-CBA576C57791}" scale="85" showGridLines="0" fitToPage="1" showRuler="0">
      <selection activeCell="B12" sqref="B12"/>
      <pageMargins left="0.74803149606299213" right="0.74803149606299213" top="0.98425196850393704" bottom="0.98425196850393704" header="0.51181102362204722" footer="0.51181102362204722"/>
      <pageSetup paperSize="9" scale="69" orientation="portrait" horizontalDpi="300" verticalDpi="300" r:id="rId1"/>
      <headerFooter alignWithMargins="0"/>
    </customSheetView>
  </customSheetViews>
  <mergeCells count="1">
    <mergeCell ref="F58:F60"/>
  </mergeCells>
  <phoneticPr fontId="0" type="noConversion"/>
  <printOptions gridLinesSet="0"/>
  <pageMargins left="0.25" right="0.25" top="0.75" bottom="0.75" header="0.3" footer="0.3"/>
  <pageSetup paperSize="9" scale="60" orientation="portrait" horizontalDpi="300" verticalDpi="300" r:id="rId2"/>
  <headerFooter alignWithMargins="0"/>
  <ignoredErrors>
    <ignoredError sqref="C13:D13 C43:D43 E29:E38 E61:E72 E17:E23 E49:E55"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2">
    <pageSetUpPr fitToPage="1"/>
  </sheetPr>
  <dimension ref="A1:G79"/>
  <sheetViews>
    <sheetView showGridLines="0" zoomScale="80" zoomScaleNormal="80" workbookViewId="0"/>
  </sheetViews>
  <sheetFormatPr defaultColWidth="10.7109375" defaultRowHeight="12.75"/>
  <cols>
    <col min="1" max="1" width="7.140625" style="1190" customWidth="1"/>
    <col min="2" max="2" width="72.42578125" style="19" customWidth="1"/>
    <col min="3" max="7" width="12.85546875" style="17" customWidth="1"/>
    <col min="8" max="16384" width="10.7109375" style="17"/>
  </cols>
  <sheetData>
    <row r="1" spans="1:6" ht="15.75">
      <c r="A1" s="1187"/>
      <c r="B1" s="1207" t="s">
        <v>1083</v>
      </c>
      <c r="C1" s="33"/>
      <c r="D1" s="33"/>
      <c r="E1" s="33"/>
      <c r="F1" s="33"/>
    </row>
    <row r="2" spans="1:6">
      <c r="A2" s="1187"/>
      <c r="B2" s="42"/>
      <c r="C2" s="33"/>
      <c r="D2" s="33"/>
      <c r="E2" s="33"/>
      <c r="F2" s="33"/>
    </row>
    <row r="3" spans="1:6">
      <c r="A3" s="1187"/>
      <c r="B3" s="43" t="s">
        <v>1479</v>
      </c>
      <c r="C3" s="33"/>
      <c r="D3" s="33"/>
      <c r="E3" s="33"/>
      <c r="F3" s="33"/>
    </row>
    <row r="4" spans="1:6">
      <c r="A4" s="1187"/>
      <c r="B4" s="97" t="s">
        <v>509</v>
      </c>
      <c r="C4" s="33"/>
      <c r="D4" s="33"/>
      <c r="E4" s="33"/>
      <c r="F4" s="33"/>
    </row>
    <row r="5" spans="1:6" s="1281" customFormat="1">
      <c r="A5" s="1187"/>
      <c r="B5" s="97"/>
      <c r="C5" s="978"/>
      <c r="D5" s="978"/>
      <c r="E5" s="978"/>
      <c r="F5" s="978"/>
    </row>
    <row r="6" spans="1:6" s="1281" customFormat="1">
      <c r="A6" s="1187"/>
      <c r="B6" s="97"/>
      <c r="C6" s="978"/>
      <c r="D6" s="978"/>
      <c r="E6" s="978"/>
      <c r="F6" s="978"/>
    </row>
    <row r="7" spans="1:6" s="1281" customFormat="1">
      <c r="A7" s="1187"/>
      <c r="B7" s="97"/>
      <c r="C7" s="978"/>
      <c r="D7" s="978"/>
      <c r="E7" s="978"/>
      <c r="F7" s="978"/>
    </row>
    <row r="8" spans="1:6">
      <c r="A8" s="1187"/>
      <c r="B8" s="33"/>
      <c r="C8" s="33"/>
      <c r="D8" s="33"/>
      <c r="E8" s="33"/>
      <c r="F8" s="33"/>
    </row>
    <row r="9" spans="1:6">
      <c r="A9" s="1188"/>
      <c r="B9" s="43" t="s">
        <v>43</v>
      </c>
      <c r="C9" s="33"/>
      <c r="D9" s="33"/>
      <c r="E9" s="33"/>
      <c r="F9" s="33"/>
    </row>
    <row r="10" spans="1:6">
      <c r="A10" s="1188"/>
      <c r="B10" s="37"/>
      <c r="C10" s="33"/>
      <c r="D10" s="76"/>
      <c r="E10" s="1759" t="s">
        <v>1633</v>
      </c>
      <c r="F10" s="1759">
        <v>1</v>
      </c>
    </row>
    <row r="11" spans="1:6">
      <c r="A11" s="1188">
        <v>1</v>
      </c>
      <c r="B11" s="452"/>
      <c r="C11" s="3" t="s">
        <v>399</v>
      </c>
      <c r="D11" s="1174" t="s">
        <v>400</v>
      </c>
      <c r="E11" s="3" t="s">
        <v>73</v>
      </c>
      <c r="F11" s="419"/>
    </row>
    <row r="12" spans="1:6">
      <c r="A12" s="1188"/>
      <c r="B12" s="324" t="s">
        <v>1407</v>
      </c>
      <c r="C12" s="362" t="s">
        <v>1480</v>
      </c>
      <c r="D12" s="362" t="s">
        <v>1482</v>
      </c>
      <c r="E12" s="416"/>
      <c r="F12" s="375" t="s">
        <v>110</v>
      </c>
    </row>
    <row r="13" spans="1:6">
      <c r="A13" s="1188"/>
      <c r="B13" s="296"/>
      <c r="C13" s="353" t="s">
        <v>75</v>
      </c>
      <c r="D13" s="361" t="s">
        <v>75</v>
      </c>
      <c r="E13" s="4" t="s">
        <v>74</v>
      </c>
      <c r="F13" s="375" t="s">
        <v>111</v>
      </c>
    </row>
    <row r="14" spans="1:6" s="18" customFormat="1" ht="18.75" customHeight="1">
      <c r="A14" s="1188"/>
      <c r="B14" s="315" t="s">
        <v>170</v>
      </c>
      <c r="C14" s="346"/>
      <c r="D14" s="314"/>
      <c r="E14" s="4">
        <v>100</v>
      </c>
      <c r="F14" s="370" t="s">
        <v>76</v>
      </c>
    </row>
    <row r="15" spans="1:6" s="18" customFormat="1" ht="18.75" customHeight="1" thickBot="1">
      <c r="A15" s="1188"/>
      <c r="B15" s="313" t="s">
        <v>186</v>
      </c>
      <c r="C15" s="346"/>
      <c r="D15" s="314"/>
      <c r="E15" s="4" t="s">
        <v>26</v>
      </c>
      <c r="F15" s="370" t="s">
        <v>76</v>
      </c>
    </row>
    <row r="16" spans="1:6" s="18" customFormat="1" ht="18.75" customHeight="1">
      <c r="A16" s="1188"/>
      <c r="B16" s="453" t="s">
        <v>93</v>
      </c>
      <c r="C16" s="345">
        <f>SUM(C14:C15)</f>
        <v>0</v>
      </c>
      <c r="D16" s="345">
        <f>SUM(D14:D15)</f>
        <v>0</v>
      </c>
      <c r="E16" s="4" t="s">
        <v>27</v>
      </c>
      <c r="F16" s="370" t="s">
        <v>76</v>
      </c>
    </row>
    <row r="17" spans="1:7">
      <c r="A17" s="1188"/>
      <c r="B17" s="33"/>
      <c r="C17" s="33"/>
      <c r="D17" s="33"/>
      <c r="E17" s="33"/>
      <c r="F17" s="33"/>
    </row>
    <row r="18" spans="1:7" customFormat="1">
      <c r="A18" s="1188"/>
      <c r="B18" s="1588"/>
      <c r="E18" s="1759" t="s">
        <v>1633</v>
      </c>
      <c r="F18" s="1759">
        <v>3</v>
      </c>
    </row>
    <row r="19" spans="1:7" s="29" customFormat="1">
      <c r="A19" s="1188">
        <v>3</v>
      </c>
      <c r="B19" s="455"/>
      <c r="C19" s="1276" t="s">
        <v>577</v>
      </c>
      <c r="D19" s="1277" t="s">
        <v>401</v>
      </c>
      <c r="E19" s="1276" t="s">
        <v>73</v>
      </c>
      <c r="F19" s="456"/>
    </row>
    <row r="20" spans="1:7" s="29" customFormat="1">
      <c r="A20" s="1188"/>
      <c r="B20" s="336" t="s">
        <v>1197</v>
      </c>
      <c r="C20" s="362" t="s">
        <v>1480</v>
      </c>
      <c r="D20" s="362" t="s">
        <v>1482</v>
      </c>
      <c r="E20" s="457"/>
      <c r="F20" s="458" t="s">
        <v>110</v>
      </c>
    </row>
    <row r="21" spans="1:7" s="737" customFormat="1" ht="48.75" customHeight="1">
      <c r="A21" s="1188"/>
      <c r="B21" s="326"/>
      <c r="C21" s="841" t="s">
        <v>93</v>
      </c>
      <c r="D21" s="841" t="s">
        <v>93</v>
      </c>
      <c r="E21" s="842"/>
      <c r="F21" s="843"/>
    </row>
    <row r="22" spans="1:7" s="29" customFormat="1" ht="13.5" thickBot="1">
      <c r="A22" s="1188"/>
      <c r="B22" s="459"/>
      <c r="C22" s="354" t="s">
        <v>75</v>
      </c>
      <c r="D22" s="151" t="s">
        <v>75</v>
      </c>
      <c r="E22" s="4" t="s">
        <v>74</v>
      </c>
      <c r="F22" s="460" t="s">
        <v>111</v>
      </c>
    </row>
    <row r="23" spans="1:7" s="29" customFormat="1">
      <c r="A23" s="1188"/>
      <c r="B23" s="1111"/>
      <c r="C23" s="912"/>
      <c r="D23" s="912"/>
      <c r="E23" s="1063"/>
      <c r="F23" s="1217"/>
    </row>
    <row r="24" spans="1:7" s="29" customFormat="1" ht="18.75" customHeight="1">
      <c r="A24" s="1188"/>
      <c r="B24" s="1292" t="s">
        <v>1147</v>
      </c>
      <c r="C24" s="1067">
        <f>SUM(C26:C28)</f>
        <v>0</v>
      </c>
      <c r="D24" s="1067">
        <f>SUM(D26:D28)</f>
        <v>0</v>
      </c>
      <c r="E24" s="4">
        <v>110</v>
      </c>
      <c r="F24" s="370" t="s">
        <v>136</v>
      </c>
      <c r="G24" s="173"/>
    </row>
    <row r="25" spans="1:7" s="29" customFormat="1" ht="18.75" customHeight="1">
      <c r="A25" s="1188"/>
      <c r="B25" s="461" t="s">
        <v>1094</v>
      </c>
      <c r="C25" s="411"/>
      <c r="D25" s="1218"/>
      <c r="E25" s="1219"/>
      <c r="F25" s="463"/>
    </row>
    <row r="26" spans="1:7" s="29" customFormat="1" ht="18.75" customHeight="1">
      <c r="A26" s="1188"/>
      <c r="B26" s="464" t="s">
        <v>159</v>
      </c>
      <c r="C26" s="346"/>
      <c r="D26" s="314"/>
      <c r="E26" s="4">
        <v>120</v>
      </c>
      <c r="F26" s="370" t="s">
        <v>76</v>
      </c>
    </row>
    <row r="27" spans="1:7" s="29" customFormat="1" ht="18.75" customHeight="1">
      <c r="A27" s="1188"/>
      <c r="B27" s="464" t="s">
        <v>160</v>
      </c>
      <c r="C27" s="346"/>
      <c r="D27" s="314"/>
      <c r="E27" s="4">
        <v>130</v>
      </c>
      <c r="F27" s="370" t="s">
        <v>76</v>
      </c>
    </row>
    <row r="28" spans="1:7" s="29" customFormat="1" ht="18.75" customHeight="1">
      <c r="A28" s="1188"/>
      <c r="B28" s="464" t="s">
        <v>161</v>
      </c>
      <c r="C28" s="346"/>
      <c r="D28" s="314"/>
      <c r="E28" s="4">
        <v>140</v>
      </c>
      <c r="F28" s="370" t="s">
        <v>76</v>
      </c>
    </row>
    <row r="29" spans="1:7" s="29" customFormat="1" ht="18.75" customHeight="1" thickBot="1">
      <c r="A29" s="1188"/>
      <c r="B29" s="1293" t="s">
        <v>94</v>
      </c>
      <c r="C29" s="346"/>
      <c r="D29" s="314"/>
      <c r="E29" s="4">
        <v>150</v>
      </c>
      <c r="F29" s="370" t="s">
        <v>38</v>
      </c>
    </row>
    <row r="30" spans="1:7" s="29" customFormat="1" ht="18.75" customHeight="1">
      <c r="A30" s="1188"/>
      <c r="B30" s="371" t="s">
        <v>1148</v>
      </c>
      <c r="C30" s="345">
        <f>C29+C24</f>
        <v>0</v>
      </c>
      <c r="D30" s="345">
        <f>D29+D24</f>
        <v>0</v>
      </c>
      <c r="E30" s="4">
        <v>160</v>
      </c>
      <c r="F30" s="370" t="s">
        <v>136</v>
      </c>
    </row>
    <row r="31" spans="1:7" s="29" customFormat="1" ht="18.75" customHeight="1">
      <c r="A31" s="1188"/>
      <c r="B31" s="464" t="s">
        <v>159</v>
      </c>
      <c r="C31" s="1308">
        <f>C30-SUM(C32:C33)</f>
        <v>0</v>
      </c>
      <c r="D31" s="309">
        <f>D30-SUM(D32:D33)</f>
        <v>0</v>
      </c>
      <c r="E31" s="4">
        <v>170</v>
      </c>
      <c r="F31" s="370" t="s">
        <v>76</v>
      </c>
    </row>
    <row r="32" spans="1:7" s="29" customFormat="1" ht="18.75" customHeight="1">
      <c r="A32" s="1188"/>
      <c r="B32" s="464" t="s">
        <v>160</v>
      </c>
      <c r="C32" s="346"/>
      <c r="D32" s="314"/>
      <c r="E32" s="4">
        <v>180</v>
      </c>
      <c r="F32" s="370" t="s">
        <v>76</v>
      </c>
    </row>
    <row r="33" spans="1:7" s="29" customFormat="1" ht="18.75" customHeight="1">
      <c r="A33" s="1188"/>
      <c r="B33" s="1294" t="s">
        <v>161</v>
      </c>
      <c r="C33" s="346"/>
      <c r="D33" s="314"/>
      <c r="E33" s="4">
        <v>190</v>
      </c>
      <c r="F33" s="370" t="s">
        <v>76</v>
      </c>
    </row>
    <row r="34" spans="1:7" s="29" customFormat="1">
      <c r="A34" s="1188"/>
      <c r="B34" s="1111"/>
      <c r="C34" s="912"/>
      <c r="D34" s="912"/>
      <c r="E34" s="1063"/>
      <c r="F34" s="1217"/>
    </row>
    <row r="35" spans="1:7" s="29" customFormat="1" ht="18.75" customHeight="1">
      <c r="A35" s="1188"/>
      <c r="B35" s="1292" t="s">
        <v>1149</v>
      </c>
      <c r="C35" s="1067">
        <f>SUM(C37:C39)</f>
        <v>0</v>
      </c>
      <c r="D35" s="1067">
        <f>SUM(D37:D39)</f>
        <v>0</v>
      </c>
      <c r="E35" s="4" t="s">
        <v>213</v>
      </c>
      <c r="F35" s="370" t="s">
        <v>136</v>
      </c>
      <c r="G35" s="988"/>
    </row>
    <row r="36" spans="1:7" s="29" customFormat="1" ht="18.75" customHeight="1">
      <c r="A36" s="1188"/>
      <c r="B36" s="461" t="s">
        <v>1094</v>
      </c>
      <c r="C36" s="411"/>
      <c r="D36" s="1218"/>
      <c r="E36" s="1219"/>
      <c r="F36" s="463"/>
    </row>
    <row r="37" spans="1:7" s="29" customFormat="1" ht="18.75" customHeight="1">
      <c r="A37" s="1188"/>
      <c r="B37" s="464" t="s">
        <v>159</v>
      </c>
      <c r="C37" s="346"/>
      <c r="D37" s="314"/>
      <c r="E37" s="4" t="s">
        <v>8</v>
      </c>
      <c r="F37" s="370" t="s">
        <v>76</v>
      </c>
    </row>
    <row r="38" spans="1:7" s="29" customFormat="1" ht="18.75" customHeight="1">
      <c r="A38" s="1188"/>
      <c r="B38" s="464" t="s">
        <v>160</v>
      </c>
      <c r="C38" s="346"/>
      <c r="D38" s="314"/>
      <c r="E38" s="4" t="s">
        <v>216</v>
      </c>
      <c r="F38" s="370" t="s">
        <v>76</v>
      </c>
    </row>
    <row r="39" spans="1:7" s="29" customFormat="1" ht="18.75" customHeight="1">
      <c r="A39" s="1188"/>
      <c r="B39" s="464" t="s">
        <v>161</v>
      </c>
      <c r="C39" s="346"/>
      <c r="D39" s="314"/>
      <c r="E39" s="4" t="s">
        <v>218</v>
      </c>
      <c r="F39" s="370" t="s">
        <v>76</v>
      </c>
    </row>
    <row r="40" spans="1:7" s="29" customFormat="1" ht="18.75" customHeight="1" thickBot="1">
      <c r="A40" s="1188"/>
      <c r="B40" s="1293" t="s">
        <v>94</v>
      </c>
      <c r="C40" s="346"/>
      <c r="D40" s="314"/>
      <c r="E40" s="4" t="s">
        <v>220</v>
      </c>
      <c r="F40" s="370" t="s">
        <v>38</v>
      </c>
    </row>
    <row r="41" spans="1:7" s="29" customFormat="1" ht="18.75" customHeight="1">
      <c r="A41" s="1188"/>
      <c r="B41" s="371" t="s">
        <v>1150</v>
      </c>
      <c r="C41" s="345">
        <f>C40+C35</f>
        <v>0</v>
      </c>
      <c r="D41" s="345">
        <f>D40+D35</f>
        <v>0</v>
      </c>
      <c r="E41" s="4" t="s">
        <v>222</v>
      </c>
      <c r="F41" s="370" t="s">
        <v>136</v>
      </c>
    </row>
    <row r="42" spans="1:7" s="29" customFormat="1" ht="18.75" customHeight="1">
      <c r="A42" s="1188"/>
      <c r="B42" s="464" t="s">
        <v>159</v>
      </c>
      <c r="C42" s="1308">
        <f>C41-SUM(C43:C44)</f>
        <v>0</v>
      </c>
      <c r="D42" s="309">
        <f>D41-SUM(D43:D44)</f>
        <v>0</v>
      </c>
      <c r="E42" s="4" t="s">
        <v>224</v>
      </c>
      <c r="F42" s="370" t="s">
        <v>76</v>
      </c>
    </row>
    <row r="43" spans="1:7" s="29" customFormat="1" ht="18.75" customHeight="1">
      <c r="A43" s="1188"/>
      <c r="B43" s="464" t="s">
        <v>160</v>
      </c>
      <c r="C43" s="346"/>
      <c r="D43" s="314"/>
      <c r="E43" s="4" t="s">
        <v>226</v>
      </c>
      <c r="F43" s="370" t="s">
        <v>76</v>
      </c>
    </row>
    <row r="44" spans="1:7" s="29" customFormat="1" ht="18.75" customHeight="1">
      <c r="A44" s="1188"/>
      <c r="B44" s="1294" t="s">
        <v>161</v>
      </c>
      <c r="C44" s="346"/>
      <c r="D44" s="314"/>
      <c r="E44" s="4" t="s">
        <v>228</v>
      </c>
      <c r="F44" s="370" t="s">
        <v>76</v>
      </c>
    </row>
    <row r="45" spans="1:7" s="29" customFormat="1">
      <c r="A45" s="1188"/>
      <c r="B45" s="1111"/>
      <c r="C45" s="912"/>
      <c r="D45" s="912"/>
      <c r="E45" s="1063"/>
      <c r="F45" s="1217"/>
    </row>
    <row r="46" spans="1:7" s="29" customFormat="1" ht="18.75" customHeight="1">
      <c r="A46" s="1188"/>
      <c r="B46" s="1292" t="s">
        <v>1151</v>
      </c>
      <c r="C46" s="1067">
        <f>SUM(C48:C50)</f>
        <v>0</v>
      </c>
      <c r="D46" s="1067">
        <f>SUM(D48:D50)</f>
        <v>0</v>
      </c>
      <c r="E46" s="4" t="s">
        <v>15</v>
      </c>
      <c r="F46" s="370" t="s">
        <v>136</v>
      </c>
      <c r="G46" s="988"/>
    </row>
    <row r="47" spans="1:7" s="29" customFormat="1" ht="18.75" customHeight="1">
      <c r="A47" s="1188"/>
      <c r="B47" s="461" t="s">
        <v>1094</v>
      </c>
      <c r="C47" s="411"/>
      <c r="D47" s="1218"/>
      <c r="E47" s="1219"/>
      <c r="F47" s="463"/>
    </row>
    <row r="48" spans="1:7" s="29" customFormat="1" ht="18.75" customHeight="1">
      <c r="A48" s="1188"/>
      <c r="B48" s="464" t="s">
        <v>159</v>
      </c>
      <c r="C48" s="346"/>
      <c r="D48" s="314"/>
      <c r="E48" s="4" t="s">
        <v>233</v>
      </c>
      <c r="F48" s="370" t="s">
        <v>76</v>
      </c>
    </row>
    <row r="49" spans="1:7" s="29" customFormat="1" ht="18.75" customHeight="1">
      <c r="A49" s="1188"/>
      <c r="B49" s="464" t="s">
        <v>160</v>
      </c>
      <c r="C49" s="346"/>
      <c r="D49" s="314"/>
      <c r="E49" s="4" t="s">
        <v>387</v>
      </c>
      <c r="F49" s="370" t="s">
        <v>76</v>
      </c>
    </row>
    <row r="50" spans="1:7" s="29" customFormat="1" ht="18.75" customHeight="1">
      <c r="A50" s="1188"/>
      <c r="B50" s="464" t="s">
        <v>161</v>
      </c>
      <c r="C50" s="346"/>
      <c r="D50" s="314"/>
      <c r="E50" s="4" t="s">
        <v>411</v>
      </c>
      <c r="F50" s="370" t="s">
        <v>76</v>
      </c>
    </row>
    <row r="51" spans="1:7" s="29" customFormat="1" ht="18.75" customHeight="1" thickBot="1">
      <c r="A51" s="1188"/>
      <c r="B51" s="1293" t="s">
        <v>94</v>
      </c>
      <c r="C51" s="346"/>
      <c r="D51" s="314"/>
      <c r="E51" s="4" t="s">
        <v>442</v>
      </c>
      <c r="F51" s="370" t="s">
        <v>38</v>
      </c>
    </row>
    <row r="52" spans="1:7" s="29" customFormat="1" ht="18.75" customHeight="1">
      <c r="A52" s="1188"/>
      <c r="B52" s="371" t="s">
        <v>1152</v>
      </c>
      <c r="C52" s="345">
        <f>C51+C46</f>
        <v>0</v>
      </c>
      <c r="D52" s="345">
        <f>D51+D46</f>
        <v>0</v>
      </c>
      <c r="E52" s="4" t="s">
        <v>604</v>
      </c>
      <c r="F52" s="370" t="s">
        <v>136</v>
      </c>
    </row>
    <row r="53" spans="1:7" s="29" customFormat="1" ht="18.75" customHeight="1">
      <c r="A53" s="1188"/>
      <c r="B53" s="464" t="s">
        <v>159</v>
      </c>
      <c r="C53" s="1308">
        <f>C52-SUM(C54:C55)</f>
        <v>0</v>
      </c>
      <c r="D53" s="309">
        <f>D52-SUM(D54:D55)</f>
        <v>0</v>
      </c>
      <c r="E53" s="4" t="s">
        <v>606</v>
      </c>
      <c r="F53" s="370" t="s">
        <v>76</v>
      </c>
    </row>
    <row r="54" spans="1:7" s="29" customFormat="1" ht="18.75" customHeight="1">
      <c r="A54" s="1188"/>
      <c r="B54" s="464" t="s">
        <v>160</v>
      </c>
      <c r="C54" s="346"/>
      <c r="D54" s="314"/>
      <c r="E54" s="4" t="s">
        <v>608</v>
      </c>
      <c r="F54" s="370" t="s">
        <v>76</v>
      </c>
    </row>
    <row r="55" spans="1:7" s="29" customFormat="1" ht="18.75" customHeight="1">
      <c r="A55" s="1188"/>
      <c r="B55" s="1294" t="s">
        <v>161</v>
      </c>
      <c r="C55" s="346"/>
      <c r="D55" s="314"/>
      <c r="E55" s="4" t="s">
        <v>610</v>
      </c>
      <c r="F55" s="370" t="s">
        <v>76</v>
      </c>
    </row>
    <row r="56" spans="1:7" s="29" customFormat="1">
      <c r="A56" s="1188"/>
      <c r="B56" s="1111"/>
      <c r="C56" s="912"/>
      <c r="D56" s="912"/>
      <c r="E56" s="1063"/>
      <c r="F56" s="1217"/>
    </row>
    <row r="57" spans="1:7" s="29" customFormat="1" ht="18.75" customHeight="1">
      <c r="A57" s="1188"/>
      <c r="B57" s="1292" t="s">
        <v>1153</v>
      </c>
      <c r="C57" s="1067">
        <f>SUM(C59:C61)</f>
        <v>0</v>
      </c>
      <c r="D57" s="1067">
        <f>SUM(D59:D61)</f>
        <v>0</v>
      </c>
      <c r="E57" s="4" t="s">
        <v>628</v>
      </c>
      <c r="F57" s="370" t="s">
        <v>136</v>
      </c>
      <c r="G57" s="988"/>
    </row>
    <row r="58" spans="1:7" s="29" customFormat="1" ht="18.75" customHeight="1">
      <c r="A58" s="1188"/>
      <c r="B58" s="461" t="s">
        <v>1094</v>
      </c>
      <c r="C58" s="411"/>
      <c r="D58" s="1218"/>
      <c r="E58" s="1219"/>
      <c r="F58" s="463"/>
    </row>
    <row r="59" spans="1:7" s="29" customFormat="1" ht="18.75" customHeight="1">
      <c r="A59" s="1188"/>
      <c r="B59" s="464" t="s">
        <v>159</v>
      </c>
      <c r="C59" s="346"/>
      <c r="D59" s="314"/>
      <c r="E59" s="4" t="s">
        <v>782</v>
      </c>
      <c r="F59" s="370" t="s">
        <v>76</v>
      </c>
    </row>
    <row r="60" spans="1:7" s="29" customFormat="1" ht="18.75" customHeight="1">
      <c r="A60" s="1188"/>
      <c r="B60" s="464" t="s">
        <v>160</v>
      </c>
      <c r="C60" s="346"/>
      <c r="D60" s="314"/>
      <c r="E60" s="4" t="s">
        <v>783</v>
      </c>
      <c r="F60" s="370" t="s">
        <v>76</v>
      </c>
    </row>
    <row r="61" spans="1:7" s="29" customFormat="1" ht="18.75" customHeight="1">
      <c r="A61" s="1188"/>
      <c r="B61" s="464" t="s">
        <v>161</v>
      </c>
      <c r="C61" s="346"/>
      <c r="D61" s="314"/>
      <c r="E61" s="4" t="s">
        <v>784</v>
      </c>
      <c r="F61" s="370" t="s">
        <v>76</v>
      </c>
    </row>
    <row r="62" spans="1:7" s="29" customFormat="1" ht="18.75" customHeight="1" thickBot="1">
      <c r="A62" s="1188"/>
      <c r="B62" s="1293" t="s">
        <v>94</v>
      </c>
      <c r="C62" s="346"/>
      <c r="D62" s="314"/>
      <c r="E62" s="4" t="s">
        <v>785</v>
      </c>
      <c r="F62" s="370" t="s">
        <v>38</v>
      </c>
    </row>
    <row r="63" spans="1:7" s="29" customFormat="1" ht="18.75" customHeight="1">
      <c r="A63" s="1188"/>
      <c r="B63" s="371" t="s">
        <v>1154</v>
      </c>
      <c r="C63" s="345">
        <f>C62+C57</f>
        <v>0</v>
      </c>
      <c r="D63" s="345">
        <f>D62+D57</f>
        <v>0</v>
      </c>
      <c r="E63" s="4" t="s">
        <v>786</v>
      </c>
      <c r="F63" s="370" t="s">
        <v>136</v>
      </c>
    </row>
    <row r="64" spans="1:7" s="29" customFormat="1" ht="18.75" customHeight="1">
      <c r="A64" s="1188"/>
      <c r="B64" s="464" t="s">
        <v>159</v>
      </c>
      <c r="C64" s="1308">
        <f>C63-SUM(C65:C66)</f>
        <v>0</v>
      </c>
      <c r="D64" s="309">
        <f>D63-SUM(D65:D66)</f>
        <v>0</v>
      </c>
      <c r="E64" s="4" t="s">
        <v>819</v>
      </c>
      <c r="F64" s="370" t="s">
        <v>76</v>
      </c>
    </row>
    <row r="65" spans="1:7" s="29" customFormat="1" ht="18.75" customHeight="1">
      <c r="A65" s="1188"/>
      <c r="B65" s="464" t="s">
        <v>160</v>
      </c>
      <c r="C65" s="346"/>
      <c r="D65" s="314"/>
      <c r="E65" s="4" t="s">
        <v>886</v>
      </c>
      <c r="F65" s="370" t="s">
        <v>76</v>
      </c>
    </row>
    <row r="66" spans="1:7" s="29" customFormat="1" ht="18.75" customHeight="1">
      <c r="A66" s="1188"/>
      <c r="B66" s="1295" t="s">
        <v>161</v>
      </c>
      <c r="C66" s="346"/>
      <c r="D66" s="314"/>
      <c r="E66" s="4" t="s">
        <v>1080</v>
      </c>
      <c r="F66" s="370" t="s">
        <v>76</v>
      </c>
    </row>
    <row r="67" spans="1:7" s="29" customFormat="1" ht="20.25" customHeight="1" thickBot="1">
      <c r="A67" s="1188"/>
      <c r="B67" s="1220"/>
      <c r="C67" s="1216"/>
      <c r="D67" s="597"/>
      <c r="E67" s="597"/>
      <c r="F67" s="598"/>
    </row>
    <row r="68" spans="1:7" s="29" customFormat="1" ht="18.75" customHeight="1" thickBot="1">
      <c r="A68" s="1244"/>
      <c r="B68" s="371" t="s">
        <v>1179</v>
      </c>
      <c r="C68" s="248">
        <f t="shared" ref="C68:D71" si="0">C30+C41+C52+C63</f>
        <v>0</v>
      </c>
      <c r="D68" s="248">
        <f t="shared" si="0"/>
        <v>0</v>
      </c>
      <c r="E68" s="4" t="s">
        <v>1082</v>
      </c>
      <c r="F68" s="370" t="s">
        <v>136</v>
      </c>
    </row>
    <row r="69" spans="1:7" s="29" customFormat="1" ht="18.75" customHeight="1">
      <c r="A69" s="1244"/>
      <c r="B69" s="464" t="s">
        <v>159</v>
      </c>
      <c r="C69" s="1338">
        <f t="shared" si="0"/>
        <v>0</v>
      </c>
      <c r="D69" s="1338">
        <f t="shared" si="0"/>
        <v>0</v>
      </c>
      <c r="E69" s="4" t="s">
        <v>1164</v>
      </c>
      <c r="F69" s="370" t="s">
        <v>76</v>
      </c>
    </row>
    <row r="70" spans="1:7" s="29" customFormat="1" ht="18.75" customHeight="1">
      <c r="A70" s="1244"/>
      <c r="B70" s="464" t="s">
        <v>160</v>
      </c>
      <c r="C70" s="1308">
        <f t="shared" si="0"/>
        <v>0</v>
      </c>
      <c r="D70" s="1301">
        <f t="shared" si="0"/>
        <v>0</v>
      </c>
      <c r="E70" s="4" t="s">
        <v>889</v>
      </c>
      <c r="F70" s="370" t="s">
        <v>76</v>
      </c>
    </row>
    <row r="71" spans="1:7" s="29" customFormat="1" ht="18.75" customHeight="1">
      <c r="A71" s="1244"/>
      <c r="B71" s="1295" t="s">
        <v>161</v>
      </c>
      <c r="C71" s="1308">
        <f t="shared" si="0"/>
        <v>0</v>
      </c>
      <c r="D71" s="1301">
        <f t="shared" si="0"/>
        <v>0</v>
      </c>
      <c r="E71" s="4" t="s">
        <v>1110</v>
      </c>
      <c r="F71" s="370" t="s">
        <v>76</v>
      </c>
    </row>
    <row r="72" spans="1:7" s="29" customFormat="1" ht="29.25" customHeight="1">
      <c r="A72" s="1188"/>
      <c r="B72" s="1337" t="s">
        <v>864</v>
      </c>
      <c r="C72" s="346"/>
      <c r="D72" s="1062"/>
      <c r="E72" s="4" t="s">
        <v>753</v>
      </c>
      <c r="F72" s="370" t="s">
        <v>76</v>
      </c>
      <c r="G72" s="988"/>
    </row>
    <row r="73" spans="1:7" s="1063" customFormat="1" ht="29.25" customHeight="1">
      <c r="B73" s="139"/>
    </row>
    <row r="74" spans="1:7" s="1063" customFormat="1">
      <c r="B74" s="139"/>
    </row>
    <row r="75" spans="1:7">
      <c r="D75" s="1609"/>
      <c r="E75" s="1609"/>
      <c r="F75" s="1609"/>
      <c r="G75" s="1609"/>
    </row>
    <row r="76" spans="1:7">
      <c r="B76" s="17"/>
      <c r="D76" s="1609"/>
      <c r="E76" s="1609"/>
      <c r="F76" s="1609"/>
      <c r="G76" s="1609"/>
    </row>
    <row r="77" spans="1:7">
      <c r="D77" s="1609"/>
      <c r="E77" s="1609"/>
      <c r="F77" s="1609"/>
      <c r="G77" s="1609"/>
    </row>
    <row r="78" spans="1:7">
      <c r="D78" s="1609"/>
      <c r="E78" s="1609"/>
      <c r="F78" s="1609"/>
      <c r="G78" s="1609"/>
    </row>
    <row r="79" spans="1:7">
      <c r="D79" s="1609"/>
      <c r="E79" s="1609"/>
      <c r="F79" s="1609"/>
      <c r="G79" s="1609"/>
    </row>
  </sheetData>
  <printOptions gridLinesSet="0"/>
  <pageMargins left="0.74803149606299213" right="0.34" top="0.36" bottom="0.38" header="0.21" footer="0.2"/>
  <pageSetup paperSize="9" scale="36" orientation="landscape" horizontalDpi="300" verticalDpi="300" r:id="rId1"/>
  <headerFooter alignWithMargins="0"/>
  <ignoredErrors>
    <ignoredError sqref="C13:D13 E15:E16 C2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4"/>
  <sheetViews>
    <sheetView showGridLines="0" zoomScale="80" zoomScaleNormal="80" workbookViewId="0"/>
  </sheetViews>
  <sheetFormatPr defaultColWidth="10.7109375" defaultRowHeight="12.75"/>
  <cols>
    <col min="1" max="1" width="4.5703125" style="25" customWidth="1"/>
    <col min="2" max="2" width="56.42578125" style="26" customWidth="1"/>
    <col min="3" max="3" width="14.28515625" style="26" customWidth="1"/>
    <col min="4" max="5" width="14.7109375" style="25" customWidth="1"/>
    <col min="6" max="6" width="10" style="25" bestFit="1" customWidth="1"/>
    <col min="7" max="7" width="9.7109375" style="25" bestFit="1" customWidth="1"/>
    <col min="8" max="8" width="3.42578125" style="25" customWidth="1"/>
    <col min="9" max="16384" width="10.7109375" style="25"/>
  </cols>
  <sheetData>
    <row r="1" spans="1:12" ht="15.75">
      <c r="A1" s="33"/>
      <c r="B1" s="1207" t="s">
        <v>1072</v>
      </c>
      <c r="C1" s="41"/>
      <c r="D1" s="33"/>
      <c r="E1" s="33"/>
      <c r="F1" s="33"/>
      <c r="G1" s="33"/>
      <c r="H1" s="33"/>
      <c r="I1" s="33"/>
      <c r="J1" s="33"/>
      <c r="K1" s="33"/>
      <c r="L1" s="33"/>
    </row>
    <row r="2" spans="1:12">
      <c r="A2" s="33"/>
      <c r="B2" s="42"/>
      <c r="C2" s="37"/>
      <c r="D2" s="33"/>
      <c r="E2" s="33"/>
      <c r="F2" s="33"/>
      <c r="G2" s="33"/>
      <c r="H2" s="33"/>
      <c r="I2" s="33"/>
      <c r="J2" s="33"/>
      <c r="K2" s="33"/>
      <c r="L2" s="33"/>
    </row>
    <row r="3" spans="1:12">
      <c r="A3" s="33"/>
      <c r="B3" s="43" t="s">
        <v>1479</v>
      </c>
      <c r="C3" s="43"/>
      <c r="D3" s="33"/>
      <c r="E3" s="33"/>
      <c r="F3" s="33"/>
      <c r="G3" s="33"/>
      <c r="H3" s="33"/>
      <c r="I3" s="33"/>
      <c r="J3" s="33"/>
      <c r="K3" s="33"/>
      <c r="L3" s="33"/>
    </row>
    <row r="4" spans="1:12">
      <c r="A4" s="33"/>
      <c r="B4" s="94" t="s">
        <v>498</v>
      </c>
      <c r="C4" s="39"/>
      <c r="D4" s="33"/>
      <c r="E4" s="33"/>
      <c r="F4" s="33"/>
      <c r="G4" s="33"/>
      <c r="H4" s="33"/>
      <c r="I4" s="33"/>
      <c r="J4" s="33"/>
      <c r="K4" s="33"/>
      <c r="L4" s="33"/>
    </row>
    <row r="5" spans="1:12" s="956" customFormat="1">
      <c r="A5" s="978"/>
      <c r="B5" s="916"/>
      <c r="C5" s="39"/>
      <c r="D5" s="978"/>
      <c r="E5" s="978"/>
      <c r="F5" s="978"/>
      <c r="G5" s="978"/>
      <c r="H5" s="978"/>
      <c r="I5" s="978"/>
      <c r="J5" s="978"/>
      <c r="K5" s="978"/>
      <c r="L5" s="978"/>
    </row>
    <row r="6" spans="1:12" s="956" customFormat="1">
      <c r="A6" s="978"/>
      <c r="B6" s="916"/>
      <c r="C6" s="39"/>
      <c r="D6" s="978"/>
      <c r="E6" s="978"/>
      <c r="F6" s="978"/>
      <c r="G6" s="978"/>
      <c r="H6" s="978"/>
      <c r="I6" s="978"/>
      <c r="J6" s="978"/>
      <c r="K6" s="978"/>
      <c r="L6" s="978"/>
    </row>
    <row r="7" spans="1:12" s="956" customFormat="1">
      <c r="A7" s="978"/>
      <c r="B7" s="916"/>
      <c r="C7" s="39"/>
      <c r="D7" s="978"/>
      <c r="E7" s="978"/>
      <c r="F7" s="978"/>
      <c r="G7" s="978"/>
      <c r="H7" s="978"/>
      <c r="I7" s="978"/>
      <c r="J7" s="978"/>
      <c r="K7" s="978"/>
      <c r="L7" s="978"/>
    </row>
    <row r="8" spans="1:12">
      <c r="A8" s="33"/>
      <c r="B8" s="33"/>
      <c r="C8" s="33"/>
      <c r="D8" s="33"/>
      <c r="E8" s="33"/>
      <c r="F8" s="33"/>
      <c r="G8" s="33"/>
      <c r="H8" s="33"/>
      <c r="I8" s="33"/>
      <c r="J8" s="33"/>
      <c r="K8" s="33"/>
      <c r="L8" s="33"/>
    </row>
    <row r="9" spans="1:12">
      <c r="A9" s="33"/>
      <c r="B9" s="43" t="s">
        <v>127</v>
      </c>
      <c r="C9" s="43"/>
      <c r="D9" s="34"/>
      <c r="E9" s="34"/>
      <c r="F9" s="34"/>
      <c r="G9" s="34"/>
      <c r="H9" s="34"/>
      <c r="I9" s="33"/>
      <c r="J9" s="33"/>
      <c r="K9" s="33"/>
      <c r="L9" s="33"/>
    </row>
    <row r="10" spans="1:12">
      <c r="A10" s="33"/>
      <c r="B10" s="40"/>
      <c r="C10" s="40"/>
      <c r="D10" s="34"/>
      <c r="E10" s="34"/>
      <c r="F10" s="1759" t="s">
        <v>1633</v>
      </c>
      <c r="G10" s="1759">
        <v>1</v>
      </c>
      <c r="H10" s="34"/>
      <c r="I10" s="33"/>
      <c r="J10" s="33"/>
      <c r="K10" s="33"/>
      <c r="L10" s="33"/>
    </row>
    <row r="11" spans="1:12">
      <c r="A11" s="1187">
        <v>1</v>
      </c>
      <c r="B11" s="600"/>
      <c r="C11" s="637"/>
      <c r="D11" s="638" t="s">
        <v>321</v>
      </c>
      <c r="E11" s="1155" t="s">
        <v>322</v>
      </c>
      <c r="F11" s="684" t="s">
        <v>73</v>
      </c>
      <c r="G11" s="540"/>
      <c r="H11" s="34"/>
      <c r="I11" s="33"/>
      <c r="J11" s="33"/>
      <c r="K11" s="33"/>
      <c r="L11" s="33"/>
    </row>
    <row r="12" spans="1:12">
      <c r="A12" s="33"/>
      <c r="B12" s="325" t="s">
        <v>198</v>
      </c>
      <c r="C12" s="351"/>
      <c r="D12" s="639" t="s">
        <v>1480</v>
      </c>
      <c r="E12" s="639" t="s">
        <v>1482</v>
      </c>
      <c r="F12" s="682"/>
      <c r="G12" s="228" t="s">
        <v>110</v>
      </c>
      <c r="H12" s="33"/>
      <c r="I12" s="33"/>
      <c r="J12" s="33"/>
      <c r="K12" s="33"/>
      <c r="L12" s="33"/>
    </row>
    <row r="13" spans="1:12">
      <c r="A13" s="33"/>
      <c r="B13" s="478"/>
      <c r="C13" s="593" t="s">
        <v>602</v>
      </c>
      <c r="D13" s="285" t="s">
        <v>75</v>
      </c>
      <c r="E13" s="285" t="s">
        <v>75</v>
      </c>
      <c r="F13" s="683" t="s">
        <v>74</v>
      </c>
      <c r="G13" s="352" t="s">
        <v>111</v>
      </c>
      <c r="H13" s="34"/>
      <c r="I13" s="33"/>
      <c r="J13" s="33"/>
      <c r="K13" s="33"/>
      <c r="L13" s="33"/>
    </row>
    <row r="14" spans="1:12" ht="18.75" customHeight="1">
      <c r="A14" s="33"/>
      <c r="B14" s="604" t="s">
        <v>199</v>
      </c>
      <c r="C14" s="46"/>
      <c r="D14" s="50"/>
      <c r="E14" s="50"/>
      <c r="F14" s="297"/>
      <c r="G14" s="640"/>
      <c r="H14" s="34"/>
      <c r="I14" s="33"/>
      <c r="J14" s="33"/>
      <c r="K14" s="33"/>
      <c r="L14" s="33"/>
    </row>
    <row r="15" spans="1:12" ht="18.75" customHeight="1">
      <c r="A15" s="33"/>
      <c r="B15" s="451" t="s">
        <v>186</v>
      </c>
      <c r="C15" s="45" t="str">
        <f>MID('13. Intangibles'!B12,6,2)</f>
        <v>11</v>
      </c>
      <c r="D15" s="650">
        <f>'13. Intangibles'!C84</f>
        <v>0</v>
      </c>
      <c r="E15" s="650">
        <f>'13. Intangibles'!C14-'13. Intangibles'!C31</f>
        <v>0</v>
      </c>
      <c r="F15" s="632" t="s">
        <v>200</v>
      </c>
      <c r="G15" s="262" t="s">
        <v>76</v>
      </c>
      <c r="H15" s="34"/>
      <c r="I15" s="33"/>
      <c r="J15" s="33"/>
      <c r="K15" s="33"/>
      <c r="L15" s="33"/>
    </row>
    <row r="16" spans="1:12" ht="18.75" customHeight="1">
      <c r="A16" s="33"/>
      <c r="B16" s="451" t="s">
        <v>170</v>
      </c>
      <c r="C16" s="45" t="str">
        <f>MID('14. PPE'!B12,6,2)</f>
        <v>12</v>
      </c>
      <c r="D16" s="650">
        <f>'14. PPE'!C94</f>
        <v>0</v>
      </c>
      <c r="E16" s="650">
        <f>'14. PPE'!C14-'14. PPE'!C31</f>
        <v>0</v>
      </c>
      <c r="F16" s="632" t="s">
        <v>26</v>
      </c>
      <c r="G16" s="262" t="s">
        <v>76</v>
      </c>
      <c r="H16" s="34"/>
      <c r="I16" s="33"/>
      <c r="J16" s="33"/>
      <c r="K16" s="33"/>
      <c r="L16" s="33"/>
    </row>
    <row r="17" spans="1:12" ht="18.75" customHeight="1">
      <c r="A17" s="33"/>
      <c r="B17" s="451" t="s">
        <v>686</v>
      </c>
      <c r="C17" s="45" t="str">
        <f>MID('16. Investments &amp; Groups'!B12,6,2)</f>
        <v>14</v>
      </c>
      <c r="D17" s="650">
        <f>'16. Investments &amp; Groups'!C30+'16. Investments &amp; Groups'!F30</f>
        <v>0</v>
      </c>
      <c r="E17" s="650">
        <f>'16. Investments &amp; Groups'!C15+'16. Investments &amp; Groups'!F15</f>
        <v>0</v>
      </c>
      <c r="F17" s="632" t="s">
        <v>201</v>
      </c>
      <c r="G17" s="262" t="s">
        <v>76</v>
      </c>
      <c r="H17" s="34"/>
      <c r="I17" s="33"/>
      <c r="J17" s="33"/>
      <c r="K17" s="33"/>
      <c r="L17" s="33"/>
    </row>
    <row r="18" spans="1:12" ht="18.75" customHeight="1">
      <c r="A18" s="33"/>
      <c r="B18" s="936" t="s">
        <v>1462</v>
      </c>
      <c r="C18" s="957" t="str">
        <f>MID('16. Investments &amp; Groups'!B12,6,2)</f>
        <v>14</v>
      </c>
      <c r="D18" s="650">
        <f>'16. Investments &amp; Groups'!D30</f>
        <v>0</v>
      </c>
      <c r="E18" s="650">
        <f>'16. Investments &amp; Groups'!D15</f>
        <v>0</v>
      </c>
      <c r="F18" s="632" t="s">
        <v>27</v>
      </c>
      <c r="G18" s="262" t="s">
        <v>76</v>
      </c>
      <c r="H18" s="34"/>
      <c r="I18" s="33"/>
      <c r="J18" s="33"/>
      <c r="K18" s="33"/>
      <c r="L18" s="33"/>
    </row>
    <row r="19" spans="1:12" ht="18.75" customHeight="1">
      <c r="A19" s="33"/>
      <c r="B19" s="606" t="s">
        <v>1168</v>
      </c>
      <c r="C19" s="957" t="str">
        <f>MID('16. Investments &amp; Groups'!B12,6,2)</f>
        <v>14</v>
      </c>
      <c r="D19" s="650">
        <f>'16. Investments &amp; Groups'!E30+'16. Investments &amp; Groups'!G30</f>
        <v>0</v>
      </c>
      <c r="E19" s="650">
        <f>'16. Investments &amp; Groups'!E15+'16. Investments &amp; Groups'!G15</f>
        <v>0</v>
      </c>
      <c r="F19" s="632" t="s">
        <v>202</v>
      </c>
      <c r="G19" s="262" t="s">
        <v>76</v>
      </c>
      <c r="H19" s="34"/>
      <c r="I19" s="33"/>
      <c r="J19" s="33"/>
      <c r="K19" s="33"/>
      <c r="L19" s="33"/>
    </row>
    <row r="20" spans="1:12" ht="18.75" customHeight="1">
      <c r="A20" s="33"/>
      <c r="B20" s="451" t="s">
        <v>171</v>
      </c>
      <c r="C20" s="45" t="str">
        <f>MID('20. Receivables'!B12,6,2)</f>
        <v>20</v>
      </c>
      <c r="D20" s="650">
        <f>'20. Receivables'!D61</f>
        <v>0</v>
      </c>
      <c r="E20" s="650">
        <f>'20. Receivables'!E61</f>
        <v>0</v>
      </c>
      <c r="F20" s="632" t="s">
        <v>3</v>
      </c>
      <c r="G20" s="262" t="s">
        <v>76</v>
      </c>
      <c r="H20" s="34"/>
      <c r="I20" s="33"/>
      <c r="J20" s="33"/>
      <c r="K20" s="33"/>
      <c r="L20" s="33"/>
    </row>
    <row r="21" spans="1:12" ht="18.75" customHeight="1">
      <c r="A21" s="33"/>
      <c r="B21" s="451" t="s">
        <v>174</v>
      </c>
      <c r="C21" s="45" t="str">
        <f>MID('18. Other Assets'!B20,6,2)</f>
        <v>18</v>
      </c>
      <c r="D21" s="650">
        <f>'18. Other Assets'!C29</f>
        <v>0</v>
      </c>
      <c r="E21" s="650">
        <f>'18. Other Assets'!D29</f>
        <v>0</v>
      </c>
      <c r="F21" s="632" t="s">
        <v>203</v>
      </c>
      <c r="G21" s="262" t="s">
        <v>76</v>
      </c>
      <c r="H21" s="34"/>
      <c r="I21" s="33"/>
      <c r="J21" s="33"/>
      <c r="K21" s="33"/>
      <c r="L21" s="33"/>
    </row>
    <row r="22" spans="1:12" ht="18.75" customHeight="1" thickBot="1">
      <c r="A22" s="33"/>
      <c r="B22" s="537" t="s">
        <v>172</v>
      </c>
      <c r="C22" s="152" t="str">
        <f>MID('18. Other Assets'!B12,6,2)</f>
        <v>17</v>
      </c>
      <c r="D22" s="650">
        <f>'18. Other Assets'!C16</f>
        <v>0</v>
      </c>
      <c r="E22" s="650">
        <f>'18. Other Assets'!D16</f>
        <v>0</v>
      </c>
      <c r="F22" s="632" t="s">
        <v>204</v>
      </c>
      <c r="G22" s="262" t="s">
        <v>76</v>
      </c>
      <c r="H22" s="34"/>
      <c r="I22" s="33"/>
      <c r="J22" s="33"/>
      <c r="K22" s="33"/>
      <c r="L22" s="33"/>
    </row>
    <row r="23" spans="1:12" ht="18.75" customHeight="1">
      <c r="A23" s="33"/>
      <c r="B23" s="641" t="s">
        <v>354</v>
      </c>
      <c r="C23" s="152"/>
      <c r="D23" s="345">
        <f>SUM(D15:D22)</f>
        <v>0</v>
      </c>
      <c r="E23" s="345">
        <f>SUM(E15:E22)</f>
        <v>0</v>
      </c>
      <c r="F23" s="632" t="s">
        <v>5</v>
      </c>
      <c r="G23" s="262" t="s">
        <v>76</v>
      </c>
      <c r="H23" s="34"/>
      <c r="I23" s="33"/>
      <c r="J23" s="33"/>
      <c r="K23" s="33"/>
      <c r="L23" s="33"/>
    </row>
    <row r="24" spans="1:12" ht="18.75" customHeight="1">
      <c r="A24" s="33"/>
      <c r="B24" s="604" t="s">
        <v>309</v>
      </c>
      <c r="C24" s="58"/>
      <c r="D24" s="50"/>
      <c r="E24" s="50"/>
      <c r="F24" s="297"/>
      <c r="G24" s="640"/>
      <c r="H24" s="34"/>
      <c r="I24" s="33"/>
      <c r="J24" s="33"/>
      <c r="K24" s="33"/>
      <c r="L24" s="33"/>
    </row>
    <row r="25" spans="1:12" ht="18.75" customHeight="1">
      <c r="A25" s="33"/>
      <c r="B25" s="451" t="s">
        <v>173</v>
      </c>
      <c r="C25" s="45" t="str">
        <f>MID('19. Inventory'!B13,6,2)</f>
        <v>19</v>
      </c>
      <c r="D25" s="650">
        <f>'19. Inventory'!D25</f>
        <v>0</v>
      </c>
      <c r="E25" s="650">
        <f>'19. Inventory'!D16</f>
        <v>0</v>
      </c>
      <c r="F25" s="632" t="s">
        <v>205</v>
      </c>
      <c r="G25" s="262" t="s">
        <v>76</v>
      </c>
      <c r="H25" s="34"/>
      <c r="I25" s="33"/>
      <c r="J25" s="33"/>
      <c r="K25" s="33"/>
      <c r="L25" s="33"/>
    </row>
    <row r="26" spans="1:12" ht="18.75" customHeight="1">
      <c r="A26" s="33"/>
      <c r="B26" s="451" t="s">
        <v>171</v>
      </c>
      <c r="C26" s="957" t="str">
        <f>MID('20. Receivables'!B12,6,2)</f>
        <v>20</v>
      </c>
      <c r="D26" s="650">
        <f>'20. Receivables'!D38</f>
        <v>0</v>
      </c>
      <c r="E26" s="650">
        <f>'20. Receivables'!E38</f>
        <v>0</v>
      </c>
      <c r="F26" s="632" t="s">
        <v>6</v>
      </c>
      <c r="G26" s="262" t="s">
        <v>76</v>
      </c>
      <c r="H26" s="34"/>
      <c r="I26" s="33"/>
      <c r="J26" s="33"/>
      <c r="K26" s="33"/>
      <c r="L26" s="33"/>
    </row>
    <row r="27" spans="1:12" ht="18.75" customHeight="1">
      <c r="A27" s="33"/>
      <c r="B27" s="451" t="s">
        <v>174</v>
      </c>
      <c r="C27" s="957" t="str">
        <f>MID('18. Other Assets'!B20,6,2)</f>
        <v>18</v>
      </c>
      <c r="D27" s="650">
        <f>'18. Other Assets'!C38</f>
        <v>0</v>
      </c>
      <c r="E27" s="650">
        <f>'18. Other Assets'!D38</f>
        <v>0</v>
      </c>
      <c r="F27" s="632" t="s">
        <v>206</v>
      </c>
      <c r="G27" s="262" t="s">
        <v>76</v>
      </c>
      <c r="H27" s="34"/>
      <c r="I27" s="33"/>
      <c r="J27" s="33"/>
      <c r="K27" s="33"/>
      <c r="L27" s="33"/>
    </row>
    <row r="28" spans="1:12" ht="18.75" customHeight="1">
      <c r="A28" s="33"/>
      <c r="B28" s="606" t="s">
        <v>234</v>
      </c>
      <c r="C28" s="135" t="str">
        <f>MID('17. AHFS'!B12,6,2)</f>
        <v>16</v>
      </c>
      <c r="D28" s="650">
        <f>'17. AHFS'!C22</f>
        <v>0</v>
      </c>
      <c r="E28" s="650">
        <f>'17. AHFS'!C14</f>
        <v>0</v>
      </c>
      <c r="F28" s="632" t="s">
        <v>207</v>
      </c>
      <c r="G28" s="262" t="s">
        <v>76</v>
      </c>
      <c r="H28" s="34"/>
      <c r="I28" s="33"/>
      <c r="J28" s="33"/>
      <c r="K28" s="33"/>
      <c r="L28" s="33"/>
    </row>
    <row r="29" spans="1:12" ht="18.75" customHeight="1" thickBot="1">
      <c r="A29" s="33"/>
      <c r="B29" s="537" t="s">
        <v>175</v>
      </c>
      <c r="C29" s="152" t="str">
        <f>MID('21. CCE'!B12,6,2)</f>
        <v>23</v>
      </c>
      <c r="D29" s="650">
        <f>'21. CCE'!C33+'21. CCE'!D33</f>
        <v>0</v>
      </c>
      <c r="E29" s="650">
        <f>'21. CCE'!C17+'21. CCE'!D17</f>
        <v>0</v>
      </c>
      <c r="F29" s="632" t="s">
        <v>14</v>
      </c>
      <c r="G29" s="262" t="s">
        <v>76</v>
      </c>
      <c r="H29" s="34"/>
      <c r="I29" s="33"/>
      <c r="J29" s="33"/>
      <c r="K29" s="33"/>
      <c r="L29" s="33"/>
    </row>
    <row r="30" spans="1:12" ht="18.75" customHeight="1">
      <c r="A30" s="33"/>
      <c r="B30" s="641" t="s">
        <v>355</v>
      </c>
      <c r="C30" s="152"/>
      <c r="D30" s="345">
        <f>SUM(D25:D29)</f>
        <v>0</v>
      </c>
      <c r="E30" s="345">
        <f>SUM(E25:E29)</f>
        <v>0</v>
      </c>
      <c r="F30" s="632" t="s">
        <v>208</v>
      </c>
      <c r="G30" s="262" t="s">
        <v>76</v>
      </c>
      <c r="H30" s="34"/>
      <c r="I30" s="33"/>
      <c r="J30" s="33"/>
      <c r="K30" s="33"/>
      <c r="L30" s="33"/>
    </row>
    <row r="31" spans="1:12" ht="18.75" customHeight="1">
      <c r="A31" s="33"/>
      <c r="B31" s="642" t="s">
        <v>195</v>
      </c>
      <c r="C31" s="152"/>
      <c r="D31" s="51"/>
      <c r="E31" s="50"/>
      <c r="F31" s="297"/>
      <c r="G31" s="640"/>
      <c r="H31" s="34"/>
      <c r="I31" s="33"/>
      <c r="J31" s="33"/>
      <c r="K31" s="33"/>
      <c r="L31" s="33"/>
    </row>
    <row r="32" spans="1:12" ht="18.75" customHeight="1">
      <c r="A32" s="33"/>
      <c r="B32" s="537" t="s">
        <v>176</v>
      </c>
      <c r="C32" s="152" t="str">
        <f>MID('22. Trade Payables'!B12,6,2)</f>
        <v>24</v>
      </c>
      <c r="D32" s="650">
        <f>-'22. Trade Payables'!C31</f>
        <v>0</v>
      </c>
      <c r="E32" s="650">
        <f>-'22. Trade Payables'!D31</f>
        <v>0</v>
      </c>
      <c r="F32" s="632" t="s">
        <v>209</v>
      </c>
      <c r="G32" s="262" t="s">
        <v>38</v>
      </c>
      <c r="H32" s="34"/>
      <c r="I32" s="33"/>
      <c r="J32" s="33"/>
      <c r="K32" s="33"/>
      <c r="L32" s="33"/>
    </row>
    <row r="33" spans="1:12" ht="18.75" customHeight="1">
      <c r="A33" s="33"/>
      <c r="B33" s="451" t="s">
        <v>177</v>
      </c>
      <c r="C33" s="152" t="str">
        <f>MID('23. Borrowings'!B12,6,2)</f>
        <v>25</v>
      </c>
      <c r="D33" s="650">
        <f>-'23. Borrowings'!C26</f>
        <v>0</v>
      </c>
      <c r="E33" s="650">
        <f>-'23. Borrowings'!D26</f>
        <v>0</v>
      </c>
      <c r="F33" s="632" t="s">
        <v>210</v>
      </c>
      <c r="G33" s="262" t="s">
        <v>38</v>
      </c>
      <c r="H33" s="34"/>
      <c r="I33" s="33"/>
      <c r="J33" s="33"/>
      <c r="K33" s="33"/>
      <c r="L33" s="33"/>
    </row>
    <row r="34" spans="1:12" ht="18.75" customHeight="1">
      <c r="A34" s="33"/>
      <c r="B34" s="451" t="s">
        <v>107</v>
      </c>
      <c r="C34" s="152" t="str">
        <f>MID('24. Other Liabilities'!B37,6,2)</f>
        <v>27</v>
      </c>
      <c r="D34" s="650">
        <f>-'24. Other Liabilities'!C49</f>
        <v>0</v>
      </c>
      <c r="E34" s="650">
        <f>-'24. Other Liabilities'!D49</f>
        <v>0</v>
      </c>
      <c r="F34" s="632" t="s">
        <v>211</v>
      </c>
      <c r="G34" s="262" t="s">
        <v>38</v>
      </c>
      <c r="H34" s="34"/>
      <c r="I34" s="33"/>
      <c r="J34" s="33"/>
      <c r="K34" s="33"/>
      <c r="L34" s="33"/>
    </row>
    <row r="35" spans="1:12" ht="18.75" customHeight="1">
      <c r="A35" s="33"/>
      <c r="B35" s="451" t="s">
        <v>178</v>
      </c>
      <c r="C35" s="152" t="str">
        <f>MID('25. Provisions and CL'!B12,6,2)</f>
        <v>28</v>
      </c>
      <c r="D35" s="650">
        <f>-'25. Provisions and CL'!C43</f>
        <v>0</v>
      </c>
      <c r="E35" s="650">
        <f>-'25. Provisions and CL'!D24</f>
        <v>0</v>
      </c>
      <c r="F35" s="632" t="s">
        <v>212</v>
      </c>
      <c r="G35" s="262" t="s">
        <v>38</v>
      </c>
      <c r="H35" s="34"/>
      <c r="I35" s="33"/>
      <c r="J35" s="33"/>
      <c r="K35" s="33"/>
      <c r="L35" s="33"/>
    </row>
    <row r="36" spans="1:12" ht="18.75" customHeight="1">
      <c r="A36" s="33"/>
      <c r="B36" s="606" t="s">
        <v>179</v>
      </c>
      <c r="C36" s="135" t="str">
        <f>MID('24. Other Liabilities'!B12,6,2)</f>
        <v>26</v>
      </c>
      <c r="D36" s="650">
        <f>-'24. Other Liabilities'!C23</f>
        <v>0</v>
      </c>
      <c r="E36" s="650">
        <f>-'24. Other Liabilities'!D23</f>
        <v>0</v>
      </c>
      <c r="F36" s="632" t="s">
        <v>214</v>
      </c>
      <c r="G36" s="262" t="s">
        <v>38</v>
      </c>
      <c r="H36" s="33"/>
      <c r="I36" s="33"/>
      <c r="J36" s="33"/>
      <c r="K36" s="33"/>
      <c r="L36" s="33"/>
    </row>
    <row r="37" spans="1:12" ht="18.75" customHeight="1" thickBot="1">
      <c r="A37" s="33"/>
      <c r="B37" s="537" t="s">
        <v>180</v>
      </c>
      <c r="C37" s="135" t="str">
        <f>MID('17. AHFS'!B42,6,2)</f>
        <v>16</v>
      </c>
      <c r="D37" s="650">
        <f>-'17. AHFS'!C48</f>
        <v>0</v>
      </c>
      <c r="E37" s="650">
        <f>'17. AHFS'!C58</f>
        <v>0</v>
      </c>
      <c r="F37" s="632" t="s">
        <v>8</v>
      </c>
      <c r="G37" s="262" t="s">
        <v>38</v>
      </c>
      <c r="H37" s="34"/>
      <c r="I37" s="33"/>
      <c r="J37" s="33"/>
      <c r="K37" s="33"/>
      <c r="L37" s="33"/>
    </row>
    <row r="38" spans="1:12" ht="18.75" customHeight="1" thickBot="1">
      <c r="A38" s="33"/>
      <c r="B38" s="641" t="s">
        <v>181</v>
      </c>
      <c r="C38" s="152"/>
      <c r="D38" s="345">
        <f>SUM(D32:D37)</f>
        <v>0</v>
      </c>
      <c r="E38" s="345">
        <f>SUM(E32:E37)</f>
        <v>0</v>
      </c>
      <c r="F38" s="632" t="s">
        <v>215</v>
      </c>
      <c r="G38" s="262" t="s">
        <v>38</v>
      </c>
      <c r="H38" s="34"/>
      <c r="I38" s="33"/>
      <c r="J38" s="33"/>
      <c r="K38" s="33"/>
      <c r="L38" s="33"/>
    </row>
    <row r="39" spans="1:12" ht="18.75" customHeight="1">
      <c r="A39" s="33"/>
      <c r="B39" s="642" t="s">
        <v>356</v>
      </c>
      <c r="C39" s="152"/>
      <c r="D39" s="345">
        <f>D23+D30+D38</f>
        <v>0</v>
      </c>
      <c r="E39" s="345">
        <f>E23+E30+E38</f>
        <v>0</v>
      </c>
      <c r="F39" s="632" t="s">
        <v>216</v>
      </c>
      <c r="G39" s="643" t="s">
        <v>78</v>
      </c>
      <c r="H39" s="34"/>
      <c r="I39" s="33"/>
      <c r="J39" s="33"/>
      <c r="K39" s="33"/>
      <c r="L39" s="33"/>
    </row>
    <row r="40" spans="1:12" ht="18.75" customHeight="1">
      <c r="A40" s="33"/>
      <c r="B40" s="642" t="s">
        <v>196</v>
      </c>
      <c r="C40" s="152"/>
      <c r="D40" s="59"/>
      <c r="E40" s="50"/>
      <c r="F40" s="297"/>
      <c r="G40" s="640"/>
      <c r="H40" s="34"/>
      <c r="I40" s="33"/>
      <c r="J40" s="33"/>
      <c r="K40" s="33"/>
      <c r="L40" s="33"/>
    </row>
    <row r="41" spans="1:12" ht="18.75" customHeight="1">
      <c r="A41" s="33"/>
      <c r="B41" s="451" t="s">
        <v>176</v>
      </c>
      <c r="C41" s="1238" t="str">
        <f>MID('22. Trade Payables'!B12,6,2)</f>
        <v>24</v>
      </c>
      <c r="D41" s="650">
        <f>-'22. Trade Payables'!C45</f>
        <v>0</v>
      </c>
      <c r="E41" s="650">
        <f>-'22. Trade Payables'!D45</f>
        <v>0</v>
      </c>
      <c r="F41" s="632" t="s">
        <v>217</v>
      </c>
      <c r="G41" s="262" t="s">
        <v>38</v>
      </c>
      <c r="H41" s="34"/>
      <c r="I41" s="33"/>
      <c r="J41" s="33"/>
      <c r="K41" s="33"/>
      <c r="L41" s="33"/>
    </row>
    <row r="42" spans="1:12" ht="18.75" customHeight="1">
      <c r="A42" s="33"/>
      <c r="B42" s="451" t="s">
        <v>177</v>
      </c>
      <c r="C42" s="1238" t="str">
        <f>MID('23. Borrowings'!B12,6,2)</f>
        <v>25</v>
      </c>
      <c r="D42" s="650">
        <f>-'23. Borrowings'!C34</f>
        <v>0</v>
      </c>
      <c r="E42" s="650">
        <f>-'23. Borrowings'!D34</f>
        <v>0</v>
      </c>
      <c r="F42" s="632" t="s">
        <v>218</v>
      </c>
      <c r="G42" s="262" t="s">
        <v>38</v>
      </c>
      <c r="H42" s="34"/>
      <c r="I42" s="33"/>
      <c r="J42" s="33"/>
      <c r="K42" s="33"/>
      <c r="L42" s="33"/>
    </row>
    <row r="43" spans="1:12" ht="18.75" customHeight="1">
      <c r="A43" s="33"/>
      <c r="B43" s="451" t="s">
        <v>107</v>
      </c>
      <c r="C43" s="1238" t="str">
        <f>MID('24. Other Liabilities'!B37,6,2)</f>
        <v>27</v>
      </c>
      <c r="D43" s="650">
        <f>-'24. Other Liabilities'!C44</f>
        <v>0</v>
      </c>
      <c r="E43" s="650">
        <f>-'24. Other Liabilities'!D44</f>
        <v>0</v>
      </c>
      <c r="F43" s="632" t="s">
        <v>219</v>
      </c>
      <c r="G43" s="262" t="s">
        <v>38</v>
      </c>
      <c r="H43" s="34"/>
      <c r="I43" s="33"/>
      <c r="J43" s="33"/>
      <c r="K43" s="33"/>
      <c r="L43" s="33"/>
    </row>
    <row r="44" spans="1:12" ht="18.75" customHeight="1">
      <c r="A44" s="33"/>
      <c r="B44" s="537" t="s">
        <v>178</v>
      </c>
      <c r="C44" s="1238" t="str">
        <f>MID('25. Provisions and CL'!B12,6,2)</f>
        <v>28</v>
      </c>
      <c r="D44" s="650">
        <f>-'25. Provisions and CL'!E24</f>
        <v>0</v>
      </c>
      <c r="E44" s="650">
        <f>-'25. Provisions and CL'!F24</f>
        <v>0</v>
      </c>
      <c r="F44" s="632" t="s">
        <v>220</v>
      </c>
      <c r="G44" s="262" t="s">
        <v>38</v>
      </c>
      <c r="H44" s="34"/>
      <c r="I44" s="33"/>
      <c r="J44" s="33"/>
      <c r="K44" s="33"/>
      <c r="L44" s="33"/>
    </row>
    <row r="45" spans="1:12" ht="18.75" customHeight="1" thickBot="1">
      <c r="A45" s="33"/>
      <c r="B45" s="537" t="s">
        <v>179</v>
      </c>
      <c r="C45" s="135" t="str">
        <f>MID('24. Other Liabilities'!B12,6,2)</f>
        <v>26</v>
      </c>
      <c r="D45" s="650">
        <f>-'24. Other Liabilities'!C33</f>
        <v>0</v>
      </c>
      <c r="E45" s="650">
        <f>-'24. Other Liabilities'!D33</f>
        <v>0</v>
      </c>
      <c r="F45" s="632" t="s">
        <v>222</v>
      </c>
      <c r="G45" s="262" t="s">
        <v>38</v>
      </c>
      <c r="H45" s="34"/>
      <c r="I45" s="33"/>
      <c r="J45" s="33"/>
      <c r="K45" s="33"/>
      <c r="L45" s="33"/>
    </row>
    <row r="46" spans="1:12" ht="18.75" customHeight="1" thickBot="1">
      <c r="A46" s="33"/>
      <c r="B46" s="641" t="s">
        <v>182</v>
      </c>
      <c r="C46" s="152"/>
      <c r="D46" s="345">
        <f>SUM(D41:D45)</f>
        <v>0</v>
      </c>
      <c r="E46" s="345">
        <f>SUM(E41:E45)</f>
        <v>0</v>
      </c>
      <c r="F46" s="632" t="s">
        <v>223</v>
      </c>
      <c r="G46" s="262" t="s">
        <v>38</v>
      </c>
      <c r="H46" s="34"/>
      <c r="I46" s="33"/>
      <c r="J46" s="33"/>
      <c r="K46" s="33"/>
      <c r="L46" s="33"/>
    </row>
    <row r="47" spans="1:12" ht="18.75" customHeight="1">
      <c r="A47" s="33"/>
      <c r="B47" s="642" t="s">
        <v>183</v>
      </c>
      <c r="C47" s="152"/>
      <c r="D47" s="345">
        <f>D39+D46</f>
        <v>0</v>
      </c>
      <c r="E47" s="345">
        <f>E39+E46</f>
        <v>0</v>
      </c>
      <c r="F47" s="1047" t="s">
        <v>224</v>
      </c>
      <c r="G47" s="1048" t="s">
        <v>78</v>
      </c>
      <c r="H47" s="34"/>
      <c r="I47" s="33"/>
      <c r="J47" s="33"/>
      <c r="K47" s="33"/>
      <c r="L47" s="33"/>
    </row>
    <row r="48" spans="1:12" ht="28.5" customHeight="1">
      <c r="A48" s="33"/>
      <c r="B48" s="644" t="s">
        <v>866</v>
      </c>
      <c r="C48" s="152"/>
      <c r="D48" s="51"/>
      <c r="E48" s="50"/>
      <c r="F48" s="1049"/>
      <c r="G48" s="1050"/>
      <c r="H48" s="34"/>
      <c r="I48" s="54"/>
      <c r="J48" s="33"/>
      <c r="K48" s="33"/>
      <c r="L48" s="33"/>
    </row>
    <row r="49" spans="1:12" s="956" customFormat="1" ht="18.75" customHeight="1">
      <c r="A49" s="978"/>
      <c r="B49" s="1045" t="s">
        <v>980</v>
      </c>
      <c r="C49" s="152"/>
      <c r="D49" s="982"/>
      <c r="E49" s="50"/>
      <c r="F49" s="1052"/>
      <c r="G49" s="1053"/>
      <c r="H49" s="979"/>
      <c r="I49" s="54"/>
      <c r="J49" s="978"/>
      <c r="K49" s="978"/>
      <c r="L49" s="978"/>
    </row>
    <row r="50" spans="1:12" s="28" customFormat="1" ht="18.75" customHeight="1">
      <c r="A50" s="54"/>
      <c r="B50" s="451" t="s">
        <v>1169</v>
      </c>
      <c r="C50" s="152"/>
      <c r="D50" s="650">
        <f>'3. SOCIE'!G40</f>
        <v>0</v>
      </c>
      <c r="E50" s="650">
        <f>'3. SOCIE'!G15</f>
        <v>0</v>
      </c>
      <c r="F50" s="1005" t="s">
        <v>226</v>
      </c>
      <c r="G50" s="1051" t="s">
        <v>76</v>
      </c>
      <c r="H50" s="40"/>
      <c r="I50" s="54"/>
      <c r="J50" s="54"/>
      <c r="K50" s="54"/>
      <c r="L50" s="54"/>
    </row>
    <row r="51" spans="1:12" s="28" customFormat="1" ht="18.75" customHeight="1">
      <c r="A51" s="54"/>
      <c r="B51" s="451" t="s">
        <v>184</v>
      </c>
      <c r="C51" s="152" t="str">
        <f>MID('26. Revaluation Reserve'!B12,6,2)</f>
        <v>30</v>
      </c>
      <c r="D51" s="650">
        <f>'3. SOCIE'!H40</f>
        <v>0</v>
      </c>
      <c r="E51" s="650">
        <f>'3. SOCIE'!H15</f>
        <v>0</v>
      </c>
      <c r="F51" s="632" t="s">
        <v>227</v>
      </c>
      <c r="G51" s="274" t="s">
        <v>76</v>
      </c>
      <c r="H51" s="40"/>
      <c r="I51" s="54"/>
      <c r="J51" s="54"/>
      <c r="K51" s="54"/>
      <c r="L51" s="54"/>
    </row>
    <row r="52" spans="1:12" s="28" customFormat="1" ht="18.75" customHeight="1">
      <c r="A52" s="54"/>
      <c r="B52" s="451" t="s">
        <v>37</v>
      </c>
      <c r="C52" s="152"/>
      <c r="D52" s="650">
        <f>'3. SOCIE'!I40</f>
        <v>0</v>
      </c>
      <c r="E52" s="650">
        <f>'3. SOCIE'!I15</f>
        <v>0</v>
      </c>
      <c r="F52" s="632" t="s">
        <v>229</v>
      </c>
      <c r="G52" s="262" t="s">
        <v>76</v>
      </c>
      <c r="H52" s="40"/>
      <c r="I52" s="54"/>
      <c r="J52" s="54"/>
      <c r="K52" s="54"/>
      <c r="L52" s="54"/>
    </row>
    <row r="53" spans="1:12" s="28" customFormat="1" ht="18.75" customHeight="1">
      <c r="A53" s="54"/>
      <c r="B53" s="451" t="s">
        <v>115</v>
      </c>
      <c r="C53" s="152"/>
      <c r="D53" s="650">
        <f>'3. SOCIE'!J40</f>
        <v>0</v>
      </c>
      <c r="E53" s="650">
        <f>'3. SOCIE'!J15</f>
        <v>0</v>
      </c>
      <c r="F53" s="632" t="s">
        <v>230</v>
      </c>
      <c r="G53" s="643" t="s">
        <v>78</v>
      </c>
      <c r="H53" s="40"/>
      <c r="I53" s="54"/>
      <c r="J53" s="54"/>
      <c r="K53" s="54"/>
      <c r="L53" s="54"/>
    </row>
    <row r="54" spans="1:12" s="28" customFormat="1" ht="18.75" customHeight="1">
      <c r="A54" s="54"/>
      <c r="B54" s="451" t="s">
        <v>185</v>
      </c>
      <c r="C54" s="152"/>
      <c r="D54" s="650">
        <f>'3. SOCIE'!K40</f>
        <v>0</v>
      </c>
      <c r="E54" s="650">
        <f>'3. SOCIE'!K15</f>
        <v>0</v>
      </c>
      <c r="F54" s="632" t="s">
        <v>231</v>
      </c>
      <c r="G54" s="643" t="s">
        <v>78</v>
      </c>
      <c r="H54" s="40"/>
      <c r="I54" s="54"/>
      <c r="J54" s="54"/>
      <c r="K54" s="54"/>
      <c r="L54" s="54"/>
    </row>
    <row r="55" spans="1:12" s="28" customFormat="1" ht="18.75" customHeight="1">
      <c r="A55" s="54"/>
      <c r="B55" s="606" t="s">
        <v>116</v>
      </c>
      <c r="C55" s="135"/>
      <c r="D55" s="1037">
        <f>'3. SOCIE'!L40</f>
        <v>0</v>
      </c>
      <c r="E55" s="1037">
        <f>'3. SOCIE'!L15</f>
        <v>0</v>
      </c>
      <c r="F55" s="632" t="s">
        <v>232</v>
      </c>
      <c r="G55" s="643" t="s">
        <v>78</v>
      </c>
      <c r="H55" s="40"/>
      <c r="I55" s="54"/>
      <c r="J55" s="54"/>
      <c r="K55" s="54"/>
      <c r="L55" s="54"/>
    </row>
    <row r="56" spans="1:12" s="28" customFormat="1" ht="18.75" customHeight="1">
      <c r="A56" s="54"/>
      <c r="B56" s="1046" t="s">
        <v>981</v>
      </c>
      <c r="C56" s="135"/>
      <c r="D56" s="1054"/>
      <c r="E56" s="1054"/>
      <c r="F56" s="1055"/>
      <c r="G56" s="1044"/>
      <c r="H56" s="980"/>
      <c r="I56" s="54"/>
      <c r="J56" s="54"/>
      <c r="K56" s="54"/>
      <c r="L56" s="54"/>
    </row>
    <row r="57" spans="1:12" s="28" customFormat="1" ht="18.75" customHeight="1">
      <c r="A57" s="54"/>
      <c r="B57" s="451" t="s">
        <v>1252</v>
      </c>
      <c r="C57" s="152"/>
      <c r="D57" s="947">
        <f>'3. SOCIE'!F40</f>
        <v>0</v>
      </c>
      <c r="E57" s="947">
        <f>'3. SOCIE'!F15</f>
        <v>0</v>
      </c>
      <c r="F57" s="632" t="s">
        <v>225</v>
      </c>
      <c r="G57" s="262" t="s">
        <v>76</v>
      </c>
      <c r="H57" s="40"/>
      <c r="I57" s="54"/>
      <c r="J57" s="54"/>
      <c r="K57" s="54"/>
      <c r="L57" s="54"/>
    </row>
    <row r="58" spans="1:12" s="28" customFormat="1" ht="18.75" customHeight="1" thickBot="1">
      <c r="A58" s="54"/>
      <c r="B58" s="1043" t="s">
        <v>1005</v>
      </c>
      <c r="C58" s="135"/>
      <c r="D58" s="947">
        <f>'3. SOCIE'!E40</f>
        <v>0</v>
      </c>
      <c r="E58" s="947">
        <f>'3. SOCIE'!E15</f>
        <v>0</v>
      </c>
      <c r="F58" s="1042" t="s">
        <v>1006</v>
      </c>
      <c r="G58" s="1044" t="s">
        <v>76</v>
      </c>
      <c r="H58" s="980"/>
      <c r="I58" s="54"/>
      <c r="J58" s="54"/>
      <c r="K58" s="54"/>
      <c r="L58" s="54"/>
    </row>
    <row r="59" spans="1:12" s="28" customFormat="1" ht="18.75" customHeight="1">
      <c r="A59" s="54"/>
      <c r="B59" s="607" t="s">
        <v>865</v>
      </c>
      <c r="C59" s="608"/>
      <c r="D59" s="345">
        <f>SUM(D50:D58)</f>
        <v>0</v>
      </c>
      <c r="E59" s="345">
        <f>SUM(E50:E58)</f>
        <v>0</v>
      </c>
      <c r="F59" s="632" t="s">
        <v>233</v>
      </c>
      <c r="G59" s="643" t="s">
        <v>78</v>
      </c>
      <c r="H59" s="40"/>
      <c r="I59" s="33"/>
      <c r="J59" s="54"/>
      <c r="K59" s="54"/>
      <c r="L59" s="54"/>
    </row>
    <row r="60" spans="1:12">
      <c r="A60" s="33"/>
      <c r="B60" s="55"/>
      <c r="C60" s="55"/>
      <c r="D60" s="34"/>
      <c r="E60" s="34"/>
      <c r="F60" s="34"/>
      <c r="G60" s="34"/>
      <c r="H60" s="34"/>
      <c r="I60" s="33"/>
      <c r="J60" s="33"/>
      <c r="K60" s="33"/>
      <c r="L60" s="33"/>
    </row>
    <row r="61" spans="1:12" ht="17.25" customHeight="1">
      <c r="A61" s="33"/>
      <c r="B61" s="55"/>
      <c r="C61" s="55"/>
      <c r="D61" s="691"/>
      <c r="E61" s="691"/>
      <c r="F61"/>
      <c r="G61" s="34"/>
      <c r="H61" s="34"/>
      <c r="I61" s="33"/>
      <c r="J61" s="33"/>
      <c r="K61" s="33"/>
      <c r="L61" s="33"/>
    </row>
    <row r="62" spans="1:12">
      <c r="A62" s="33"/>
      <c r="B62" s="37"/>
      <c r="C62" s="37"/>
      <c r="D62" s="33"/>
      <c r="E62" s="33"/>
      <c r="F62" s="33"/>
      <c r="G62" s="33"/>
      <c r="H62" s="33"/>
      <c r="I62" s="33"/>
      <c r="J62" s="33"/>
      <c r="K62" s="33"/>
      <c r="L62" s="33"/>
    </row>
    <row r="63" spans="1:12">
      <c r="A63" s="33"/>
      <c r="B63" s="37"/>
      <c r="C63" s="37"/>
      <c r="D63" s="33"/>
      <c r="E63" s="33"/>
      <c r="F63" s="33"/>
      <c r="G63" s="33"/>
      <c r="H63" s="33"/>
      <c r="I63" s="33"/>
      <c r="J63" s="33"/>
      <c r="K63" s="33"/>
      <c r="L63" s="33"/>
    </row>
    <row r="64" spans="1:12">
      <c r="D64" s="1041"/>
      <c r="E64" s="1041"/>
    </row>
  </sheetData>
  <dataConsolidate/>
  <customSheetViews>
    <customSheetView guid="{E4F26FFA-5313-49C9-9365-CBA576C57791}" showGridLines="0" fitToPage="1" hiddenRows="1" showRuler="0" topLeftCell="A7">
      <selection activeCell="D16" sqref="D16"/>
      <pageMargins left="0.74803149606299213" right="0.74803149606299213" top="0.98425196850393704" bottom="0.98425196850393704" header="0.51181102362204722" footer="0.51181102362204722"/>
      <pageSetup paperSize="9" scale="85" orientation="portrait" horizontalDpi="300" verticalDpi="300" r:id="rId1"/>
      <headerFooter alignWithMargins="0"/>
    </customSheetView>
  </customSheetViews>
  <phoneticPr fontId="0" type="noConversion"/>
  <conditionalFormatting sqref="D61:E61">
    <cfRule type="cellIs" dxfId="6" priority="1" operator="notEqual">
      <formula>""</formula>
    </cfRule>
  </conditionalFormatting>
  <printOptions gridLinesSet="0"/>
  <pageMargins left="0.74803149606299213" right="0.34" top="0.36" bottom="0.38" header="0.21" footer="0.2"/>
  <pageSetup paperSize="9" scale="76" orientation="portrait" r:id="rId2"/>
  <headerFooter alignWithMargins="0"/>
  <cellWatches>
    <cellWatch r="E47"/>
  </cellWatches>
  <ignoredErrors>
    <ignoredError sqref="E14 D13:E13 E23 F59 F15:F23 F25:F30 F32:F39 F41:F48 F50:F55"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4">
    <pageSetUpPr fitToPage="1"/>
  </sheetPr>
  <dimension ref="A1:V64"/>
  <sheetViews>
    <sheetView showGridLines="0" zoomScale="80" zoomScaleNormal="80" workbookViewId="0"/>
  </sheetViews>
  <sheetFormatPr defaultColWidth="10.7109375" defaultRowHeight="12.75"/>
  <cols>
    <col min="1" max="1" width="7.140625" style="1190" customWidth="1"/>
    <col min="2" max="2" width="77.140625" style="19" customWidth="1"/>
    <col min="3" max="7" width="12.85546875" style="17" customWidth="1"/>
    <col min="8" max="10" width="12.85546875" style="1281" customWidth="1"/>
    <col min="11" max="11" width="9.85546875" style="17" bestFit="1" customWidth="1"/>
    <col min="12" max="16384" width="10.7109375" style="17"/>
  </cols>
  <sheetData>
    <row r="1" spans="1:13" ht="15.75">
      <c r="A1" s="1187"/>
      <c r="B1" s="1207" t="s">
        <v>1083</v>
      </c>
      <c r="C1" s="33"/>
      <c r="D1" s="33"/>
      <c r="E1" s="33"/>
      <c r="F1" s="33"/>
      <c r="G1" s="33"/>
      <c r="H1" s="978"/>
      <c r="I1" s="978"/>
      <c r="J1" s="978"/>
      <c r="K1" s="33"/>
    </row>
    <row r="2" spans="1:13">
      <c r="A2" s="1187"/>
      <c r="B2" s="42"/>
      <c r="C2" s="33"/>
      <c r="D2" s="33"/>
      <c r="E2" s="33"/>
      <c r="F2" s="33"/>
      <c r="G2" s="33"/>
      <c r="H2" s="978"/>
      <c r="I2" s="978"/>
      <c r="J2" s="978"/>
      <c r="K2" s="33"/>
    </row>
    <row r="3" spans="1:13">
      <c r="A3" s="1187"/>
      <c r="B3" s="43" t="s">
        <v>1479</v>
      </c>
      <c r="C3" s="33"/>
      <c r="D3" s="33"/>
      <c r="E3" s="33"/>
      <c r="F3" s="33"/>
      <c r="G3" s="33"/>
      <c r="H3" s="978"/>
      <c r="I3" s="978"/>
      <c r="J3" s="978"/>
      <c r="K3" s="33"/>
    </row>
    <row r="4" spans="1:13">
      <c r="A4" s="1187"/>
      <c r="B4" s="97" t="s">
        <v>510</v>
      </c>
      <c r="C4" s="33"/>
      <c r="D4" s="33"/>
      <c r="E4" s="33"/>
      <c r="F4" s="33"/>
      <c r="G4" s="33"/>
      <c r="H4" s="978"/>
      <c r="I4" s="978"/>
      <c r="J4" s="978"/>
      <c r="K4" s="33"/>
    </row>
    <row r="5" spans="1:13" s="1281" customFormat="1">
      <c r="A5" s="1187"/>
      <c r="B5" s="97"/>
      <c r="C5" s="978"/>
      <c r="D5" s="978"/>
      <c r="E5" s="978"/>
      <c r="F5" s="978"/>
      <c r="G5" s="978"/>
      <c r="H5" s="978"/>
      <c r="I5" s="978"/>
      <c r="J5" s="978"/>
      <c r="K5" s="978"/>
    </row>
    <row r="6" spans="1:13" s="1281" customFormat="1">
      <c r="A6" s="1187"/>
      <c r="B6" s="97"/>
      <c r="C6" s="978"/>
      <c r="D6" s="978"/>
      <c r="E6" s="978"/>
      <c r="F6" s="978"/>
      <c r="G6" s="978"/>
      <c r="H6" s="978"/>
      <c r="I6" s="978"/>
      <c r="J6" s="978"/>
      <c r="K6" s="978"/>
    </row>
    <row r="7" spans="1:13" s="1281" customFormat="1">
      <c r="A7" s="1187"/>
      <c r="B7" s="97"/>
      <c r="C7" s="978"/>
      <c r="D7" s="978"/>
      <c r="E7" s="978"/>
      <c r="F7" s="978"/>
      <c r="G7" s="978"/>
      <c r="H7" s="978"/>
      <c r="I7" s="978"/>
      <c r="J7" s="978"/>
      <c r="K7" s="978"/>
    </row>
    <row r="8" spans="1:13">
      <c r="A8" s="1187"/>
      <c r="B8" s="33"/>
      <c r="C8" s="33"/>
      <c r="D8" s="33"/>
      <c r="E8" s="33"/>
      <c r="F8" s="33"/>
      <c r="G8" s="33"/>
      <c r="H8" s="978"/>
      <c r="I8" s="978"/>
      <c r="J8" s="978"/>
      <c r="K8" s="33"/>
    </row>
    <row r="9" spans="1:13">
      <c r="A9" s="1187"/>
      <c r="B9" s="43" t="s">
        <v>43</v>
      </c>
      <c r="C9" s="33"/>
      <c r="D9" s="33"/>
      <c r="E9" s="33"/>
      <c r="F9" s="33"/>
      <c r="G9" s="33"/>
      <c r="H9" s="978"/>
      <c r="I9" s="978"/>
      <c r="J9" s="978"/>
      <c r="K9" s="33"/>
    </row>
    <row r="10" spans="1:13">
      <c r="A10" s="1187"/>
      <c r="B10" s="37"/>
      <c r="C10" s="33"/>
      <c r="D10" s="76"/>
      <c r="E10" s="33"/>
      <c r="F10" s="33"/>
      <c r="G10" s="33"/>
      <c r="H10" s="978"/>
      <c r="I10" s="978"/>
      <c r="J10" s="978"/>
      <c r="K10" s="33"/>
    </row>
    <row r="11" spans="1:13">
      <c r="A11" s="1188"/>
      <c r="B11"/>
      <c r="C11"/>
      <c r="D11"/>
      <c r="E11"/>
      <c r="F11"/>
      <c r="G11"/>
      <c r="H11" s="1280"/>
      <c r="I11" s="1280"/>
      <c r="J11" s="1280"/>
      <c r="K11" s="1759" t="s">
        <v>1633</v>
      </c>
      <c r="L11" s="1759">
        <v>1</v>
      </c>
    </row>
    <row r="12" spans="1:13" s="29" customFormat="1">
      <c r="A12" s="1188">
        <v>1</v>
      </c>
      <c r="B12" s="455"/>
      <c r="C12" s="3" t="s">
        <v>578</v>
      </c>
      <c r="D12" s="3" t="s">
        <v>1028</v>
      </c>
      <c r="E12" s="3" t="s">
        <v>1029</v>
      </c>
      <c r="F12" s="3" t="s">
        <v>1030</v>
      </c>
      <c r="G12" s="1283" t="s">
        <v>579</v>
      </c>
      <c r="H12" s="1283" t="s">
        <v>1130</v>
      </c>
      <c r="I12" s="1283" t="s">
        <v>1131</v>
      </c>
      <c r="J12" s="1283" t="s">
        <v>1132</v>
      </c>
      <c r="K12" s="3" t="s">
        <v>73</v>
      </c>
      <c r="L12" s="456"/>
      <c r="M12" s="82"/>
    </row>
    <row r="13" spans="1:13" s="29" customFormat="1">
      <c r="A13" s="1188"/>
      <c r="B13" s="1849" t="s">
        <v>1198</v>
      </c>
      <c r="C13" s="356" t="s">
        <v>1480</v>
      </c>
      <c r="D13" s="356" t="s">
        <v>1480</v>
      </c>
      <c r="E13" s="356" t="s">
        <v>1480</v>
      </c>
      <c r="F13" s="356" t="s">
        <v>1480</v>
      </c>
      <c r="G13" s="356" t="s">
        <v>1482</v>
      </c>
      <c r="H13" s="1575" t="s">
        <v>1482</v>
      </c>
      <c r="I13" s="1575" t="s">
        <v>1482</v>
      </c>
      <c r="J13" s="1575" t="s">
        <v>1482</v>
      </c>
      <c r="K13" s="1286"/>
      <c r="L13" s="1287"/>
      <c r="M13" s="82"/>
    </row>
    <row r="14" spans="1:13" s="29" customFormat="1" ht="36" customHeight="1">
      <c r="A14" s="1188"/>
      <c r="B14" s="1849"/>
      <c r="C14" s="362" t="s">
        <v>93</v>
      </c>
      <c r="D14" s="841" t="s">
        <v>1033</v>
      </c>
      <c r="E14" s="841" t="s">
        <v>1032</v>
      </c>
      <c r="F14" s="841" t="s">
        <v>1031</v>
      </c>
      <c r="G14" s="362" t="s">
        <v>93</v>
      </c>
      <c r="H14" s="841" t="s">
        <v>1033</v>
      </c>
      <c r="I14" s="841" t="s">
        <v>1032</v>
      </c>
      <c r="J14" s="841" t="s">
        <v>1031</v>
      </c>
      <c r="K14" s="1229"/>
      <c r="L14" s="1287" t="s">
        <v>110</v>
      </c>
      <c r="M14" s="82"/>
    </row>
    <row r="15" spans="1:13" s="29" customFormat="1">
      <c r="A15" s="1188"/>
      <c r="B15" s="466"/>
      <c r="C15" s="285" t="s">
        <v>75</v>
      </c>
      <c r="D15" s="285" t="s">
        <v>75</v>
      </c>
      <c r="E15" s="285" t="s">
        <v>75</v>
      </c>
      <c r="F15" s="285" t="s">
        <v>75</v>
      </c>
      <c r="G15" s="1176" t="s">
        <v>75</v>
      </c>
      <c r="H15" s="1618" t="s">
        <v>75</v>
      </c>
      <c r="I15" s="1618" t="s">
        <v>75</v>
      </c>
      <c r="J15" s="1629" t="s">
        <v>75</v>
      </c>
      <c r="K15" s="4" t="s">
        <v>74</v>
      </c>
      <c r="L15" s="460" t="s">
        <v>111</v>
      </c>
      <c r="M15" s="1099"/>
    </row>
    <row r="16" spans="1:13" s="29" customFormat="1" ht="9" customHeight="1">
      <c r="A16" s="1244"/>
      <c r="B16" s="1627"/>
      <c r="C16" s="1618"/>
      <c r="D16" s="1618"/>
      <c r="E16" s="1618"/>
      <c r="F16" s="1618"/>
      <c r="G16" s="1618"/>
      <c r="H16" s="1624"/>
      <c r="I16" s="1624"/>
      <c r="J16" s="1624"/>
      <c r="K16" s="1609"/>
      <c r="L16" s="1628"/>
      <c r="M16" s="1099"/>
    </row>
    <row r="17" spans="1:14" s="29" customFormat="1" ht="22.5" customHeight="1">
      <c r="A17" s="1188"/>
      <c r="B17" s="467" t="s">
        <v>1066</v>
      </c>
      <c r="C17" s="1230">
        <f>SUM(D17:F17)</f>
        <v>0</v>
      </c>
      <c r="D17" s="1230">
        <f>SUM(D19:D21)</f>
        <v>0</v>
      </c>
      <c r="E17" s="1230">
        <f>SUM(E19:E21)</f>
        <v>0</v>
      </c>
      <c r="F17" s="1230">
        <f>SUM(F19:F21)</f>
        <v>0</v>
      </c>
      <c r="G17" s="1230">
        <f>SUM(G19:G21)</f>
        <v>0</v>
      </c>
      <c r="H17" s="1230">
        <f>SUM(H19:H21)</f>
        <v>0</v>
      </c>
      <c r="I17" s="1230">
        <f t="shared" ref="I17:J17" si="0">SUM(I19:I21)</f>
        <v>0</v>
      </c>
      <c r="J17" s="1230">
        <f t="shared" si="0"/>
        <v>0</v>
      </c>
      <c r="K17" s="944">
        <v>110</v>
      </c>
      <c r="L17" s="468" t="s">
        <v>136</v>
      </c>
      <c r="M17" s="82"/>
    </row>
    <row r="18" spans="1:14" s="29" customFormat="1" ht="16.5" customHeight="1">
      <c r="A18" s="1188"/>
      <c r="B18" s="461" t="s">
        <v>403</v>
      </c>
      <c r="C18" s="1284"/>
      <c r="D18" s="1284"/>
      <c r="E18" s="1284"/>
      <c r="F18" s="1284"/>
      <c r="G18" s="1284"/>
      <c r="H18" s="1284"/>
      <c r="I18" s="1284"/>
      <c r="J18" s="1284"/>
      <c r="K18" s="1285"/>
      <c r="L18" s="463"/>
      <c r="M18" s="82"/>
    </row>
    <row r="19" spans="1:14" s="29" customFormat="1" ht="22.5" customHeight="1">
      <c r="A19" s="1188"/>
      <c r="B19" s="464" t="s">
        <v>159</v>
      </c>
      <c r="C19" s="308">
        <f t="shared" ref="C19:C26" si="1">SUM(D19:F19)</f>
        <v>0</v>
      </c>
      <c r="D19" s="346"/>
      <c r="E19" s="346"/>
      <c r="F19" s="346"/>
      <c r="G19" s="1169">
        <f>SUM(H19:J19)</f>
        <v>0</v>
      </c>
      <c r="H19" s="1011"/>
      <c r="I19" s="1011"/>
      <c r="J19" s="1011"/>
      <c r="K19" s="4">
        <v>120</v>
      </c>
      <c r="L19" s="370" t="s">
        <v>76</v>
      </c>
      <c r="M19" s="82"/>
    </row>
    <row r="20" spans="1:14" s="29" customFormat="1" ht="22.5" customHeight="1">
      <c r="A20" s="1188"/>
      <c r="B20" s="464" t="s">
        <v>160</v>
      </c>
      <c r="C20" s="308">
        <f t="shared" si="1"/>
        <v>0</v>
      </c>
      <c r="D20" s="346"/>
      <c r="E20" s="346"/>
      <c r="F20" s="346"/>
      <c r="G20" s="1169">
        <f t="shared" ref="G20:G22" si="2">SUM(H20:J20)</f>
        <v>0</v>
      </c>
      <c r="H20" s="1011"/>
      <c r="I20" s="1011"/>
      <c r="J20" s="1011"/>
      <c r="K20" s="4">
        <v>130</v>
      </c>
      <c r="L20" s="370" t="s">
        <v>76</v>
      </c>
      <c r="M20" s="82"/>
    </row>
    <row r="21" spans="1:14" s="29" customFormat="1" ht="22.5" customHeight="1">
      <c r="A21" s="1188"/>
      <c r="B21" s="464" t="s">
        <v>161</v>
      </c>
      <c r="C21" s="308">
        <f t="shared" si="1"/>
        <v>0</v>
      </c>
      <c r="D21" s="346"/>
      <c r="E21" s="346"/>
      <c r="F21" s="346"/>
      <c r="G21" s="1169">
        <f t="shared" si="2"/>
        <v>0</v>
      </c>
      <c r="H21" s="1011"/>
      <c r="I21" s="1011"/>
      <c r="J21" s="1011"/>
      <c r="K21" s="4">
        <v>140</v>
      </c>
      <c r="L21" s="370" t="s">
        <v>76</v>
      </c>
      <c r="M21" s="82"/>
    </row>
    <row r="22" spans="1:14" s="29" customFormat="1" ht="22.5" customHeight="1" thickBot="1">
      <c r="A22" s="1188"/>
      <c r="B22" s="469" t="s">
        <v>94</v>
      </c>
      <c r="C22" s="308">
        <f t="shared" si="1"/>
        <v>0</v>
      </c>
      <c r="D22" s="346"/>
      <c r="E22" s="346"/>
      <c r="F22" s="346"/>
      <c r="G22" s="1169">
        <f t="shared" si="2"/>
        <v>0</v>
      </c>
      <c r="H22" s="1011"/>
      <c r="I22" s="1011"/>
      <c r="J22" s="1011"/>
      <c r="K22" s="4">
        <v>150</v>
      </c>
      <c r="L22" s="370" t="s">
        <v>38</v>
      </c>
      <c r="M22" s="82"/>
    </row>
    <row r="23" spans="1:14" s="29" customFormat="1" ht="22.5" customHeight="1">
      <c r="A23" s="1188"/>
      <c r="B23" s="371" t="s">
        <v>1090</v>
      </c>
      <c r="C23" s="345">
        <f t="shared" si="1"/>
        <v>0</v>
      </c>
      <c r="D23" s="345">
        <f>D22+D17</f>
        <v>0</v>
      </c>
      <c r="E23" s="345">
        <f>E22+E17</f>
        <v>0</v>
      </c>
      <c r="F23" s="345">
        <f>F22+F17</f>
        <v>0</v>
      </c>
      <c r="G23" s="345">
        <f>SUM(H23:J23)</f>
        <v>0</v>
      </c>
      <c r="H23" s="345">
        <f>H22+H17</f>
        <v>0</v>
      </c>
      <c r="I23" s="345">
        <f t="shared" ref="I23:J23" si="3">I22+I17</f>
        <v>0</v>
      </c>
      <c r="J23" s="345">
        <f t="shared" si="3"/>
        <v>0</v>
      </c>
      <c r="K23" s="4">
        <v>160</v>
      </c>
      <c r="L23" s="370" t="s">
        <v>136</v>
      </c>
      <c r="M23" s="1379" t="s">
        <v>1204</v>
      </c>
    </row>
    <row r="24" spans="1:14" s="29" customFormat="1" ht="22.5" customHeight="1">
      <c r="A24" s="1188"/>
      <c r="B24" s="464" t="s">
        <v>159</v>
      </c>
      <c r="C24" s="308">
        <f t="shared" si="1"/>
        <v>0</v>
      </c>
      <c r="D24" s="309">
        <f>D23-SUM(D25:D26)</f>
        <v>0</v>
      </c>
      <c r="E24" s="309">
        <f>E23-SUM(E25:E26)</f>
        <v>0</v>
      </c>
      <c r="F24" s="309">
        <f>F23-SUM(F25:F26)</f>
        <v>0</v>
      </c>
      <c r="G24" s="1169">
        <f>SUM(H24:J24)</f>
        <v>0</v>
      </c>
      <c r="H24" s="923">
        <f>H23-SUM(H25:H26)</f>
        <v>0</v>
      </c>
      <c r="I24" s="923">
        <f t="shared" ref="I24:J24" si="4">I23-SUM(I25:I26)</f>
        <v>0</v>
      </c>
      <c r="J24" s="923">
        <f t="shared" si="4"/>
        <v>0</v>
      </c>
      <c r="K24" s="4">
        <v>170</v>
      </c>
      <c r="L24" s="370" t="s">
        <v>76</v>
      </c>
      <c r="M24" s="82"/>
    </row>
    <row r="25" spans="1:14" s="29" customFormat="1" ht="22.5" customHeight="1">
      <c r="A25" s="1188"/>
      <c r="B25" s="464" t="s">
        <v>160</v>
      </c>
      <c r="C25" s="308">
        <f t="shared" si="1"/>
        <v>0</v>
      </c>
      <c r="D25" s="346"/>
      <c r="E25" s="346"/>
      <c r="F25" s="346"/>
      <c r="G25" s="1169">
        <f t="shared" ref="G25:G26" si="5">SUM(H25:J25)</f>
        <v>0</v>
      </c>
      <c r="H25" s="1011"/>
      <c r="I25" s="1011"/>
      <c r="J25" s="1011"/>
      <c r="K25" s="4">
        <v>180</v>
      </c>
      <c r="L25" s="370" t="s">
        <v>76</v>
      </c>
      <c r="M25" s="82"/>
    </row>
    <row r="26" spans="1:14" s="29" customFormat="1" ht="22.5" customHeight="1">
      <c r="A26" s="1188"/>
      <c r="B26" s="464" t="s">
        <v>161</v>
      </c>
      <c r="C26" s="308">
        <f t="shared" si="1"/>
        <v>0</v>
      </c>
      <c r="D26" s="346"/>
      <c r="E26" s="346"/>
      <c r="F26" s="346"/>
      <c r="G26" s="1169">
        <f t="shared" si="5"/>
        <v>0</v>
      </c>
      <c r="H26" s="1011"/>
      <c r="I26" s="1011"/>
      <c r="J26" s="1011"/>
      <c r="K26" s="4">
        <v>190</v>
      </c>
      <c r="L26" s="370" t="s">
        <v>76</v>
      </c>
      <c r="M26" s="82"/>
    </row>
    <row r="27" spans="1:14" s="29" customFormat="1" ht="22.5" customHeight="1">
      <c r="A27" s="1244"/>
      <c r="B27" s="1800"/>
      <c r="C27" s="1801"/>
      <c r="D27" s="1609"/>
      <c r="E27" s="1609"/>
      <c r="F27" s="1609"/>
      <c r="G27" s="1609"/>
      <c r="H27" s="1609"/>
      <c r="I27" s="1609"/>
      <c r="J27" s="1609"/>
      <c r="K27" s="1609"/>
      <c r="L27" s="135"/>
      <c r="M27" s="819"/>
    </row>
    <row r="28" spans="1:14" s="20" customFormat="1">
      <c r="A28" s="1188"/>
      <c r="B28"/>
      <c r="C28"/>
      <c r="D28"/>
      <c r="E28"/>
      <c r="F28"/>
      <c r="G28"/>
      <c r="H28" s="1280"/>
      <c r="I28" s="1280"/>
      <c r="J28" s="1280"/>
      <c r="K28" s="1759" t="s">
        <v>1633</v>
      </c>
      <c r="L28" s="1759">
        <v>2</v>
      </c>
      <c r="M28"/>
      <c r="N28"/>
    </row>
    <row r="29" spans="1:14" s="30" customFormat="1">
      <c r="A29" s="1196">
        <v>2</v>
      </c>
      <c r="B29" s="1670"/>
      <c r="C29" s="1270" t="s">
        <v>1438</v>
      </c>
      <c r="D29" s="1270" t="s">
        <v>1439</v>
      </c>
      <c r="E29" s="1270" t="s">
        <v>1440</v>
      </c>
      <c r="F29" s="1270" t="s">
        <v>1441</v>
      </c>
      <c r="G29" s="1271" t="s">
        <v>1442</v>
      </c>
      <c r="H29" s="1271" t="s">
        <v>1443</v>
      </c>
      <c r="I29" s="1271" t="s">
        <v>1444</v>
      </c>
      <c r="J29" s="1271" t="s">
        <v>1445</v>
      </c>
      <c r="K29" s="1270" t="s">
        <v>73</v>
      </c>
      <c r="L29" s="1650"/>
      <c r="M29" s="69"/>
    </row>
    <row r="30" spans="1:14" s="30" customFormat="1">
      <c r="A30" s="1196"/>
      <c r="B30" s="1848" t="s">
        <v>1446</v>
      </c>
      <c r="C30" s="1648" t="s">
        <v>1480</v>
      </c>
      <c r="D30" s="1648" t="s">
        <v>1480</v>
      </c>
      <c r="E30" s="1648" t="s">
        <v>1480</v>
      </c>
      <c r="F30" s="1648" t="s">
        <v>1480</v>
      </c>
      <c r="G30" s="1648" t="s">
        <v>1482</v>
      </c>
      <c r="H30" s="1648" t="s">
        <v>1482</v>
      </c>
      <c r="I30" s="1648" t="s">
        <v>1482</v>
      </c>
      <c r="J30" s="1648" t="s">
        <v>1482</v>
      </c>
      <c r="K30" s="1651"/>
      <c r="L30" s="1630"/>
      <c r="M30" s="69"/>
    </row>
    <row r="31" spans="1:14" s="30" customFormat="1" ht="36.75" customHeight="1">
      <c r="A31" s="1196"/>
      <c r="B31" s="1848"/>
      <c r="C31" s="1641" t="s">
        <v>93</v>
      </c>
      <c r="D31" s="841" t="s">
        <v>1033</v>
      </c>
      <c r="E31" s="841" t="s">
        <v>1032</v>
      </c>
      <c r="F31" s="841" t="s">
        <v>1031</v>
      </c>
      <c r="G31" s="1641" t="s">
        <v>93</v>
      </c>
      <c r="H31" s="841" t="s">
        <v>1033</v>
      </c>
      <c r="I31" s="841" t="s">
        <v>1032</v>
      </c>
      <c r="J31" s="841" t="s">
        <v>1031</v>
      </c>
      <c r="K31" s="1652"/>
      <c r="L31" s="1630" t="s">
        <v>110</v>
      </c>
      <c r="M31" s="69"/>
    </row>
    <row r="32" spans="1:14" s="30" customFormat="1">
      <c r="A32" s="1196"/>
      <c r="B32" s="1671"/>
      <c r="C32" s="1649" t="s">
        <v>75</v>
      </c>
      <c r="D32" s="1649" t="s">
        <v>75</v>
      </c>
      <c r="E32" s="1649" t="s">
        <v>75</v>
      </c>
      <c r="F32" s="1649" t="s">
        <v>75</v>
      </c>
      <c r="G32" s="1649" t="s">
        <v>75</v>
      </c>
      <c r="H32" s="1649" t="s">
        <v>75</v>
      </c>
      <c r="I32" s="1649" t="s">
        <v>75</v>
      </c>
      <c r="J32" s="1649" t="s">
        <v>75</v>
      </c>
      <c r="K32" s="1068" t="s">
        <v>74</v>
      </c>
      <c r="L32" s="1653" t="s">
        <v>111</v>
      </c>
      <c r="M32" s="1099"/>
    </row>
    <row r="33" spans="1:22" s="30" customFormat="1">
      <c r="A33" s="1196"/>
      <c r="B33" s="1672"/>
      <c r="C33" s="1649"/>
      <c r="D33" s="1649"/>
      <c r="E33" s="1649"/>
      <c r="F33" s="1649"/>
      <c r="G33" s="1649"/>
      <c r="H33" s="1649"/>
      <c r="I33" s="1649"/>
      <c r="J33" s="1649"/>
      <c r="K33" s="1240"/>
      <c r="L33" s="1630"/>
      <c r="M33" s="1099"/>
    </row>
    <row r="34" spans="1:22" s="30" customFormat="1" ht="27.75" customHeight="1">
      <c r="A34" s="1196"/>
      <c r="B34" s="1673" t="s">
        <v>1449</v>
      </c>
      <c r="C34" s="1067">
        <f t="shared" ref="C34:I34" si="6">SUM(C36:C38)</f>
        <v>0</v>
      </c>
      <c r="D34" s="1067">
        <f t="shared" si="6"/>
        <v>0</v>
      </c>
      <c r="E34" s="1067">
        <f t="shared" si="6"/>
        <v>0</v>
      </c>
      <c r="F34" s="1067">
        <f t="shared" si="6"/>
        <v>0</v>
      </c>
      <c r="G34" s="1067">
        <f t="shared" si="6"/>
        <v>0</v>
      </c>
      <c r="H34" s="1067">
        <f t="shared" si="6"/>
        <v>0</v>
      </c>
      <c r="I34" s="1067">
        <f t="shared" si="6"/>
        <v>0</v>
      </c>
      <c r="J34" s="1067">
        <f>SUM(J36:J38)</f>
        <v>0</v>
      </c>
      <c r="K34" s="1068" t="s">
        <v>12</v>
      </c>
      <c r="L34" s="1200" t="s">
        <v>136</v>
      </c>
      <c r="M34" s="1379" t="s">
        <v>1204</v>
      </c>
    </row>
    <row r="35" spans="1:22" s="30" customFormat="1" ht="17.25" customHeight="1">
      <c r="A35" s="1196"/>
      <c r="B35" s="1674" t="s">
        <v>1448</v>
      </c>
      <c r="C35" s="1654"/>
      <c r="D35" s="1654"/>
      <c r="E35" s="1654"/>
      <c r="F35" s="1654"/>
      <c r="G35" s="1654"/>
      <c r="H35" s="1655"/>
      <c r="I35" s="1655"/>
      <c r="J35" s="1655"/>
      <c r="K35" s="1656"/>
      <c r="L35" s="1631"/>
    </row>
    <row r="36" spans="1:22" s="30" customFormat="1" ht="23.25" customHeight="1">
      <c r="A36" s="1196"/>
      <c r="B36" s="1675" t="s">
        <v>159</v>
      </c>
      <c r="C36" s="1067">
        <f>SUM(D36:F36)</f>
        <v>0</v>
      </c>
      <c r="D36" s="1069"/>
      <c r="E36" s="1069"/>
      <c r="F36" s="1069"/>
      <c r="G36" s="1067">
        <f>SUM(H36:J36)</f>
        <v>0</v>
      </c>
      <c r="H36" s="1011"/>
      <c r="I36" s="1011"/>
      <c r="J36" s="1011"/>
      <c r="K36" s="1068" t="s">
        <v>26</v>
      </c>
      <c r="L36" s="1657" t="s">
        <v>76</v>
      </c>
      <c r="M36" s="69"/>
    </row>
    <row r="37" spans="1:22" s="30" customFormat="1" ht="23.25" customHeight="1">
      <c r="A37" s="1196"/>
      <c r="B37" s="1675" t="s">
        <v>160</v>
      </c>
      <c r="C37" s="1067">
        <f>SUM(D37:F37)</f>
        <v>0</v>
      </c>
      <c r="D37" s="1069"/>
      <c r="E37" s="1069"/>
      <c r="F37" s="1069"/>
      <c r="G37" s="1067">
        <f t="shared" ref="G37:G38" si="7">SUM(H37:J37)</f>
        <v>0</v>
      </c>
      <c r="H37" s="1011"/>
      <c r="I37" s="1011"/>
      <c r="J37" s="1011"/>
      <c r="K37" s="1068" t="s">
        <v>27</v>
      </c>
      <c r="L37" s="1633" t="s">
        <v>76</v>
      </c>
      <c r="M37" s="69"/>
    </row>
    <row r="38" spans="1:22" s="30" customFormat="1" ht="23.25" customHeight="1">
      <c r="A38" s="1196"/>
      <c r="B38" s="1675" t="s">
        <v>161</v>
      </c>
      <c r="C38" s="1067">
        <f>SUM(D38:F38)</f>
        <v>0</v>
      </c>
      <c r="D38" s="1069"/>
      <c r="E38" s="1069"/>
      <c r="F38" s="1069"/>
      <c r="G38" s="1067">
        <f t="shared" si="7"/>
        <v>0</v>
      </c>
      <c r="H38" s="1011"/>
      <c r="I38" s="1011"/>
      <c r="J38" s="1011"/>
      <c r="K38" s="1068" t="s">
        <v>3</v>
      </c>
      <c r="L38" s="1561" t="s">
        <v>76</v>
      </c>
      <c r="M38" s="510"/>
    </row>
    <row r="39" spans="1:22" s="974" customFormat="1">
      <c r="A39" s="1186"/>
      <c r="B39" s="818"/>
      <c r="C39" s="977"/>
      <c r="D39" s="977"/>
      <c r="E39" s="977"/>
      <c r="F39" s="977"/>
      <c r="G39" s="977"/>
      <c r="H39" s="1235"/>
      <c r="I39" s="1235"/>
      <c r="J39" s="1235"/>
      <c r="K39" s="977"/>
      <c r="L39" s="977"/>
      <c r="M39" s="977"/>
    </row>
    <row r="40" spans="1:22" s="974" customFormat="1">
      <c r="A40" s="1244"/>
      <c r="B40" s="1572"/>
      <c r="C40" s="1572"/>
      <c r="D40" s="1572"/>
      <c r="E40" s="1572"/>
      <c r="F40" s="1572"/>
      <c r="G40" s="1572"/>
      <c r="H40" s="1572"/>
      <c r="I40" s="1572"/>
      <c r="J40" s="1572"/>
      <c r="K40" s="1759" t="s">
        <v>1633</v>
      </c>
      <c r="L40" s="1759">
        <v>5</v>
      </c>
      <c r="M40" s="1307"/>
    </row>
    <row r="41" spans="1:22">
      <c r="A41" s="1188">
        <v>5</v>
      </c>
      <c r="B41" s="405"/>
      <c r="C41" s="3" t="s">
        <v>1212</v>
      </c>
      <c r="D41" s="3" t="s">
        <v>1213</v>
      </c>
      <c r="E41" s="3" t="s">
        <v>1214</v>
      </c>
      <c r="F41" s="3" t="s">
        <v>1215</v>
      </c>
      <c r="G41" s="1174" t="s">
        <v>1216</v>
      </c>
      <c r="H41" s="1174" t="s">
        <v>1224</v>
      </c>
      <c r="I41" s="1174" t="s">
        <v>1225</v>
      </c>
      <c r="J41" s="1174" t="s">
        <v>1226</v>
      </c>
      <c r="K41" s="3" t="s">
        <v>73</v>
      </c>
      <c r="L41" s="388"/>
      <c r="M41" s="1281"/>
      <c r="N41" s="1281"/>
      <c r="O41" s="1281"/>
      <c r="P41" s="1281"/>
      <c r="Q41" s="1281"/>
      <c r="R41" s="1281"/>
      <c r="S41" s="1281"/>
    </row>
    <row r="42" spans="1:22" s="972" customFormat="1">
      <c r="A42" s="1188"/>
      <c r="B42" s="1850" t="s">
        <v>1447</v>
      </c>
      <c r="C42" s="984" t="s">
        <v>1129</v>
      </c>
      <c r="D42" s="984" t="s">
        <v>1129</v>
      </c>
      <c r="E42" s="984" t="s">
        <v>1129</v>
      </c>
      <c r="F42" s="984" t="s">
        <v>1129</v>
      </c>
      <c r="G42" s="984" t="s">
        <v>957</v>
      </c>
      <c r="H42" s="1550" t="s">
        <v>957</v>
      </c>
      <c r="I42" s="1550" t="s">
        <v>957</v>
      </c>
      <c r="J42" s="1550" t="s">
        <v>957</v>
      </c>
      <c r="K42" s="1063"/>
      <c r="L42" s="1212"/>
      <c r="M42" s="1281"/>
      <c r="N42" s="1281"/>
      <c r="O42" s="1281"/>
      <c r="P42" s="1281"/>
      <c r="Q42" s="1281"/>
      <c r="R42" s="1281"/>
      <c r="S42" s="1281"/>
    </row>
    <row r="43" spans="1:22" ht="33.75" customHeight="1">
      <c r="A43" s="1188"/>
      <c r="B43" s="1850"/>
      <c r="C43" s="931" t="s">
        <v>93</v>
      </c>
      <c r="D43" s="841" t="s">
        <v>1033</v>
      </c>
      <c r="E43" s="841" t="s">
        <v>1032</v>
      </c>
      <c r="F43" s="841" t="s">
        <v>1031</v>
      </c>
      <c r="G43" s="931" t="s">
        <v>93</v>
      </c>
      <c r="H43" s="841" t="s">
        <v>1033</v>
      </c>
      <c r="I43" s="841" t="s">
        <v>1032</v>
      </c>
      <c r="J43" s="841" t="s">
        <v>1031</v>
      </c>
      <c r="K43" s="1214"/>
      <c r="L43" s="1212" t="s">
        <v>110</v>
      </c>
      <c r="M43" s="1281"/>
      <c r="N43" s="1281"/>
      <c r="O43" s="1281"/>
      <c r="P43" s="1281"/>
      <c r="Q43" s="1281"/>
      <c r="R43" s="1281"/>
      <c r="S43" s="1281"/>
    </row>
    <row r="44" spans="1:22">
      <c r="A44" s="1188"/>
      <c r="B44" s="433"/>
      <c r="C44" s="353" t="s">
        <v>75</v>
      </c>
      <c r="D44" s="912" t="s">
        <v>75</v>
      </c>
      <c r="E44" s="912" t="s">
        <v>75</v>
      </c>
      <c r="F44" s="912" t="s">
        <v>75</v>
      </c>
      <c r="G44" s="1278" t="s">
        <v>75</v>
      </c>
      <c r="H44" s="1551" t="s">
        <v>75</v>
      </c>
      <c r="I44" s="1551" t="s">
        <v>75</v>
      </c>
      <c r="J44" s="1551" t="s">
        <v>75</v>
      </c>
      <c r="K44" s="1213" t="s">
        <v>74</v>
      </c>
      <c r="L44" s="375" t="s">
        <v>111</v>
      </c>
      <c r="M44" s="913"/>
      <c r="N44" s="1281"/>
      <c r="O44" s="1281"/>
      <c r="P44" s="1281"/>
      <c r="Q44" s="1281"/>
      <c r="R44" s="1281"/>
      <c r="S44" s="1281"/>
      <c r="T44" s="1281"/>
      <c r="U44" s="1281"/>
      <c r="V44" s="1281"/>
    </row>
    <row r="45" spans="1:22" ht="51.75" customHeight="1">
      <c r="A45" s="1188"/>
      <c r="B45" s="1599" t="s">
        <v>1408</v>
      </c>
      <c r="C45" s="1169">
        <f>SUM(D45:F45)</f>
        <v>0</v>
      </c>
      <c r="D45" s="1565"/>
      <c r="E45" s="1565"/>
      <c r="F45" s="1565"/>
      <c r="G45" s="1067">
        <f>SUM(H45:J45)</f>
        <v>0</v>
      </c>
      <c r="H45" s="950"/>
      <c r="I45" s="950"/>
      <c r="J45" s="950"/>
      <c r="K45" s="471" t="s">
        <v>12</v>
      </c>
      <c r="L45" s="370" t="s">
        <v>76</v>
      </c>
      <c r="M45" s="1281"/>
      <c r="N45" s="1281"/>
      <c r="O45" s="1281"/>
      <c r="P45" s="1281"/>
      <c r="Q45" s="1281"/>
      <c r="R45" s="1281"/>
      <c r="S45" s="1281"/>
      <c r="T45" s="1281"/>
      <c r="U45" s="1281"/>
      <c r="V45" s="1281"/>
    </row>
    <row r="46" spans="1:22" s="1281" customFormat="1" ht="16.5" customHeight="1">
      <c r="A46" s="1244"/>
      <c r="B46" s="1358" t="s">
        <v>1217</v>
      </c>
      <c r="C46" s="1306"/>
      <c r="D46" s="1306"/>
      <c r="E46" s="1306"/>
      <c r="F46" s="1306"/>
      <c r="G46" s="1306"/>
      <c r="H46" s="1306"/>
      <c r="I46" s="1306"/>
      <c r="J46" s="1306"/>
      <c r="K46" s="1306"/>
      <c r="L46" s="1552"/>
    </row>
    <row r="47" spans="1:22" s="1281" customFormat="1" ht="18.75" customHeight="1">
      <c r="A47" s="1244"/>
      <c r="B47" s="1600" t="s">
        <v>1218</v>
      </c>
      <c r="C47" s="1067">
        <f t="shared" ref="C47:C53" si="8">SUM(D47:F47)</f>
        <v>0</v>
      </c>
      <c r="D47" s="1069"/>
      <c r="E47" s="1069"/>
      <c r="F47" s="1069"/>
      <c r="G47" s="1067">
        <f>SUM(H47:J47)</f>
        <v>0</v>
      </c>
      <c r="H47" s="950"/>
      <c r="I47" s="950"/>
      <c r="J47" s="950"/>
      <c r="K47" s="1068" t="s">
        <v>26</v>
      </c>
      <c r="L47" s="1081" t="s">
        <v>76</v>
      </c>
    </row>
    <row r="48" spans="1:22" s="1281" customFormat="1" ht="18.75" customHeight="1">
      <c r="A48" s="1244"/>
      <c r="B48" s="1601" t="s">
        <v>1219</v>
      </c>
      <c r="C48" s="1169">
        <f t="shared" si="8"/>
        <v>0</v>
      </c>
      <c r="D48" s="472"/>
      <c r="E48" s="472"/>
      <c r="F48" s="472"/>
      <c r="G48" s="1067">
        <f t="shared" ref="G48:G53" si="9">SUM(H48:J48)</f>
        <v>0</v>
      </c>
      <c r="H48" s="950"/>
      <c r="I48" s="950"/>
      <c r="J48" s="950"/>
      <c r="K48" s="471" t="s">
        <v>201</v>
      </c>
      <c r="L48" s="1561" t="s">
        <v>76</v>
      </c>
    </row>
    <row r="49" spans="1:19" s="1281" customFormat="1" ht="18.75" customHeight="1">
      <c r="A49" s="1244"/>
      <c r="B49" s="1601" t="s">
        <v>1220</v>
      </c>
      <c r="C49" s="1169">
        <f t="shared" si="8"/>
        <v>0</v>
      </c>
      <c r="D49" s="472"/>
      <c r="E49" s="472"/>
      <c r="F49" s="472"/>
      <c r="G49" s="1067">
        <f t="shared" si="9"/>
        <v>0</v>
      </c>
      <c r="H49" s="950"/>
      <c r="I49" s="950"/>
      <c r="J49" s="950"/>
      <c r="K49" s="471" t="s">
        <v>27</v>
      </c>
      <c r="L49" s="1561" t="s">
        <v>76</v>
      </c>
    </row>
    <row r="50" spans="1:19" s="1281" customFormat="1" ht="18.75" customHeight="1">
      <c r="A50" s="1244"/>
      <c r="B50" s="1601" t="s">
        <v>1454</v>
      </c>
      <c r="C50" s="1169">
        <f t="shared" si="8"/>
        <v>0</v>
      </c>
      <c r="D50" s="472"/>
      <c r="E50" s="472"/>
      <c r="F50" s="472"/>
      <c r="G50" s="1067">
        <f t="shared" si="9"/>
        <v>0</v>
      </c>
      <c r="H50" s="950"/>
      <c r="I50" s="950"/>
      <c r="J50" s="950"/>
      <c r="K50" s="471" t="s">
        <v>202</v>
      </c>
      <c r="L50" s="1561" t="s">
        <v>76</v>
      </c>
    </row>
    <row r="51" spans="1:19" s="1281" customFormat="1" ht="18.75" customHeight="1">
      <c r="A51" s="1244"/>
      <c r="B51" s="1601" t="s">
        <v>1221</v>
      </c>
      <c r="C51" s="1169">
        <f t="shared" si="8"/>
        <v>0</v>
      </c>
      <c r="D51" s="472"/>
      <c r="E51" s="472"/>
      <c r="F51" s="472"/>
      <c r="G51" s="1067">
        <f t="shared" si="9"/>
        <v>0</v>
      </c>
      <c r="H51" s="950"/>
      <c r="I51" s="950"/>
      <c r="J51" s="950"/>
      <c r="K51" s="471" t="s">
        <v>3</v>
      </c>
      <c r="L51" s="1561" t="s">
        <v>76</v>
      </c>
    </row>
    <row r="52" spans="1:19" s="1281" customFormat="1" ht="18.75" customHeight="1">
      <c r="A52" s="1244"/>
      <c r="B52" s="1601" t="s">
        <v>1222</v>
      </c>
      <c r="C52" s="1169">
        <f t="shared" si="8"/>
        <v>0</v>
      </c>
      <c r="D52" s="472"/>
      <c r="E52" s="472"/>
      <c r="F52" s="472"/>
      <c r="G52" s="1067">
        <f t="shared" si="9"/>
        <v>0</v>
      </c>
      <c r="H52" s="950"/>
      <c r="I52" s="950"/>
      <c r="J52" s="950"/>
      <c r="K52" s="471" t="s">
        <v>203</v>
      </c>
      <c r="L52" s="1561" t="s">
        <v>76</v>
      </c>
      <c r="N52" s="104"/>
    </row>
    <row r="53" spans="1:19" s="1281" customFormat="1" ht="18.75" customHeight="1">
      <c r="A53" s="1244"/>
      <c r="B53" s="1602" t="s">
        <v>1640</v>
      </c>
      <c r="C53" s="1553">
        <f t="shared" si="8"/>
        <v>0</v>
      </c>
      <c r="D53" s="1554"/>
      <c r="E53" s="1554"/>
      <c r="F53" s="1554"/>
      <c r="G53" s="1067">
        <f t="shared" si="9"/>
        <v>0</v>
      </c>
      <c r="H53" s="950"/>
      <c r="I53" s="950"/>
      <c r="J53" s="950"/>
      <c r="K53" s="1555" t="s">
        <v>4</v>
      </c>
      <c r="L53" s="1561" t="s">
        <v>76</v>
      </c>
    </row>
    <row r="54" spans="1:19" s="1281" customFormat="1" ht="18.75" customHeight="1">
      <c r="A54" s="1244"/>
      <c r="B54" s="1603"/>
      <c r="C54" s="1557"/>
      <c r="D54" s="1557"/>
      <c r="E54" s="1557"/>
      <c r="F54" s="1557"/>
      <c r="G54" s="1557"/>
      <c r="H54" s="1557"/>
      <c r="I54" s="1557"/>
      <c r="J54" s="1557"/>
      <c r="K54" s="1557"/>
      <c r="L54" s="1558"/>
    </row>
    <row r="55" spans="1:19" s="1281" customFormat="1" ht="44.25" customHeight="1">
      <c r="A55" s="1244"/>
      <c r="B55" s="1604" t="s">
        <v>1250</v>
      </c>
      <c r="C55" s="1556">
        <f>SUM(D55:F55)</f>
        <v>0</v>
      </c>
      <c r="D55" s="1564"/>
      <c r="E55" s="1564"/>
      <c r="F55" s="1564"/>
      <c r="G55" s="1067">
        <f>SUM(H55:J55)</f>
        <v>0</v>
      </c>
      <c r="H55" s="950"/>
      <c r="I55" s="950"/>
      <c r="J55" s="950"/>
      <c r="K55" s="1222" t="s">
        <v>5</v>
      </c>
      <c r="L55" s="1561" t="s">
        <v>76</v>
      </c>
      <c r="M55" s="1423" t="s">
        <v>1204</v>
      </c>
    </row>
    <row r="56" spans="1:19" s="1281" customFormat="1" ht="18.75" customHeight="1">
      <c r="A56" s="1244"/>
      <c r="B56" s="1358" t="s">
        <v>1217</v>
      </c>
      <c r="C56" s="1306"/>
      <c r="D56" s="1306"/>
      <c r="E56" s="1306"/>
      <c r="F56" s="1306"/>
      <c r="G56" s="1306"/>
      <c r="H56" s="1306"/>
      <c r="I56" s="1306"/>
      <c r="J56" s="1306"/>
      <c r="K56" s="1306"/>
      <c r="L56" s="1566"/>
    </row>
    <row r="57" spans="1:19" s="1281" customFormat="1" ht="18.75" customHeight="1">
      <c r="A57" s="1244"/>
      <c r="B57" s="1600" t="s">
        <v>1223</v>
      </c>
      <c r="C57" s="1067">
        <f>SUM(D57:F57)</f>
        <v>0</v>
      </c>
      <c r="D57" s="1069"/>
      <c r="E57" s="1069"/>
      <c r="F57" s="1069"/>
      <c r="G57" s="1067">
        <f>SUM(H57:J57)</f>
        <v>0</v>
      </c>
      <c r="H57" s="950"/>
      <c r="I57" s="950"/>
      <c r="J57" s="950"/>
      <c r="K57" s="1068" t="s">
        <v>6</v>
      </c>
      <c r="L57" s="1561" t="s">
        <v>76</v>
      </c>
      <c r="N57" s="104"/>
    </row>
    <row r="58" spans="1:19" ht="18.75" customHeight="1">
      <c r="A58" s="1188"/>
      <c r="B58" s="1602" t="s">
        <v>1639</v>
      </c>
      <c r="C58" s="1559">
        <f>SUM(D58:F58)</f>
        <v>0</v>
      </c>
      <c r="D58" s="1549">
        <f>D55-D57</f>
        <v>0</v>
      </c>
      <c r="E58" s="1549">
        <f t="shared" ref="E58:F58" si="10">E55-E57</f>
        <v>0</v>
      </c>
      <c r="F58" s="1549">
        <f t="shared" si="10"/>
        <v>0</v>
      </c>
      <c r="G58" s="1067">
        <f>SUM(H58:J58)</f>
        <v>0</v>
      </c>
      <c r="H58" s="1549">
        <f t="shared" ref="H58" si="11">H55-H57</f>
        <v>0</v>
      </c>
      <c r="I58" s="1549">
        <f t="shared" ref="I58" si="12">I55-I57</f>
        <v>0</v>
      </c>
      <c r="J58" s="1549">
        <f t="shared" ref="J58" si="13">J55-J57</f>
        <v>0</v>
      </c>
      <c r="K58" s="1560" t="s">
        <v>206</v>
      </c>
      <c r="L58" s="1561" t="s">
        <v>76</v>
      </c>
      <c r="M58" s="1281"/>
      <c r="N58" s="1281"/>
      <c r="O58" s="1281"/>
      <c r="P58" s="1281"/>
      <c r="Q58" s="1281"/>
      <c r="R58" s="1281"/>
      <c r="S58" s="1281"/>
    </row>
    <row r="59" spans="1:19" s="1281" customFormat="1" ht="22.5" customHeight="1" thickBot="1">
      <c r="A59" s="1244"/>
      <c r="B59" s="1605"/>
      <c r="C59" s="1562"/>
      <c r="D59" s="1562"/>
      <c r="E59" s="1562"/>
      <c r="F59" s="1562"/>
      <c r="G59" s="1562"/>
      <c r="H59" s="1562"/>
      <c r="I59" s="1562"/>
      <c r="J59" s="1562"/>
      <c r="K59" s="1562"/>
      <c r="L59" s="1563"/>
    </row>
    <row r="60" spans="1:19" ht="24" customHeight="1">
      <c r="A60" s="1188"/>
      <c r="B60" s="1606" t="s">
        <v>1227</v>
      </c>
      <c r="C60" s="345">
        <f>C45+C55</f>
        <v>0</v>
      </c>
      <c r="D60" s="345">
        <f>D45+D55</f>
        <v>0</v>
      </c>
      <c r="E60" s="345">
        <f t="shared" ref="E60:G60" si="14">E45+E55</f>
        <v>0</v>
      </c>
      <c r="F60" s="345">
        <f t="shared" si="14"/>
        <v>0</v>
      </c>
      <c r="G60" s="345">
        <f t="shared" si="14"/>
        <v>0</v>
      </c>
      <c r="H60" s="345">
        <f t="shared" ref="H60:J60" si="15">H45+H55</f>
        <v>0</v>
      </c>
      <c r="I60" s="345">
        <f t="shared" si="15"/>
        <v>0</v>
      </c>
      <c r="J60" s="345">
        <f t="shared" si="15"/>
        <v>0</v>
      </c>
      <c r="K60" s="1222" t="s">
        <v>13</v>
      </c>
      <c r="L60" s="1561" t="s">
        <v>76</v>
      </c>
      <c r="M60" s="1281"/>
      <c r="N60" s="1281"/>
      <c r="O60" s="1281"/>
      <c r="P60" s="1281"/>
      <c r="Q60" s="1281"/>
      <c r="R60" s="1281"/>
      <c r="S60" s="1281"/>
    </row>
    <row r="61" spans="1:19" s="1281" customFormat="1">
      <c r="A61" s="1244"/>
      <c r="B61" s="1239"/>
      <c r="C61" s="1609"/>
      <c r="D61" s="1609"/>
      <c r="E61" s="1609"/>
      <c r="F61" s="1609"/>
      <c r="G61" s="1609"/>
      <c r="H61" s="1609"/>
      <c r="I61" s="1609"/>
      <c r="J61" s="1609"/>
      <c r="K61" s="1609"/>
      <c r="L61" s="1609"/>
    </row>
    <row r="62" spans="1:19" s="1281" customFormat="1">
      <c r="A62" s="1244"/>
      <c r="B62" s="1573"/>
      <c r="C62" s="1306"/>
      <c r="D62" s="1306"/>
      <c r="E62" s="1306"/>
      <c r="F62" s="1306"/>
      <c r="G62" s="1306"/>
      <c r="H62" s="1306"/>
      <c r="I62" s="1306"/>
      <c r="J62" s="1306"/>
      <c r="K62" s="1306"/>
      <c r="L62" s="1306"/>
    </row>
    <row r="63" spans="1:19" s="1281" customFormat="1">
      <c r="A63" s="1244"/>
      <c r="B63" s="1573"/>
      <c r="C63" s="1609"/>
      <c r="D63" s="1609"/>
      <c r="E63" s="1609"/>
      <c r="F63" s="1609"/>
      <c r="G63" s="1609"/>
      <c r="H63" s="1609"/>
      <c r="I63" s="1609"/>
      <c r="J63" s="1609"/>
      <c r="K63" s="1609"/>
      <c r="L63" s="1609"/>
    </row>
    <row r="64" spans="1:19">
      <c r="A64" s="1188"/>
      <c r="G64"/>
      <c r="H64" s="1280"/>
      <c r="I64" s="1280"/>
      <c r="J64" s="1280"/>
      <c r="K64"/>
      <c r="L64"/>
      <c r="M64"/>
      <c r="N64"/>
    </row>
  </sheetData>
  <mergeCells count="3">
    <mergeCell ref="B30:B31"/>
    <mergeCell ref="B13:B14"/>
    <mergeCell ref="B42:B43"/>
  </mergeCells>
  <dataValidations count="3">
    <dataValidation allowBlank="1" showInputMessage="1" showErrorMessage="1" promptTitle="Total future commitments" prompt="The FReM requires disclosure of total future commitments under the scheme. This is likely to simply be the total future unitary payments or other payments committed to under the scheme." sqref="M34"/>
    <dataValidation allowBlank="1" showInputMessage="1" showErrorMessage="1" promptTitle="Other amounts payable" prompt="This should include only payments committed to as part of the PFI contract in addition to the unitary payment.  It should NOT include capital or revenue schemes from the provider OUTSIDE of the PFI scheme.  Use of these lines is expected to be limited." sqref="M55"/>
    <dataValidation allowBlank="1" showInputMessage="1" showErrorMessage="1" promptTitle="Net lease obligation" prompt="This will equate to the total PFI, LIFT or other service concession liability recorded in the borrowings note on your balance sheet." sqref="M23"/>
  </dataValidations>
  <printOptions gridLinesSet="0"/>
  <pageMargins left="0.74803149606299213" right="0.35433070866141736" top="0.35433070866141736" bottom="0.39370078740157483" header="0.19685039370078741" footer="0.19685039370078741"/>
  <pageSetup paperSize="9" scale="44" fitToHeight="0" orientation="portrait" horizontalDpi="300" verticalDpi="300" r:id="rId1"/>
  <headerFooter alignWithMargins="0"/>
  <ignoredErrors>
    <ignoredError sqref="C32:G32 C15:G15 C44"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1">
    <pageSetUpPr fitToPage="1"/>
  </sheetPr>
  <dimension ref="A1:R26"/>
  <sheetViews>
    <sheetView showGridLines="0" zoomScale="80" zoomScaleNormal="80" workbookViewId="0"/>
  </sheetViews>
  <sheetFormatPr defaultColWidth="10.7109375" defaultRowHeight="12.75"/>
  <cols>
    <col min="1" max="1" width="4.7109375" style="1190" customWidth="1"/>
    <col min="2" max="2" width="64.42578125" style="19" customWidth="1"/>
    <col min="3" max="7" width="17" style="17" customWidth="1"/>
    <col min="8" max="10" width="17" style="1281" customWidth="1"/>
    <col min="11" max="11" width="12.42578125" style="17" customWidth="1"/>
    <col min="12" max="12" width="14.140625" style="17" customWidth="1"/>
    <col min="13" max="16384" width="10.7109375" style="17"/>
  </cols>
  <sheetData>
    <row r="1" spans="1:13" ht="15.75">
      <c r="A1" s="1187"/>
      <c r="B1" s="1207" t="s">
        <v>1083</v>
      </c>
      <c r="C1" s="33"/>
      <c r="D1" s="33"/>
      <c r="E1" s="33"/>
      <c r="F1" s="33"/>
      <c r="G1" s="33"/>
      <c r="H1" s="978"/>
      <c r="I1" s="978"/>
      <c r="J1" s="978"/>
      <c r="K1" s="33"/>
      <c r="L1" s="33"/>
    </row>
    <row r="2" spans="1:13">
      <c r="A2" s="1187"/>
      <c r="B2" s="42"/>
      <c r="C2" s="33"/>
      <c r="D2" s="33"/>
      <c r="E2" s="33"/>
      <c r="F2" s="33"/>
      <c r="G2" s="33"/>
      <c r="H2" s="978"/>
      <c r="I2" s="978"/>
      <c r="J2" s="978"/>
      <c r="K2" s="33"/>
      <c r="L2" s="33"/>
    </row>
    <row r="3" spans="1:13">
      <c r="A3" s="1187"/>
      <c r="B3" s="43" t="s">
        <v>1479</v>
      </c>
      <c r="C3" s="33"/>
      <c r="D3" s="33"/>
      <c r="E3" s="33"/>
      <c r="F3" s="33"/>
      <c r="G3" s="33"/>
      <c r="H3" s="978"/>
      <c r="I3" s="978"/>
      <c r="J3" s="978"/>
      <c r="K3" s="33"/>
      <c r="L3" s="33"/>
    </row>
    <row r="4" spans="1:13">
      <c r="A4" s="1187"/>
      <c r="B4" s="94" t="s">
        <v>621</v>
      </c>
      <c r="C4" s="33"/>
      <c r="D4" s="33"/>
      <c r="E4" s="33"/>
      <c r="F4" s="33"/>
      <c r="G4" s="33"/>
      <c r="H4" s="978"/>
      <c r="I4" s="978"/>
      <c r="J4" s="978"/>
      <c r="K4" s="33"/>
      <c r="L4" s="33"/>
    </row>
    <row r="5" spans="1:13" s="1281" customFormat="1">
      <c r="A5" s="1187"/>
      <c r="B5" s="916"/>
      <c r="C5" s="978"/>
      <c r="D5" s="978"/>
      <c r="E5" s="978"/>
      <c r="F5" s="978"/>
      <c r="G5" s="978"/>
      <c r="H5" s="978"/>
      <c r="I5" s="978"/>
      <c r="J5" s="978"/>
      <c r="K5" s="978"/>
      <c r="L5" s="978"/>
    </row>
    <row r="6" spans="1:13" s="1281" customFormat="1">
      <c r="A6" s="1187"/>
      <c r="B6" s="916"/>
      <c r="C6" s="978"/>
      <c r="D6" s="978"/>
      <c r="E6" s="978"/>
      <c r="F6" s="978"/>
      <c r="G6" s="978"/>
      <c r="H6" s="978"/>
      <c r="I6" s="978"/>
      <c r="J6" s="978"/>
      <c r="K6" s="978"/>
      <c r="L6" s="978"/>
    </row>
    <row r="7" spans="1:13" s="1281" customFormat="1">
      <c r="A7" s="1187"/>
      <c r="B7" s="916"/>
      <c r="C7" s="978"/>
      <c r="D7" s="978"/>
      <c r="E7" s="978"/>
      <c r="F7" s="978"/>
      <c r="G7" s="978"/>
      <c r="H7" s="978"/>
      <c r="I7" s="978"/>
      <c r="J7" s="978"/>
      <c r="K7" s="978"/>
      <c r="L7" s="978"/>
    </row>
    <row r="8" spans="1:13">
      <c r="A8" s="1187"/>
      <c r="B8" s="33"/>
      <c r="C8" s="33"/>
      <c r="D8" s="33"/>
      <c r="E8" s="33"/>
      <c r="F8" s="33"/>
      <c r="G8" s="33"/>
      <c r="H8" s="978"/>
      <c r="I8" s="978"/>
      <c r="J8" s="978"/>
      <c r="K8" s="33"/>
      <c r="L8" s="33"/>
    </row>
    <row r="9" spans="1:13">
      <c r="A9" s="1187"/>
      <c r="B9" s="43" t="s">
        <v>43</v>
      </c>
      <c r="C9" s="33"/>
      <c r="D9" s="33"/>
      <c r="E9" s="33"/>
      <c r="F9" s="33"/>
      <c r="G9" s="33"/>
      <c r="H9" s="978"/>
      <c r="I9" s="978"/>
      <c r="J9" s="978"/>
      <c r="K9" s="33"/>
      <c r="L9" s="33"/>
    </row>
    <row r="10" spans="1:13">
      <c r="A10" s="1187"/>
      <c r="B10" s="37"/>
      <c r="C10" s="33"/>
      <c r="D10" s="33"/>
      <c r="E10" s="33"/>
      <c r="F10" s="33"/>
      <c r="G10" s="33"/>
      <c r="H10" s="978"/>
      <c r="I10" s="978"/>
      <c r="J10" s="978"/>
      <c r="K10" s="33"/>
      <c r="L10" s="33"/>
    </row>
    <row r="11" spans="1:13" s="140" customFormat="1">
      <c r="A11" s="1187"/>
      <c r="B11" s="133"/>
      <c r="C11" s="128"/>
      <c r="D11" s="128"/>
      <c r="E11" s="128"/>
      <c r="F11" s="128"/>
      <c r="G11" s="128"/>
      <c r="H11" s="978"/>
      <c r="I11" s="978"/>
      <c r="J11" s="978"/>
      <c r="K11" s="1759" t="s">
        <v>1633</v>
      </c>
      <c r="L11" s="1759">
        <v>1</v>
      </c>
    </row>
    <row r="12" spans="1:13" s="140" customFormat="1" ht="12" customHeight="1">
      <c r="A12" s="1187">
        <v>1</v>
      </c>
      <c r="B12" s="1329"/>
      <c r="C12" s="1330" t="s">
        <v>580</v>
      </c>
      <c r="D12" s="1330" t="s">
        <v>1034</v>
      </c>
      <c r="E12" s="1330" t="s">
        <v>1035</v>
      </c>
      <c r="F12" s="1330" t="s">
        <v>1036</v>
      </c>
      <c r="G12" s="1331" t="s">
        <v>581</v>
      </c>
      <c r="H12" s="1331" t="s">
        <v>1133</v>
      </c>
      <c r="I12" s="1331" t="s">
        <v>1134</v>
      </c>
      <c r="J12" s="1331" t="s">
        <v>1135</v>
      </c>
      <c r="K12" s="1330" t="s">
        <v>73</v>
      </c>
      <c r="L12" s="1333"/>
    </row>
    <row r="13" spans="1:13" s="140" customFormat="1">
      <c r="A13" s="1187"/>
      <c r="B13" s="1849" t="s">
        <v>1208</v>
      </c>
      <c r="C13" s="1302" t="s">
        <v>1480</v>
      </c>
      <c r="D13" s="1302" t="s">
        <v>1480</v>
      </c>
      <c r="E13" s="1302" t="s">
        <v>1480</v>
      </c>
      <c r="F13" s="1302" t="s">
        <v>1480</v>
      </c>
      <c r="G13" s="1302" t="s">
        <v>1482</v>
      </c>
      <c r="H13" s="1575" t="s">
        <v>1482</v>
      </c>
      <c r="I13" s="1575" t="s">
        <v>1482</v>
      </c>
      <c r="J13" s="1575" t="s">
        <v>1482</v>
      </c>
      <c r="K13" s="1332"/>
      <c r="L13" s="1056"/>
    </row>
    <row r="14" spans="1:13" s="140" customFormat="1" ht="22.5">
      <c r="A14" s="1187"/>
      <c r="B14" s="1849"/>
      <c r="C14" s="1303" t="s">
        <v>93</v>
      </c>
      <c r="D14" s="1303" t="s">
        <v>1033</v>
      </c>
      <c r="E14" s="1303" t="s">
        <v>1032</v>
      </c>
      <c r="F14" s="931" t="s">
        <v>1031</v>
      </c>
      <c r="G14" s="1303" t="s">
        <v>93</v>
      </c>
      <c r="H14" s="1576" t="s">
        <v>1033</v>
      </c>
      <c r="I14" s="1576" t="s">
        <v>1032</v>
      </c>
      <c r="J14" s="931" t="s">
        <v>1031</v>
      </c>
      <c r="K14" s="423"/>
      <c r="L14" s="1056" t="s">
        <v>110</v>
      </c>
      <c r="M14" s="173"/>
    </row>
    <row r="15" spans="1:13" s="140" customFormat="1">
      <c r="A15" s="1187"/>
      <c r="B15" s="1334"/>
      <c r="C15" s="1303" t="s">
        <v>75</v>
      </c>
      <c r="D15" s="1303" t="s">
        <v>75</v>
      </c>
      <c r="E15" s="1303" t="s">
        <v>75</v>
      </c>
      <c r="F15" s="1303" t="s">
        <v>75</v>
      </c>
      <c r="G15" s="1303" t="s">
        <v>75</v>
      </c>
      <c r="H15" s="1576" t="s">
        <v>75</v>
      </c>
      <c r="I15" s="1576" t="s">
        <v>75</v>
      </c>
      <c r="J15" s="1576" t="s">
        <v>75</v>
      </c>
      <c r="K15" s="844" t="s">
        <v>74</v>
      </c>
      <c r="L15" s="1056" t="s">
        <v>111</v>
      </c>
    </row>
    <row r="16" spans="1:13" s="140" customFormat="1" ht="18.75" customHeight="1">
      <c r="A16" s="1187"/>
      <c r="B16" s="1335" t="s">
        <v>159</v>
      </c>
      <c r="C16" s="857">
        <f t="shared" ref="C16:C19" si="0">SUM(D16:F16)</f>
        <v>0</v>
      </c>
      <c r="D16" s="858"/>
      <c r="E16" s="858"/>
      <c r="F16" s="858"/>
      <c r="G16" s="857">
        <f>SUM(H16:J16)</f>
        <v>0</v>
      </c>
      <c r="H16" s="856"/>
      <c r="I16" s="856"/>
      <c r="J16" s="856"/>
      <c r="K16" s="844">
        <v>100</v>
      </c>
      <c r="L16" s="1336" t="s">
        <v>76</v>
      </c>
      <c r="M16" s="840"/>
    </row>
    <row r="17" spans="1:18" s="140" customFormat="1" ht="18.75" customHeight="1">
      <c r="A17" s="1187"/>
      <c r="B17" s="1335" t="s">
        <v>160</v>
      </c>
      <c r="C17" s="857">
        <f t="shared" si="0"/>
        <v>0</v>
      </c>
      <c r="D17" s="858"/>
      <c r="E17" s="858"/>
      <c r="F17" s="858"/>
      <c r="G17" s="857">
        <f t="shared" ref="G17:G18" si="1">SUM(H17:J17)</f>
        <v>0</v>
      </c>
      <c r="H17" s="856"/>
      <c r="I17" s="856"/>
      <c r="J17" s="856"/>
      <c r="K17" s="844">
        <v>110</v>
      </c>
      <c r="L17" s="1211" t="s">
        <v>76</v>
      </c>
      <c r="M17" s="840"/>
    </row>
    <row r="18" spans="1:18" s="140" customFormat="1" ht="18.75" customHeight="1" thickBot="1">
      <c r="A18" s="1187"/>
      <c r="B18" s="1335" t="s">
        <v>161</v>
      </c>
      <c r="C18" s="857">
        <f t="shared" si="0"/>
        <v>0</v>
      </c>
      <c r="D18" s="858"/>
      <c r="E18" s="858"/>
      <c r="F18" s="858"/>
      <c r="G18" s="857">
        <f t="shared" si="1"/>
        <v>0</v>
      </c>
      <c r="H18" s="856"/>
      <c r="I18" s="856"/>
      <c r="J18" s="856"/>
      <c r="K18" s="844">
        <v>120</v>
      </c>
      <c r="L18" s="1211" t="s">
        <v>76</v>
      </c>
      <c r="M18" s="840"/>
    </row>
    <row r="19" spans="1:18" s="140" customFormat="1" ht="18.75" customHeight="1">
      <c r="A19" s="1187"/>
      <c r="B19" s="1326" t="s">
        <v>93</v>
      </c>
      <c r="C19" s="345">
        <f t="shared" si="0"/>
        <v>0</v>
      </c>
      <c r="D19" s="345">
        <f>SUM(D16:D18)</f>
        <v>0</v>
      </c>
      <c r="E19" s="345">
        <f t="shared" ref="E19:J19" si="2">SUM(E16:E18)</f>
        <v>0</v>
      </c>
      <c r="F19" s="345">
        <f t="shared" si="2"/>
        <v>0</v>
      </c>
      <c r="G19" s="345">
        <f t="shared" si="2"/>
        <v>0</v>
      </c>
      <c r="H19" s="345">
        <f t="shared" si="2"/>
        <v>0</v>
      </c>
      <c r="I19" s="345">
        <f t="shared" si="2"/>
        <v>0</v>
      </c>
      <c r="J19" s="345">
        <f t="shared" si="2"/>
        <v>0</v>
      </c>
      <c r="K19" s="844" t="s">
        <v>202</v>
      </c>
      <c r="L19" s="860" t="s">
        <v>136</v>
      </c>
      <c r="M19" s="840"/>
    </row>
    <row r="20" spans="1:18" s="1281" customFormat="1" ht="18.75" customHeight="1">
      <c r="A20" s="1198"/>
      <c r="B20" s="46"/>
      <c r="C20" s="1327"/>
      <c r="D20" s="1327"/>
      <c r="E20" s="1327"/>
      <c r="F20" s="1327"/>
      <c r="G20" s="1327"/>
      <c r="H20" s="1327"/>
      <c r="I20" s="1327"/>
      <c r="J20" s="1327"/>
      <c r="K20" s="1328"/>
      <c r="L20" s="135"/>
      <c r="M20" s="988"/>
    </row>
    <row r="21" spans="1:18">
      <c r="A21" s="1187"/>
      <c r="B21" s="78"/>
      <c r="C21" s="96"/>
      <c r="D21" s="95"/>
      <c r="E21" s="95"/>
      <c r="F21" s="95"/>
      <c r="G21" s="95"/>
      <c r="H21" s="95"/>
      <c r="I21" s="95"/>
      <c r="J21" s="95"/>
      <c r="K21" s="1759" t="s">
        <v>1633</v>
      </c>
      <c r="L21" s="1759">
        <v>3</v>
      </c>
    </row>
    <row r="22" spans="1:18">
      <c r="A22" s="1188">
        <v>3</v>
      </c>
      <c r="B22" s="405"/>
      <c r="C22" s="3" t="s">
        <v>1173</v>
      </c>
      <c r="D22" s="3" t="s">
        <v>1244</v>
      </c>
      <c r="E22" s="3" t="s">
        <v>1246</v>
      </c>
      <c r="F22" s="3" t="s">
        <v>1245</v>
      </c>
      <c r="G22" s="1" t="s">
        <v>1230</v>
      </c>
      <c r="H22" s="1" t="s">
        <v>1247</v>
      </c>
      <c r="I22" s="1" t="s">
        <v>1248</v>
      </c>
      <c r="J22" s="1" t="s">
        <v>1249</v>
      </c>
      <c r="K22" s="3" t="s">
        <v>73</v>
      </c>
      <c r="L22" s="388"/>
      <c r="M22" s="1281"/>
      <c r="N22" s="1281"/>
      <c r="O22" s="1281"/>
      <c r="P22" s="1281"/>
      <c r="Q22" s="1281"/>
      <c r="R22" s="1281"/>
    </row>
    <row r="23" spans="1:18" ht="18.75" customHeight="1">
      <c r="A23" s="1188"/>
      <c r="B23" s="1832" t="str">
        <f>"Table 35B Analysis of amounts charged to operating expenditure in respect of off-SoFP schemes"</f>
        <v>Table 35B Analysis of amounts charged to operating expenditure in respect of off-SoFP schemes</v>
      </c>
      <c r="C23" s="1579" t="s">
        <v>1129</v>
      </c>
      <c r="D23" s="1568" t="s">
        <v>1129</v>
      </c>
      <c r="E23" s="1579" t="s">
        <v>1129</v>
      </c>
      <c r="F23" s="1579" t="s">
        <v>1129</v>
      </c>
      <c r="G23" s="1579" t="s">
        <v>957</v>
      </c>
      <c r="H23" s="1568" t="s">
        <v>957</v>
      </c>
      <c r="I23" s="1579" t="s">
        <v>957</v>
      </c>
      <c r="J23" s="1579" t="s">
        <v>957</v>
      </c>
      <c r="K23" s="1567"/>
      <c r="L23" s="1569" t="s">
        <v>110</v>
      </c>
      <c r="M23" s="1199"/>
      <c r="N23" s="102"/>
      <c r="O23" s="102"/>
      <c r="P23" s="102"/>
      <c r="Q23" s="102"/>
      <c r="R23" s="102"/>
    </row>
    <row r="24" spans="1:18" s="1281" customFormat="1" ht="23.25" customHeight="1">
      <c r="A24" s="1244"/>
      <c r="B24" s="1832"/>
      <c r="C24" s="1580" t="s">
        <v>93</v>
      </c>
      <c r="D24" s="1580" t="s">
        <v>1033</v>
      </c>
      <c r="E24" s="1580" t="s">
        <v>1032</v>
      </c>
      <c r="F24" s="931" t="s">
        <v>1031</v>
      </c>
      <c r="G24" s="1580" t="s">
        <v>93</v>
      </c>
      <c r="H24" s="1580" t="s">
        <v>1033</v>
      </c>
      <c r="I24" s="1580" t="s">
        <v>1032</v>
      </c>
      <c r="J24" s="931" t="s">
        <v>1031</v>
      </c>
      <c r="K24" s="1578"/>
      <c r="L24" s="1580"/>
      <c r="M24" s="1199"/>
      <c r="N24" s="102"/>
      <c r="O24" s="102"/>
      <c r="P24" s="102"/>
      <c r="Q24" s="102"/>
      <c r="R24" s="102"/>
    </row>
    <row r="25" spans="1:18">
      <c r="B25" s="1832"/>
      <c r="C25" s="1580" t="s">
        <v>75</v>
      </c>
      <c r="D25" s="1569" t="s">
        <v>75</v>
      </c>
      <c r="E25" s="1580" t="s">
        <v>75</v>
      </c>
      <c r="F25" s="1580" t="s">
        <v>75</v>
      </c>
      <c r="G25" s="1580" t="s">
        <v>75</v>
      </c>
      <c r="H25" s="1580" t="s">
        <v>75</v>
      </c>
      <c r="I25" s="1580" t="s">
        <v>75</v>
      </c>
      <c r="J25" s="1580" t="s">
        <v>75</v>
      </c>
      <c r="K25" s="1068" t="s">
        <v>74</v>
      </c>
      <c r="L25" s="757" t="s">
        <v>111</v>
      </c>
      <c r="M25" s="1570"/>
      <c r="N25" s="1571"/>
      <c r="O25" s="1571"/>
      <c r="P25" s="1571"/>
      <c r="Q25" s="1571"/>
      <c r="R25" s="1571"/>
    </row>
    <row r="26" spans="1:18" ht="22.5">
      <c r="B26" s="1755" t="s">
        <v>1229</v>
      </c>
      <c r="C26" s="1589">
        <f>SUM(D26:F26)</f>
        <v>0</v>
      </c>
      <c r="D26" s="1069"/>
      <c r="E26" s="1069"/>
      <c r="F26" s="1069"/>
      <c r="G26" s="1589">
        <f>SUM(H26:J26)</f>
        <v>0</v>
      </c>
      <c r="H26" s="950"/>
      <c r="I26" s="950"/>
      <c r="J26" s="950"/>
      <c r="K26" s="471" t="s">
        <v>12</v>
      </c>
      <c r="L26" s="370" t="s">
        <v>76</v>
      </c>
      <c r="M26" s="1432"/>
      <c r="N26" s="1281"/>
      <c r="O26" s="1281"/>
      <c r="P26" s="1281"/>
      <c r="Q26" s="1281"/>
      <c r="R26" s="1281"/>
    </row>
  </sheetData>
  <customSheetViews>
    <customSheetView guid="{E4F26FFA-5313-49C9-9365-CBA576C57791}" showGridLines="0" fitToPage="1" hiddenRows="1" showRuler="0" topLeftCell="A7">
      <selection activeCell="I29" sqref="I29"/>
      <pageMargins left="0.74803149606299213" right="0.74803149606299213" top="0.98425196850393704" bottom="0.98425196850393704" header="0.51181102362204722" footer="0.51181102362204722"/>
      <pageSetup paperSize="9" scale="65" orientation="portrait" horizontalDpi="300" verticalDpi="300" r:id="rId1"/>
      <headerFooter alignWithMargins="0"/>
    </customSheetView>
  </customSheetViews>
  <mergeCells count="2">
    <mergeCell ref="B13:B14"/>
    <mergeCell ref="B23:B25"/>
  </mergeCells>
  <phoneticPr fontId="0" type="noConversion"/>
  <printOptions gridLinesSet="0"/>
  <pageMargins left="0.74803149606299213" right="0.34" top="0.36" bottom="0.38" header="0.21" footer="0.2"/>
  <pageSetup paperSize="9" scale="58" orientation="landscape" horizontalDpi="300" verticalDpi="300" r:id="rId2"/>
  <headerFooter alignWithMargins="0"/>
  <ignoredErrors>
    <ignoredError sqref="C15:G15 K19"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1">
    <pageSetUpPr fitToPage="1"/>
  </sheetPr>
  <dimension ref="A1:P74"/>
  <sheetViews>
    <sheetView showGridLines="0" zoomScale="80" zoomScaleNormal="80" workbookViewId="0"/>
  </sheetViews>
  <sheetFormatPr defaultColWidth="10.7109375" defaultRowHeight="12.75"/>
  <cols>
    <col min="1" max="1" width="6.5703125" style="1190" customWidth="1"/>
    <col min="2" max="2" width="49.42578125" style="19" customWidth="1"/>
    <col min="3" max="8" width="14.28515625" style="17" customWidth="1"/>
    <col min="9" max="9" width="12.85546875" style="17" customWidth="1"/>
    <col min="10" max="16384" width="10.7109375" style="17"/>
  </cols>
  <sheetData>
    <row r="1" spans="1:13" ht="15.75">
      <c r="A1" s="1187"/>
      <c r="B1" s="1207" t="s">
        <v>1083</v>
      </c>
      <c r="C1" s="33"/>
      <c r="D1" s="33"/>
      <c r="E1" s="33"/>
      <c r="F1" s="33"/>
      <c r="G1" s="33"/>
      <c r="H1" s="33"/>
      <c r="I1" s="33"/>
    </row>
    <row r="2" spans="1:13">
      <c r="A2" s="1187"/>
      <c r="B2" s="42"/>
      <c r="C2" s="33"/>
      <c r="D2" s="33"/>
      <c r="E2" s="33"/>
      <c r="F2" s="33"/>
      <c r="G2" s="33"/>
      <c r="H2" s="33"/>
      <c r="I2" s="33"/>
    </row>
    <row r="3" spans="1:13">
      <c r="A3" s="1186"/>
      <c r="B3" s="43" t="s">
        <v>1479</v>
      </c>
      <c r="C3" s="34"/>
      <c r="D3" s="33"/>
      <c r="E3" s="34"/>
      <c r="F3" s="33"/>
      <c r="G3" s="33"/>
      <c r="H3" s="34"/>
      <c r="I3" s="33"/>
    </row>
    <row r="4" spans="1:13">
      <c r="A4" s="1186"/>
      <c r="B4" s="94" t="s">
        <v>622</v>
      </c>
      <c r="C4" s="34"/>
      <c r="D4" s="33"/>
      <c r="E4" s="34"/>
      <c r="F4" s="33"/>
      <c r="G4" s="33"/>
      <c r="H4" s="34"/>
      <c r="I4" s="33"/>
    </row>
    <row r="5" spans="1:13" s="1281" customFormat="1">
      <c r="A5" s="1186"/>
      <c r="B5" s="916"/>
      <c r="C5" s="979"/>
      <c r="D5" s="978"/>
      <c r="E5" s="979"/>
      <c r="F5" s="978"/>
      <c r="G5" s="978"/>
      <c r="H5" s="979"/>
      <c r="I5" s="978"/>
    </row>
    <row r="6" spans="1:13" s="1281" customFormat="1">
      <c r="A6" s="1186"/>
      <c r="B6" s="916"/>
      <c r="C6" s="979"/>
      <c r="D6" s="978"/>
      <c r="E6" s="979"/>
      <c r="F6" s="978"/>
      <c r="G6" s="978"/>
      <c r="H6" s="979"/>
      <c r="I6" s="978"/>
    </row>
    <row r="7" spans="1:13" s="1281" customFormat="1">
      <c r="A7" s="1186"/>
      <c r="B7" s="916"/>
      <c r="C7" s="979"/>
      <c r="D7" s="978"/>
      <c r="E7" s="979"/>
      <c r="F7" s="978"/>
      <c r="G7" s="978"/>
      <c r="H7" s="979"/>
      <c r="I7" s="978"/>
    </row>
    <row r="8" spans="1:13" ht="10.5" customHeight="1">
      <c r="A8" s="1186"/>
      <c r="B8" s="33"/>
      <c r="C8" s="34"/>
      <c r="D8" s="33"/>
      <c r="E8" s="34"/>
      <c r="F8" s="33"/>
      <c r="G8" s="33"/>
      <c r="H8" s="34"/>
      <c r="I8" s="33"/>
    </row>
    <row r="9" spans="1:13">
      <c r="A9" s="1186"/>
      <c r="B9" s="56" t="s">
        <v>43</v>
      </c>
      <c r="C9" s="77"/>
      <c r="D9" s="52"/>
      <c r="E9" s="34"/>
      <c r="F9" s="33"/>
      <c r="G9" s="33"/>
      <c r="H9" s="77"/>
      <c r="I9" s="33"/>
    </row>
    <row r="10" spans="1:13" s="972" customFormat="1">
      <c r="A10" s="1186"/>
      <c r="B10" s="351"/>
      <c r="C10" s="851"/>
      <c r="D10" s="131"/>
      <c r="E10" s="979"/>
      <c r="F10" s="978"/>
      <c r="G10" s="978"/>
      <c r="H10" s="851"/>
      <c r="I10" s="978"/>
    </row>
    <row r="11" spans="1:13" ht="27.75" customHeight="1">
      <c r="A11" s="1187"/>
      <c r="B11" s="1851" t="s">
        <v>1256</v>
      </c>
      <c r="C11" s="1851"/>
      <c r="D11" s="1851"/>
      <c r="E11" s="1851"/>
      <c r="F11" s="1851"/>
      <c r="G11" s="1851"/>
      <c r="H11" s="1851"/>
      <c r="I11" s="1851"/>
    </row>
    <row r="12" spans="1:13" s="1281" customFormat="1">
      <c r="A12" s="1187"/>
      <c r="B12" s="1097"/>
      <c r="C12" s="978"/>
      <c r="D12" s="978"/>
      <c r="E12" s="978"/>
      <c r="F12" s="978"/>
      <c r="G12" s="978"/>
      <c r="H12" s="1759" t="s">
        <v>1633</v>
      </c>
      <c r="I12" s="1759">
        <v>1</v>
      </c>
    </row>
    <row r="13" spans="1:13">
      <c r="A13" s="1187">
        <v>1</v>
      </c>
      <c r="B13" s="496"/>
      <c r="C13" s="738" t="s">
        <v>582</v>
      </c>
      <c r="D13" s="738" t="s">
        <v>583</v>
      </c>
      <c r="E13" s="738" t="s">
        <v>584</v>
      </c>
      <c r="F13" s="738" t="s">
        <v>585</v>
      </c>
      <c r="G13" s="738" t="s">
        <v>586</v>
      </c>
      <c r="H13" s="738" t="s">
        <v>73</v>
      </c>
      <c r="I13" s="497"/>
      <c r="J13" s="978"/>
      <c r="K13" s="975"/>
      <c r="L13" s="978"/>
      <c r="M13" s="975"/>
    </row>
    <row r="14" spans="1:13" ht="33.75">
      <c r="A14" s="1187"/>
      <c r="B14" s="422" t="s">
        <v>1199</v>
      </c>
      <c r="C14" s="355" t="s">
        <v>93</v>
      </c>
      <c r="D14" s="355" t="s">
        <v>103</v>
      </c>
      <c r="E14" s="355" t="s">
        <v>1627</v>
      </c>
      <c r="F14" s="355" t="s">
        <v>36</v>
      </c>
      <c r="G14" s="355" t="s">
        <v>104</v>
      </c>
      <c r="H14" s="423"/>
      <c r="I14" s="375" t="s">
        <v>110</v>
      </c>
    </row>
    <row r="15" spans="1:13">
      <c r="A15" s="1187"/>
      <c r="B15" s="430"/>
      <c r="C15" s="285" t="s">
        <v>30</v>
      </c>
      <c r="D15" s="285" t="s">
        <v>75</v>
      </c>
      <c r="E15" s="285" t="s">
        <v>75</v>
      </c>
      <c r="F15" s="285" t="s">
        <v>75</v>
      </c>
      <c r="G15" s="423" t="s">
        <v>75</v>
      </c>
      <c r="H15" s="690" t="s">
        <v>74</v>
      </c>
      <c r="I15" s="389" t="s">
        <v>111</v>
      </c>
    </row>
    <row r="16" spans="1:13" ht="18.75" customHeight="1">
      <c r="A16" s="1187"/>
      <c r="B16" s="498" t="s">
        <v>303</v>
      </c>
      <c r="C16" s="499"/>
      <c r="D16" s="500"/>
      <c r="E16" s="499"/>
      <c r="F16" s="500"/>
      <c r="G16" s="500"/>
      <c r="H16" s="501"/>
      <c r="I16" s="497"/>
    </row>
    <row r="17" spans="1:16" ht="18.75" customHeight="1">
      <c r="A17" s="1187"/>
      <c r="B17" s="490" t="s">
        <v>1572</v>
      </c>
      <c r="C17" s="308">
        <f t="shared" ref="C17:C22" si="0">SUM(D17:G17)</f>
        <v>0</v>
      </c>
      <c r="D17" s="404"/>
      <c r="E17" s="695"/>
      <c r="F17" s="404"/>
      <c r="G17" s="404"/>
      <c r="H17" s="690">
        <v>104</v>
      </c>
      <c r="I17" s="262" t="s">
        <v>76</v>
      </c>
    </row>
    <row r="18" spans="1:16" ht="31.5" customHeight="1">
      <c r="A18" s="1187"/>
      <c r="B18" s="330" t="s">
        <v>1573</v>
      </c>
      <c r="C18" s="308">
        <f t="shared" si="0"/>
        <v>0</v>
      </c>
      <c r="D18" s="695"/>
      <c r="E18" s="962"/>
      <c r="F18" s="962"/>
      <c r="G18" s="962"/>
      <c r="H18" s="690" t="s">
        <v>746</v>
      </c>
      <c r="I18" s="262" t="s">
        <v>76</v>
      </c>
      <c r="K18" s="1851"/>
      <c r="L18" s="1851"/>
      <c r="M18" s="1851"/>
      <c r="N18" s="1851"/>
      <c r="O18" s="1851"/>
      <c r="P18" s="1851"/>
    </row>
    <row r="19" spans="1:16" ht="18.75" customHeight="1">
      <c r="A19" s="1187"/>
      <c r="B19" s="330" t="s">
        <v>1574</v>
      </c>
      <c r="C19" s="308">
        <f t="shared" si="0"/>
        <v>0</v>
      </c>
      <c r="D19" s="695"/>
      <c r="E19" s="962"/>
      <c r="F19" s="695"/>
      <c r="G19" s="695"/>
      <c r="H19" s="690" t="s">
        <v>26</v>
      </c>
      <c r="I19" s="262" t="s">
        <v>76</v>
      </c>
      <c r="K19" s="1851"/>
      <c r="L19" s="1851"/>
      <c r="M19" s="1851"/>
      <c r="N19" s="1851"/>
      <c r="O19" s="1851"/>
      <c r="P19" s="1851"/>
    </row>
    <row r="20" spans="1:16" ht="18.75" customHeight="1">
      <c r="A20" s="1187"/>
      <c r="B20" s="502" t="s">
        <v>1575</v>
      </c>
      <c r="C20" s="308">
        <f t="shared" si="0"/>
        <v>0</v>
      </c>
      <c r="D20" s="695"/>
      <c r="E20" s="695"/>
      <c r="F20" s="695"/>
      <c r="G20" s="695"/>
      <c r="H20" s="690" t="s">
        <v>201</v>
      </c>
      <c r="I20" s="262" t="s">
        <v>76</v>
      </c>
      <c r="K20" s="1851"/>
      <c r="L20" s="1851"/>
      <c r="M20" s="1851"/>
      <c r="N20" s="1851"/>
      <c r="O20" s="1851"/>
      <c r="P20" s="1851"/>
    </row>
    <row r="21" spans="1:16" ht="34.5" customHeight="1">
      <c r="A21" s="1187"/>
      <c r="B21" s="1087" t="s">
        <v>1576</v>
      </c>
      <c r="C21" s="308">
        <f t="shared" si="0"/>
        <v>0</v>
      </c>
      <c r="D21" s="695"/>
      <c r="E21" s="951"/>
      <c r="F21" s="951"/>
      <c r="G21" s="951"/>
      <c r="H21" s="690" t="s">
        <v>202</v>
      </c>
      <c r="I21" s="262" t="s">
        <v>76</v>
      </c>
    </row>
    <row r="22" spans="1:16" s="972" customFormat="1" ht="27" customHeight="1" thickBot="1">
      <c r="A22" s="1187"/>
      <c r="B22" s="1088" t="s">
        <v>1577</v>
      </c>
      <c r="C22" s="1067">
        <f t="shared" si="0"/>
        <v>0</v>
      </c>
      <c r="D22" s="971"/>
      <c r="E22" s="1069"/>
      <c r="F22" s="1069"/>
      <c r="G22" s="1069"/>
      <c r="H22" s="1068" t="s">
        <v>707</v>
      </c>
      <c r="I22" s="1051" t="s">
        <v>136</v>
      </c>
    </row>
    <row r="23" spans="1:16" ht="25.5" customHeight="1">
      <c r="A23" s="1187"/>
      <c r="B23" s="1803" t="s">
        <v>1578</v>
      </c>
      <c r="C23" s="345">
        <f>SUM(C17:C22)</f>
        <v>0</v>
      </c>
      <c r="D23" s="345">
        <f>SUM(D17:D22)</f>
        <v>0</v>
      </c>
      <c r="E23" s="345">
        <f>SUM(E17:E22)</f>
        <v>0</v>
      </c>
      <c r="F23" s="345">
        <f>SUM(F17:F22)</f>
        <v>0</v>
      </c>
      <c r="G23" s="345">
        <f>SUM(G17:G22)</f>
        <v>0</v>
      </c>
      <c r="H23" s="1635" t="s">
        <v>3</v>
      </c>
      <c r="I23" s="1804" t="s">
        <v>76</v>
      </c>
    </row>
    <row r="24" spans="1:16" s="1281" customFormat="1" ht="25.5" customHeight="1">
      <c r="A24" s="1187"/>
      <c r="B24" s="1805"/>
      <c r="C24" s="1806"/>
      <c r="D24" s="1806"/>
      <c r="E24" s="1806"/>
      <c r="F24" s="1806"/>
      <c r="G24" s="1806"/>
      <c r="H24" s="1806"/>
      <c r="I24" s="1807"/>
    </row>
    <row r="25" spans="1:16" s="972" customFormat="1">
      <c r="A25" s="1187"/>
      <c r="B25" s="1181"/>
      <c r="C25" s="1177"/>
      <c r="D25" s="1177"/>
      <c r="E25" s="1177"/>
      <c r="F25" s="1177"/>
      <c r="G25" s="1177"/>
      <c r="H25" s="1759" t="s">
        <v>1633</v>
      </c>
      <c r="I25" s="1759">
        <v>2</v>
      </c>
    </row>
    <row r="26" spans="1:16" s="972" customFormat="1">
      <c r="A26" s="1187">
        <v>2</v>
      </c>
      <c r="B26" s="1156"/>
      <c r="C26" s="1174" t="s">
        <v>582</v>
      </c>
      <c r="D26" s="1174" t="s">
        <v>583</v>
      </c>
      <c r="E26" s="1174" t="s">
        <v>584</v>
      </c>
      <c r="F26" s="1174" t="s">
        <v>585</v>
      </c>
      <c r="G26" s="1174" t="s">
        <v>586</v>
      </c>
      <c r="H26" s="1185" t="s">
        <v>73</v>
      </c>
      <c r="I26" s="1178"/>
    </row>
    <row r="27" spans="1:16" s="972" customFormat="1" ht="33.75" customHeight="1">
      <c r="A27" s="1187"/>
      <c r="B27" s="1156" t="s">
        <v>1074</v>
      </c>
      <c r="C27" s="931" t="s">
        <v>93</v>
      </c>
      <c r="D27" s="931" t="s">
        <v>103</v>
      </c>
      <c r="E27" s="931" t="s">
        <v>1627</v>
      </c>
      <c r="F27" s="931" t="s">
        <v>36</v>
      </c>
      <c r="G27" s="931" t="s">
        <v>104</v>
      </c>
      <c r="H27" s="1176"/>
      <c r="I27" s="1183"/>
    </row>
    <row r="28" spans="1:16" s="972" customFormat="1">
      <c r="A28" s="1187"/>
      <c r="B28" s="494"/>
      <c r="C28" s="1176" t="s">
        <v>30</v>
      </c>
      <c r="D28" s="285" t="s">
        <v>75</v>
      </c>
      <c r="E28" s="285" t="s">
        <v>75</v>
      </c>
      <c r="F28" s="285" t="s">
        <v>75</v>
      </c>
      <c r="G28" s="423" t="s">
        <v>75</v>
      </c>
      <c r="H28" s="1182" t="s">
        <v>74</v>
      </c>
      <c r="I28" s="1184"/>
    </row>
    <row r="29" spans="1:16" ht="19.5" customHeight="1">
      <c r="A29" s="1187"/>
      <c r="B29" s="330" t="s">
        <v>1579</v>
      </c>
      <c r="C29" s="308">
        <f t="shared" ref="C29:C33" si="1">SUM(D29:G29)</f>
        <v>0</v>
      </c>
      <c r="D29" s="404"/>
      <c r="E29" s="314"/>
      <c r="F29" s="404"/>
      <c r="G29" s="404"/>
      <c r="H29" s="942" t="s">
        <v>730</v>
      </c>
      <c r="I29" s="262" t="s">
        <v>136</v>
      </c>
    </row>
    <row r="30" spans="1:16" ht="27.75" customHeight="1">
      <c r="A30" s="1187"/>
      <c r="B30" s="330" t="s">
        <v>1580</v>
      </c>
      <c r="C30" s="308">
        <f t="shared" si="1"/>
        <v>0</v>
      </c>
      <c r="D30" s="314"/>
      <c r="E30" s="1119"/>
      <c r="F30" s="1119"/>
      <c r="G30" s="1119"/>
      <c r="H30" s="942" t="s">
        <v>203</v>
      </c>
      <c r="I30" s="262" t="s">
        <v>76</v>
      </c>
    </row>
    <row r="31" spans="1:16" ht="19.5" customHeight="1">
      <c r="A31" s="1187"/>
      <c r="B31" s="330" t="s">
        <v>1581</v>
      </c>
      <c r="C31" s="308">
        <f t="shared" si="1"/>
        <v>0</v>
      </c>
      <c r="D31" s="314"/>
      <c r="E31" s="1119"/>
      <c r="F31" s="314"/>
      <c r="G31" s="314"/>
      <c r="H31" s="942" t="s">
        <v>4</v>
      </c>
      <c r="I31" s="262" t="s">
        <v>76</v>
      </c>
    </row>
    <row r="32" spans="1:16" ht="19.5" customHeight="1">
      <c r="A32" s="1187"/>
      <c r="B32" s="502" t="s">
        <v>1582</v>
      </c>
      <c r="C32" s="308">
        <f t="shared" si="1"/>
        <v>0</v>
      </c>
      <c r="D32" s="314"/>
      <c r="E32" s="314"/>
      <c r="F32" s="314"/>
      <c r="G32" s="314"/>
      <c r="H32" s="942" t="s">
        <v>204</v>
      </c>
      <c r="I32" s="262" t="s">
        <v>76</v>
      </c>
    </row>
    <row r="33" spans="1:13" ht="30" customHeight="1">
      <c r="A33" s="1187"/>
      <c r="B33" s="1087" t="s">
        <v>1583</v>
      </c>
      <c r="C33" s="308">
        <f t="shared" si="1"/>
        <v>0</v>
      </c>
      <c r="D33" s="1086"/>
      <c r="E33" s="951"/>
      <c r="F33" s="951"/>
      <c r="G33" s="951"/>
      <c r="H33" s="942" t="s">
        <v>205</v>
      </c>
      <c r="I33" s="262" t="s">
        <v>76</v>
      </c>
    </row>
    <row r="34" spans="1:13" s="972" customFormat="1" ht="30" customHeight="1" thickBot="1">
      <c r="A34" s="1187"/>
      <c r="B34" s="1088" t="s">
        <v>1584</v>
      </c>
      <c r="C34" s="1067">
        <f>SUM(D34:G34)</f>
        <v>0</v>
      </c>
      <c r="D34" s="1062"/>
      <c r="E34" s="1062"/>
      <c r="F34" s="1062"/>
      <c r="G34" s="1062"/>
      <c r="H34" s="942" t="s">
        <v>941</v>
      </c>
      <c r="I34" s="990"/>
    </row>
    <row r="35" spans="1:13" ht="25.5" customHeight="1">
      <c r="A35" s="1187"/>
      <c r="B35" s="275" t="s">
        <v>1585</v>
      </c>
      <c r="C35" s="345">
        <f>SUM(C29:C34)</f>
        <v>0</v>
      </c>
      <c r="D35" s="345">
        <f>SUM(D29:D34)</f>
        <v>0</v>
      </c>
      <c r="E35" s="345">
        <f>SUM(E29:E34)</f>
        <v>0</v>
      </c>
      <c r="F35" s="345">
        <f>SUM(F29:F34)</f>
        <v>0</v>
      </c>
      <c r="G35" s="345">
        <f>SUM(G29:G34)</f>
        <v>0</v>
      </c>
      <c r="H35" s="942" t="s">
        <v>6</v>
      </c>
      <c r="I35" s="495" t="s">
        <v>76</v>
      </c>
    </row>
    <row r="36" spans="1:13">
      <c r="A36" s="1187"/>
      <c r="B36" s="85"/>
      <c r="C36" s="51"/>
      <c r="D36" s="51"/>
      <c r="E36" s="51"/>
      <c r="F36" s="51"/>
      <c r="G36" s="51"/>
      <c r="H36" s="75"/>
      <c r="I36" s="57"/>
    </row>
    <row r="37" spans="1:13">
      <c r="A37" s="1187"/>
      <c r="B37" s="33"/>
      <c r="C37" s="33"/>
      <c r="D37" s="33"/>
      <c r="E37" s="33"/>
      <c r="F37" s="1759" t="s">
        <v>1633</v>
      </c>
      <c r="G37" s="1759">
        <v>3</v>
      </c>
      <c r="H37" s="33"/>
      <c r="I37" s="57"/>
    </row>
    <row r="38" spans="1:13" s="1281" customFormat="1">
      <c r="A38" s="1187">
        <v>3</v>
      </c>
      <c r="B38" s="496"/>
      <c r="C38" s="1098" t="s">
        <v>587</v>
      </c>
      <c r="D38" s="1098" t="s">
        <v>588</v>
      </c>
      <c r="E38" s="1098" t="s">
        <v>589</v>
      </c>
      <c r="F38" s="1098" t="s">
        <v>73</v>
      </c>
      <c r="G38" s="497"/>
      <c r="H38" s="978"/>
      <c r="I38" s="135"/>
      <c r="J38" s="978"/>
      <c r="K38" s="975"/>
      <c r="L38" s="978"/>
      <c r="M38" s="975"/>
    </row>
    <row r="39" spans="1:13" ht="33.75">
      <c r="A39" s="1187"/>
      <c r="B39" s="332" t="s">
        <v>1200</v>
      </c>
      <c r="C39" s="355" t="s">
        <v>93</v>
      </c>
      <c r="D39" s="355" t="s">
        <v>107</v>
      </c>
      <c r="E39" s="355" t="s">
        <v>106</v>
      </c>
      <c r="F39" s="423"/>
      <c r="G39" s="934" t="s">
        <v>110</v>
      </c>
      <c r="H39" s="978"/>
      <c r="I39" s="135"/>
    </row>
    <row r="40" spans="1:13" s="1281" customFormat="1">
      <c r="A40" s="1187"/>
      <c r="B40" s="1156"/>
      <c r="C40" s="1174" t="s">
        <v>30</v>
      </c>
      <c r="D40" s="1174" t="s">
        <v>75</v>
      </c>
      <c r="E40" s="1174" t="s">
        <v>75</v>
      </c>
      <c r="F40" s="1174" t="s">
        <v>74</v>
      </c>
      <c r="G40" s="389" t="s">
        <v>111</v>
      </c>
      <c r="H40" s="978"/>
      <c r="I40" s="135"/>
    </row>
    <row r="41" spans="1:13" ht="18.75" customHeight="1">
      <c r="A41" s="1187"/>
      <c r="B41" s="486" t="s">
        <v>304</v>
      </c>
      <c r="C41" s="487"/>
      <c r="D41" s="487"/>
      <c r="E41" s="487"/>
      <c r="F41" s="488"/>
      <c r="G41" s="489"/>
      <c r="H41" s="978"/>
      <c r="I41" s="135"/>
    </row>
    <row r="42" spans="1:13" ht="18.75" customHeight="1">
      <c r="A42" s="1187"/>
      <c r="B42" s="490" t="s">
        <v>1572</v>
      </c>
      <c r="C42" s="491">
        <f>SUM(D42:E42)</f>
        <v>0</v>
      </c>
      <c r="D42" s="404"/>
      <c r="E42" s="475"/>
      <c r="F42" s="474">
        <v>100</v>
      </c>
      <c r="G42" s="489" t="s">
        <v>136</v>
      </c>
      <c r="H42" s="33"/>
      <c r="I42" s="33"/>
    </row>
    <row r="43" spans="1:13" ht="34.5" customHeight="1">
      <c r="A43" s="1187"/>
      <c r="B43" s="307" t="s">
        <v>1586</v>
      </c>
      <c r="C43" s="491">
        <f t="shared" ref="C43:C48" si="2">SUM(D43:E43)</f>
        <v>0</v>
      </c>
      <c r="D43" s="475"/>
      <c r="E43" s="404"/>
      <c r="F43" s="474" t="s">
        <v>200</v>
      </c>
      <c r="G43" s="492" t="s">
        <v>76</v>
      </c>
      <c r="H43" s="33"/>
      <c r="I43" s="33"/>
    </row>
    <row r="44" spans="1:13" s="18" customFormat="1" ht="25.5" customHeight="1">
      <c r="A44" s="1194"/>
      <c r="B44" s="493" t="s">
        <v>1587</v>
      </c>
      <c r="C44" s="491">
        <f t="shared" si="2"/>
        <v>0</v>
      </c>
      <c r="D44" s="475"/>
      <c r="E44" s="962"/>
      <c r="F44" s="474" t="s">
        <v>26</v>
      </c>
      <c r="G44" s="492" t="s">
        <v>76</v>
      </c>
      <c r="H44" s="54"/>
      <c r="I44" s="54"/>
    </row>
    <row r="45" spans="1:13" s="18" customFormat="1" ht="31.5" customHeight="1">
      <c r="A45" s="1194"/>
      <c r="B45" s="493" t="s">
        <v>1588</v>
      </c>
      <c r="C45" s="491">
        <f t="shared" si="2"/>
        <v>0</v>
      </c>
      <c r="D45" s="475"/>
      <c r="E45" s="962"/>
      <c r="F45" s="474" t="s">
        <v>201</v>
      </c>
      <c r="G45" s="492" t="s">
        <v>76</v>
      </c>
      <c r="H45" s="54"/>
      <c r="I45" s="54"/>
    </row>
    <row r="46" spans="1:13" s="18" customFormat="1" ht="31.5" customHeight="1">
      <c r="A46" s="1194"/>
      <c r="B46" s="493" t="s">
        <v>1589</v>
      </c>
      <c r="C46" s="491">
        <f t="shared" si="2"/>
        <v>0</v>
      </c>
      <c r="D46" s="475"/>
      <c r="E46" s="962"/>
      <c r="F46" s="474" t="s">
        <v>856</v>
      </c>
      <c r="G46" s="492" t="s">
        <v>76</v>
      </c>
      <c r="H46" s="54"/>
      <c r="I46" s="54"/>
    </row>
    <row r="47" spans="1:13" s="18" customFormat="1" ht="18.75" customHeight="1">
      <c r="A47" s="1194"/>
      <c r="B47" s="493" t="s">
        <v>1590</v>
      </c>
      <c r="C47" s="491">
        <f t="shared" si="2"/>
        <v>0</v>
      </c>
      <c r="D47" s="475"/>
      <c r="E47" s="962"/>
      <c r="F47" s="474" t="s">
        <v>202</v>
      </c>
      <c r="G47" s="492" t="s">
        <v>76</v>
      </c>
      <c r="H47" s="54"/>
      <c r="I47" s="54"/>
    </row>
    <row r="48" spans="1:13" s="18" customFormat="1" ht="18.75" customHeight="1">
      <c r="A48" s="1194"/>
      <c r="B48" s="493" t="s">
        <v>1591</v>
      </c>
      <c r="C48" s="491">
        <f t="shared" si="2"/>
        <v>0</v>
      </c>
      <c r="D48" s="475"/>
      <c r="E48" s="962"/>
      <c r="F48" s="474" t="s">
        <v>3</v>
      </c>
      <c r="G48" s="492" t="s">
        <v>76</v>
      </c>
      <c r="H48" s="54"/>
      <c r="I48" s="54"/>
    </row>
    <row r="49" spans="1:9" ht="30" customHeight="1" thickBot="1">
      <c r="A49" s="1187"/>
      <c r="B49" s="1085" t="s">
        <v>1592</v>
      </c>
      <c r="C49" s="1067">
        <f>SUM(D49:E49)</f>
        <v>0</v>
      </c>
      <c r="D49" s="475"/>
      <c r="E49" s="404"/>
      <c r="F49" s="474" t="s">
        <v>689</v>
      </c>
      <c r="G49" s="492" t="s">
        <v>76</v>
      </c>
      <c r="H49" s="33"/>
      <c r="I49" s="33"/>
    </row>
    <row r="50" spans="1:9" ht="18.75" customHeight="1">
      <c r="A50" s="1187"/>
      <c r="B50" s="1156" t="s">
        <v>1578</v>
      </c>
      <c r="C50" s="248">
        <f>SUM(C42:C49)</f>
        <v>0</v>
      </c>
      <c r="D50" s="248">
        <f>SUM(D42:D49)</f>
        <v>0</v>
      </c>
      <c r="E50" s="248">
        <f>SUM(E42:E49)</f>
        <v>0</v>
      </c>
      <c r="F50" s="1802" t="s">
        <v>4</v>
      </c>
      <c r="G50" s="990" t="s">
        <v>76</v>
      </c>
      <c r="H50" s="33"/>
      <c r="I50" s="33"/>
    </row>
    <row r="51" spans="1:9" s="1281" customFormat="1" ht="18.75" customHeight="1">
      <c r="A51" s="1187"/>
      <c r="B51" s="1811"/>
      <c r="C51" s="1806"/>
      <c r="D51" s="1806"/>
      <c r="E51" s="1806"/>
      <c r="F51" s="1806"/>
      <c r="G51" s="1807"/>
      <c r="H51" s="978"/>
      <c r="I51" s="978"/>
    </row>
    <row r="52" spans="1:9" s="972" customFormat="1">
      <c r="A52" s="1187"/>
      <c r="B52" s="1156"/>
      <c r="C52" s="1809"/>
      <c r="D52" s="1809"/>
      <c r="E52" s="1810"/>
      <c r="F52" s="1808" t="s">
        <v>1633</v>
      </c>
      <c r="G52" s="1808">
        <v>4</v>
      </c>
      <c r="H52" s="978"/>
      <c r="I52" s="978"/>
    </row>
    <row r="53" spans="1:9" s="972" customFormat="1">
      <c r="A53" s="1187">
        <v>4</v>
      </c>
      <c r="B53" s="1156"/>
      <c r="C53" s="1174" t="s">
        <v>587</v>
      </c>
      <c r="D53" s="1174" t="s">
        <v>588</v>
      </c>
      <c r="E53" s="1174" t="s">
        <v>589</v>
      </c>
      <c r="F53" s="1174" t="s">
        <v>73</v>
      </c>
      <c r="G53" s="1178"/>
      <c r="H53" s="978"/>
      <c r="I53" s="978"/>
    </row>
    <row r="54" spans="1:9" s="972" customFormat="1" ht="22.5" customHeight="1">
      <c r="A54" s="1187"/>
      <c r="B54" s="1156" t="s">
        <v>1074</v>
      </c>
      <c r="C54" s="931" t="s">
        <v>93</v>
      </c>
      <c r="D54" s="931" t="s">
        <v>107</v>
      </c>
      <c r="E54" s="931" t="s">
        <v>106</v>
      </c>
      <c r="F54" s="1176"/>
      <c r="G54" s="1183"/>
      <c r="H54" s="978"/>
      <c r="I54" s="978"/>
    </row>
    <row r="55" spans="1:9" s="972" customFormat="1">
      <c r="A55" s="1187"/>
      <c r="B55" s="494"/>
      <c r="C55" s="1176" t="s">
        <v>30</v>
      </c>
      <c r="D55" s="285" t="s">
        <v>75</v>
      </c>
      <c r="E55" s="423" t="s">
        <v>75</v>
      </c>
      <c r="F55" s="942" t="s">
        <v>74</v>
      </c>
      <c r="G55" s="1184"/>
      <c r="H55" s="978"/>
      <c r="I55" s="978"/>
    </row>
    <row r="56" spans="1:9" ht="18.75" customHeight="1">
      <c r="A56" s="1187"/>
      <c r="B56" s="490" t="s">
        <v>1579</v>
      </c>
      <c r="C56" s="491">
        <f>SUM(D56:E56)</f>
        <v>0</v>
      </c>
      <c r="D56" s="404"/>
      <c r="E56" s="476"/>
      <c r="F56" s="942" t="s">
        <v>722</v>
      </c>
      <c r="G56" s="262" t="s">
        <v>136</v>
      </c>
      <c r="H56" s="33"/>
      <c r="I56" s="33"/>
    </row>
    <row r="57" spans="1:9" ht="31.5" customHeight="1">
      <c r="A57" s="1187"/>
      <c r="B57" s="493" t="s">
        <v>1593</v>
      </c>
      <c r="C57" s="491">
        <f t="shared" ref="C57:C62" si="3">SUM(D57:E57)</f>
        <v>0</v>
      </c>
      <c r="D57" s="476"/>
      <c r="E57" s="404"/>
      <c r="F57" s="942" t="s">
        <v>204</v>
      </c>
      <c r="G57" s="262" t="s">
        <v>76</v>
      </c>
      <c r="H57" s="33"/>
      <c r="I57" s="33"/>
    </row>
    <row r="58" spans="1:9" ht="20.25" customHeight="1">
      <c r="A58" s="1187"/>
      <c r="B58" s="493" t="s">
        <v>1594</v>
      </c>
      <c r="C58" s="491">
        <f>SUM(D58:E58)</f>
        <v>0</v>
      </c>
      <c r="D58" s="476"/>
      <c r="E58" s="1119"/>
      <c r="F58" s="942" t="s">
        <v>5</v>
      </c>
      <c r="G58" s="262" t="s">
        <v>76</v>
      </c>
      <c r="H58" s="33"/>
      <c r="I58" s="33"/>
    </row>
    <row r="59" spans="1:9" ht="33" customHeight="1">
      <c r="A59" s="1187"/>
      <c r="B59" s="493" t="s">
        <v>1595</v>
      </c>
      <c r="C59" s="491">
        <f>SUM(D59:E59)</f>
        <v>0</v>
      </c>
      <c r="D59" s="476"/>
      <c r="E59" s="1119"/>
      <c r="F59" s="942" t="s">
        <v>205</v>
      </c>
      <c r="G59" s="262" t="s">
        <v>76</v>
      </c>
      <c r="H59" s="33"/>
      <c r="I59" s="33"/>
    </row>
    <row r="60" spans="1:9" ht="30.75" customHeight="1">
      <c r="A60" s="1187"/>
      <c r="B60" s="493" t="s">
        <v>1596</v>
      </c>
      <c r="C60" s="491">
        <f t="shared" si="3"/>
        <v>0</v>
      </c>
      <c r="D60" s="476"/>
      <c r="E60" s="1119"/>
      <c r="F60" s="942" t="s">
        <v>1026</v>
      </c>
      <c r="G60" s="262" t="s">
        <v>76</v>
      </c>
      <c r="H60" s="33"/>
      <c r="I60" s="33"/>
    </row>
    <row r="61" spans="1:9" ht="19.5" customHeight="1">
      <c r="A61" s="1187"/>
      <c r="B61" s="493" t="s">
        <v>1597</v>
      </c>
      <c r="C61" s="491">
        <f t="shared" si="3"/>
        <v>0</v>
      </c>
      <c r="D61" s="476"/>
      <c r="E61" s="1119"/>
      <c r="F61" s="942" t="s">
        <v>206</v>
      </c>
      <c r="G61" s="262" t="s">
        <v>76</v>
      </c>
      <c r="H61" s="33"/>
      <c r="I61" s="33"/>
    </row>
    <row r="62" spans="1:9" ht="19.5" customHeight="1">
      <c r="A62" s="1187"/>
      <c r="B62" s="493" t="s">
        <v>1598</v>
      </c>
      <c r="C62" s="491">
        <f t="shared" si="3"/>
        <v>0</v>
      </c>
      <c r="D62" s="476"/>
      <c r="E62" s="1119"/>
      <c r="F62" s="942" t="s">
        <v>13</v>
      </c>
      <c r="G62" s="262" t="s">
        <v>76</v>
      </c>
      <c r="H62" s="33"/>
      <c r="I62" s="33"/>
    </row>
    <row r="63" spans="1:9" ht="31.5" customHeight="1" thickBot="1">
      <c r="A63" s="1187"/>
      <c r="B63" s="1085" t="s">
        <v>1599</v>
      </c>
      <c r="C63" s="1067">
        <f>SUM(D63:E63)</f>
        <v>0</v>
      </c>
      <c r="D63" s="476"/>
      <c r="E63" s="404"/>
      <c r="F63" s="942" t="s">
        <v>735</v>
      </c>
      <c r="G63" s="262" t="s">
        <v>76</v>
      </c>
      <c r="H63" s="33"/>
      <c r="I63" s="33"/>
    </row>
    <row r="64" spans="1:9" ht="27" customHeight="1">
      <c r="A64" s="1187"/>
      <c r="B64" s="275" t="s">
        <v>1585</v>
      </c>
      <c r="C64" s="345">
        <f>SUM(C56:C63)</f>
        <v>0</v>
      </c>
      <c r="D64" s="345">
        <f>SUM(D56:D63)</f>
        <v>0</v>
      </c>
      <c r="E64" s="345">
        <f>SUM(E56:E63)</f>
        <v>0</v>
      </c>
      <c r="F64" s="942" t="s">
        <v>14</v>
      </c>
      <c r="G64" s="495" t="s">
        <v>76</v>
      </c>
      <c r="H64" s="33"/>
      <c r="I64" s="33"/>
    </row>
    <row r="65" spans="1:9">
      <c r="A65" s="1187"/>
      <c r="B65" s="37"/>
      <c r="C65" s="33"/>
      <c r="D65" s="33"/>
      <c r="E65" s="33"/>
      <c r="F65" s="33"/>
      <c r="G65" s="33"/>
      <c r="H65" s="33"/>
      <c r="I65" s="33"/>
    </row>
    <row r="66" spans="1:9">
      <c r="E66" s="1814" t="s">
        <v>1633</v>
      </c>
      <c r="F66" s="1814">
        <v>5</v>
      </c>
    </row>
    <row r="67" spans="1:9">
      <c r="A67" s="1190">
        <v>5</v>
      </c>
      <c r="B67" s="1096"/>
      <c r="C67" s="1094" t="s">
        <v>797</v>
      </c>
      <c r="D67" s="1174" t="s">
        <v>918</v>
      </c>
      <c r="E67" s="1812" t="s">
        <v>73</v>
      </c>
      <c r="F67" s="1813"/>
      <c r="G67" s="978"/>
      <c r="H67" s="975"/>
    </row>
    <row r="68" spans="1:9">
      <c r="B68" s="1093" t="s">
        <v>1409</v>
      </c>
      <c r="C68" s="1089" t="s">
        <v>1480</v>
      </c>
      <c r="D68" s="1089" t="s">
        <v>1482</v>
      </c>
      <c r="E68" s="1090"/>
      <c r="F68" s="1091" t="s">
        <v>110</v>
      </c>
      <c r="G68" s="140"/>
    </row>
    <row r="69" spans="1:9">
      <c r="B69" s="1095"/>
      <c r="C69" s="981" t="s">
        <v>30</v>
      </c>
      <c r="D69" s="981" t="s">
        <v>30</v>
      </c>
      <c r="E69" s="1068" t="s">
        <v>74</v>
      </c>
      <c r="F69" s="1092" t="s">
        <v>111</v>
      </c>
      <c r="G69" s="140"/>
    </row>
    <row r="70" spans="1:9" ht="21" customHeight="1">
      <c r="B70" s="382" t="s">
        <v>793</v>
      </c>
      <c r="C70" s="830">
        <f>C74-C71-C72-C73</f>
        <v>0</v>
      </c>
      <c r="D70" s="830">
        <f>D74-D71-D72-D73</f>
        <v>0</v>
      </c>
      <c r="E70" s="4" t="s">
        <v>12</v>
      </c>
      <c r="F70" s="484" t="s">
        <v>76</v>
      </c>
      <c r="G70" s="1421" t="s">
        <v>1204</v>
      </c>
    </row>
    <row r="71" spans="1:9" ht="21" customHeight="1">
      <c r="B71" s="382" t="s">
        <v>794</v>
      </c>
      <c r="C71" s="346"/>
      <c r="D71" s="314"/>
      <c r="E71" s="4" t="s">
        <v>26</v>
      </c>
      <c r="F71" s="262" t="s">
        <v>76</v>
      </c>
      <c r="G71" s="140"/>
    </row>
    <row r="72" spans="1:9" ht="21" customHeight="1">
      <c r="B72" s="382" t="s">
        <v>795</v>
      </c>
      <c r="C72" s="346"/>
      <c r="D72" s="314"/>
      <c r="E72" s="4" t="s">
        <v>27</v>
      </c>
      <c r="F72" s="262" t="s">
        <v>76</v>
      </c>
    </row>
    <row r="73" spans="1:9" ht="21" customHeight="1" thickBot="1">
      <c r="B73" s="382" t="s">
        <v>796</v>
      </c>
      <c r="C73" s="346"/>
      <c r="D73" s="314"/>
      <c r="E73" s="4" t="s">
        <v>3</v>
      </c>
      <c r="F73" s="262" t="s">
        <v>76</v>
      </c>
    </row>
    <row r="74" spans="1:9" ht="21" customHeight="1">
      <c r="B74" s="485" t="s">
        <v>93</v>
      </c>
      <c r="C74" s="345">
        <f>C50</f>
        <v>0</v>
      </c>
      <c r="D74" s="345">
        <f>C64</f>
        <v>0</v>
      </c>
      <c r="E74" s="4" t="s">
        <v>4</v>
      </c>
      <c r="F74" s="470" t="s">
        <v>76</v>
      </c>
      <c r="G74" s="812"/>
    </row>
  </sheetData>
  <customSheetViews>
    <customSheetView guid="{E4F26FFA-5313-49C9-9365-CBA576C57791}" showGridLines="0" fitToPage="1" showRuler="0" topLeftCell="A52">
      <selection activeCell="I68" sqref="I68"/>
      <pageMargins left="0.74803149606299213" right="0.74803149606299213" top="0.98425196850393704" bottom="0.98425196850393704" header="0.51181102362204722" footer="0.51181102362204722"/>
      <pageSetup paperSize="9" scale="55" orientation="portrait" horizontalDpi="300" verticalDpi="300" r:id="rId1"/>
      <headerFooter alignWithMargins="0"/>
    </customSheetView>
  </customSheetViews>
  <mergeCells count="2">
    <mergeCell ref="K18:P20"/>
    <mergeCell ref="B11:I11"/>
  </mergeCells>
  <phoneticPr fontId="0" type="noConversion"/>
  <dataValidations count="1">
    <dataValidation allowBlank="1" showInputMessage="1" showErrorMessage="1" promptTitle="Maturity analysis" prompt="This is a balancing figure to ensure that total financial liabilities equals Note 37.2 above." sqref="G70"/>
  </dataValidations>
  <printOptions gridLinesSet="0"/>
  <pageMargins left="0.74803149606299213" right="0.35433070866141736" top="0.35433070866141736" bottom="0.39370078740157483" header="0.19685039370078741" footer="0.19685039370078741"/>
  <pageSetup paperSize="9" scale="53" orientation="portrait" horizontalDpi="300" verticalDpi="300" r:id="rId2"/>
  <headerFooter alignWithMargins="0"/>
  <rowBreaks count="1" manualBreakCount="1">
    <brk id="36" min="1" max="8" man="1"/>
  </rowBreaks>
  <ignoredErrors>
    <ignoredError sqref="C15:G15 C40:E40 F61:F62 H35 E70:E74 H29 F43:F45 F47:F48 H19:H20 F56:F59 F64 H31:H32 H23 F50 H21 H33 C14:D14 F14:G14"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1">
    <pageSetUpPr fitToPage="1"/>
  </sheetPr>
  <dimension ref="A1:H42"/>
  <sheetViews>
    <sheetView showGridLines="0" zoomScale="80" zoomScaleNormal="80" workbookViewId="0"/>
  </sheetViews>
  <sheetFormatPr defaultColWidth="10.7109375" defaultRowHeight="12.75"/>
  <cols>
    <col min="1" max="1" width="4.7109375" style="1190" customWidth="1"/>
    <col min="2" max="2" width="61.7109375" style="19" customWidth="1"/>
    <col min="3" max="4" width="14.140625" style="17" customWidth="1"/>
    <col min="5" max="5" width="10" style="17" bestFit="1" customWidth="1"/>
    <col min="6" max="6" width="9.7109375" style="17" bestFit="1" customWidth="1"/>
    <col min="7" max="7" width="14.85546875" style="17" customWidth="1"/>
    <col min="8" max="16384" width="10.7109375" style="17"/>
  </cols>
  <sheetData>
    <row r="1" spans="1:8" ht="15.75">
      <c r="A1" s="1187"/>
      <c r="B1" s="1207" t="s">
        <v>1083</v>
      </c>
      <c r="C1" s="33"/>
      <c r="D1" s="33"/>
      <c r="E1" s="33"/>
      <c r="F1" s="33"/>
      <c r="G1" s="33"/>
    </row>
    <row r="2" spans="1:8">
      <c r="A2" s="1187"/>
      <c r="B2" s="42"/>
      <c r="C2" s="33"/>
      <c r="D2" s="33"/>
      <c r="E2" s="33"/>
      <c r="F2" s="33"/>
      <c r="G2" s="33"/>
    </row>
    <row r="3" spans="1:8">
      <c r="A3" s="1186"/>
      <c r="B3" s="43" t="s">
        <v>1479</v>
      </c>
      <c r="C3" s="33"/>
      <c r="D3" s="34"/>
      <c r="E3" s="34"/>
      <c r="F3" s="34"/>
      <c r="G3" s="34"/>
    </row>
    <row r="4" spans="1:8">
      <c r="A4" s="1186"/>
      <c r="B4" s="94" t="s">
        <v>623</v>
      </c>
      <c r="C4" s="33"/>
      <c r="D4" s="34"/>
      <c r="E4" s="34"/>
      <c r="F4" s="34"/>
      <c r="G4" s="34"/>
    </row>
    <row r="5" spans="1:8" s="1281" customFormat="1">
      <c r="A5" s="1186"/>
      <c r="B5" s="916"/>
      <c r="C5" s="978"/>
      <c r="D5" s="979"/>
      <c r="E5" s="979"/>
      <c r="F5" s="979"/>
      <c r="G5" s="979"/>
    </row>
    <row r="6" spans="1:8" s="1281" customFormat="1">
      <c r="A6" s="1186"/>
      <c r="B6" s="916"/>
      <c r="C6" s="978"/>
      <c r="D6" s="979"/>
      <c r="E6" s="979"/>
      <c r="F6" s="979"/>
      <c r="G6" s="979"/>
    </row>
    <row r="7" spans="1:8" s="1281" customFormat="1">
      <c r="A7" s="1186"/>
      <c r="B7" s="916"/>
      <c r="C7" s="978"/>
      <c r="D7" s="979"/>
      <c r="E7" s="979"/>
      <c r="F7" s="979"/>
      <c r="G7" s="979"/>
    </row>
    <row r="8" spans="1:8">
      <c r="A8" s="1186"/>
      <c r="B8" s="33"/>
      <c r="C8" s="33"/>
      <c r="D8" s="34"/>
      <c r="E8" s="34"/>
      <c r="F8" s="34"/>
      <c r="G8" s="34"/>
    </row>
    <row r="9" spans="1:8">
      <c r="A9" s="1186"/>
      <c r="B9" s="43" t="s">
        <v>43</v>
      </c>
      <c r="C9" s="33"/>
      <c r="D9" s="33"/>
      <c r="E9" s="33"/>
      <c r="F9" s="33"/>
      <c r="G9" s="34"/>
    </row>
    <row r="10" spans="1:8">
      <c r="A10" s="1187"/>
      <c r="B10"/>
      <c r="C10" s="33"/>
      <c r="D10" s="33"/>
      <c r="E10" s="52"/>
      <c r="F10" s="52"/>
      <c r="G10" s="33"/>
    </row>
    <row r="11" spans="1:8" s="140" customFormat="1" ht="57" customHeight="1">
      <c r="A11" s="1187"/>
      <c r="B11" s="1852" t="s">
        <v>912</v>
      </c>
      <c r="C11" s="1852"/>
      <c r="D11" s="1852"/>
      <c r="E11" s="1852"/>
      <c r="F11" s="1852"/>
      <c r="G11" s="128"/>
    </row>
    <row r="12" spans="1:8" s="140" customFormat="1">
      <c r="A12" s="1187"/>
      <c r="B12" s="56"/>
      <c r="C12" s="128"/>
      <c r="D12" s="128"/>
      <c r="E12" s="1759" t="s">
        <v>1633</v>
      </c>
      <c r="F12" s="1759">
        <v>1</v>
      </c>
      <c r="G12" s="128"/>
    </row>
    <row r="13" spans="1:8">
      <c r="A13" s="1186">
        <v>1</v>
      </c>
      <c r="B13" s="496"/>
      <c r="C13" s="473" t="s">
        <v>590</v>
      </c>
      <c r="D13" s="473" t="s">
        <v>591</v>
      </c>
      <c r="E13" s="473" t="s">
        <v>73</v>
      </c>
      <c r="F13" s="497"/>
      <c r="G13" s="978"/>
      <c r="H13" s="975"/>
    </row>
    <row r="14" spans="1:8">
      <c r="A14" s="1186"/>
      <c r="B14" s="325" t="s">
        <v>1600</v>
      </c>
      <c r="C14" s="353" t="s">
        <v>1412</v>
      </c>
      <c r="D14" s="353" t="s">
        <v>147</v>
      </c>
      <c r="E14" s="508"/>
      <c r="F14" s="375" t="s">
        <v>110</v>
      </c>
      <c r="G14" s="34"/>
    </row>
    <row r="15" spans="1:8">
      <c r="A15" s="1186"/>
      <c r="B15" s="402"/>
      <c r="C15" s="285" t="s">
        <v>75</v>
      </c>
      <c r="D15" s="423" t="s">
        <v>75</v>
      </c>
      <c r="E15" s="4" t="s">
        <v>74</v>
      </c>
      <c r="F15" s="389" t="s">
        <v>111</v>
      </c>
      <c r="G15" s="34"/>
    </row>
    <row r="16" spans="1:8" ht="30.75" customHeight="1">
      <c r="A16" s="1187"/>
      <c r="B16" s="481" t="s">
        <v>305</v>
      </c>
      <c r="C16" s="344"/>
      <c r="D16" s="344"/>
      <c r="E16" s="256" t="s">
        <v>200</v>
      </c>
      <c r="F16" s="262" t="s">
        <v>76</v>
      </c>
      <c r="G16" s="33"/>
    </row>
    <row r="17" spans="1:8" ht="18.75" customHeight="1">
      <c r="A17" s="1187"/>
      <c r="B17" s="431" t="s">
        <v>1168</v>
      </c>
      <c r="C17" s="346"/>
      <c r="D17" s="346"/>
      <c r="E17" s="4" t="s">
        <v>26</v>
      </c>
      <c r="F17" s="262" t="s">
        <v>76</v>
      </c>
      <c r="G17" s="33"/>
    </row>
    <row r="18" spans="1:8" ht="18.75" customHeight="1">
      <c r="A18" s="1187"/>
      <c r="B18" s="1082" t="s">
        <v>50</v>
      </c>
      <c r="C18" s="346"/>
      <c r="D18" s="346"/>
      <c r="E18" s="4" t="s">
        <v>201</v>
      </c>
      <c r="F18" s="262" t="s">
        <v>76</v>
      </c>
      <c r="G18" s="33"/>
    </row>
    <row r="19" spans="1:8" s="972" customFormat="1" ht="18.75" customHeight="1" thickBot="1">
      <c r="A19" s="1187"/>
      <c r="B19" s="1080" t="s">
        <v>1410</v>
      </c>
      <c r="C19" s="971"/>
      <c r="D19" s="971"/>
      <c r="E19" s="1068" t="s">
        <v>636</v>
      </c>
      <c r="F19" s="837" t="s">
        <v>76</v>
      </c>
      <c r="G19" s="978"/>
    </row>
    <row r="20" spans="1:8" ht="18.75" customHeight="1">
      <c r="A20" s="1186"/>
      <c r="B20" s="319" t="s">
        <v>28</v>
      </c>
      <c r="C20" s="345">
        <f>SUM(C16:C19)</f>
        <v>0</v>
      </c>
      <c r="D20" s="345">
        <f>SUM(D16:D19)</f>
        <v>0</v>
      </c>
      <c r="E20" s="4" t="s">
        <v>27</v>
      </c>
      <c r="F20" s="387" t="s">
        <v>76</v>
      </c>
      <c r="G20" s="34"/>
    </row>
    <row r="21" spans="1:8" s="1281" customFormat="1" ht="18.75" customHeight="1">
      <c r="A21" s="1186"/>
      <c r="B21" s="44"/>
      <c r="C21" s="1175"/>
      <c r="D21" s="1175"/>
      <c r="E21" s="1175"/>
      <c r="F21" s="1175"/>
      <c r="G21" s="1175"/>
    </row>
    <row r="22" spans="1:8">
      <c r="A22" s="1187"/>
      <c r="B22" s="351"/>
      <c r="C22" s="33"/>
      <c r="D22" s="52"/>
      <c r="E22" s="1759" t="s">
        <v>1633</v>
      </c>
      <c r="F22" s="1759">
        <v>2</v>
      </c>
      <c r="G22" s="33"/>
    </row>
    <row r="23" spans="1:8">
      <c r="A23" s="1186">
        <v>2</v>
      </c>
      <c r="B23" s="496"/>
      <c r="C23" s="473" t="s">
        <v>592</v>
      </c>
      <c r="D23" s="473" t="s">
        <v>593</v>
      </c>
      <c r="E23" s="504" t="s">
        <v>73</v>
      </c>
      <c r="F23" s="509"/>
      <c r="G23" s="978"/>
      <c r="H23" s="975"/>
    </row>
    <row r="24" spans="1:8">
      <c r="A24" s="1186"/>
      <c r="B24" s="325" t="s">
        <v>1601</v>
      </c>
      <c r="C24" s="353" t="s">
        <v>1412</v>
      </c>
      <c r="D24" s="505" t="s">
        <v>147</v>
      </c>
      <c r="E24" s="506"/>
      <c r="F24" s="454" t="s">
        <v>110</v>
      </c>
      <c r="G24" s="34"/>
    </row>
    <row r="25" spans="1:8">
      <c r="A25" s="1186"/>
      <c r="B25" s="402"/>
      <c r="C25" s="285" t="s">
        <v>75</v>
      </c>
      <c r="D25" s="423" t="s">
        <v>75</v>
      </c>
      <c r="E25" s="4" t="s">
        <v>74</v>
      </c>
      <c r="F25" s="407" t="s">
        <v>111</v>
      </c>
      <c r="G25" s="34"/>
    </row>
    <row r="26" spans="1:8" s="13" customFormat="1" ht="31.5" customHeight="1">
      <c r="A26" s="1197"/>
      <c r="B26" s="507" t="s">
        <v>306</v>
      </c>
      <c r="C26" s="346"/>
      <c r="D26" s="346"/>
      <c r="E26" s="4" t="s">
        <v>200</v>
      </c>
      <c r="F26" s="837" t="s">
        <v>76</v>
      </c>
      <c r="G26" s="60"/>
    </row>
    <row r="27" spans="1:8" ht="18.75" customHeight="1">
      <c r="A27" s="1187"/>
      <c r="B27" s="431" t="s">
        <v>91</v>
      </c>
      <c r="C27" s="346"/>
      <c r="D27" s="346"/>
      <c r="E27" s="4" t="s">
        <v>26</v>
      </c>
      <c r="F27" s="262" t="s">
        <v>76</v>
      </c>
      <c r="G27" s="33"/>
    </row>
    <row r="28" spans="1:8" ht="18.75" customHeight="1">
      <c r="A28" s="1186"/>
      <c r="B28" s="431" t="s">
        <v>1628</v>
      </c>
      <c r="C28" s="346"/>
      <c r="D28" s="346"/>
      <c r="E28" s="4" t="s">
        <v>201</v>
      </c>
      <c r="F28" s="262" t="s">
        <v>76</v>
      </c>
      <c r="G28" s="34"/>
    </row>
    <row r="29" spans="1:8" ht="18.75" customHeight="1">
      <c r="A29" s="1186"/>
      <c r="B29" s="1082" t="s">
        <v>50</v>
      </c>
      <c r="C29" s="346"/>
      <c r="D29" s="346"/>
      <c r="E29" s="4" t="s">
        <v>27</v>
      </c>
      <c r="F29" s="262" t="s">
        <v>76</v>
      </c>
      <c r="G29" s="34"/>
    </row>
    <row r="30" spans="1:8" s="972" customFormat="1" ht="18.75" customHeight="1" thickBot="1">
      <c r="A30" s="1186"/>
      <c r="B30" s="1080" t="s">
        <v>1411</v>
      </c>
      <c r="C30" s="971"/>
      <c r="D30" s="971"/>
      <c r="E30" s="1068" t="s">
        <v>856</v>
      </c>
      <c r="F30" s="837" t="s">
        <v>76</v>
      </c>
      <c r="G30" s="979"/>
    </row>
    <row r="31" spans="1:8" ht="18.75" customHeight="1">
      <c r="A31" s="1187"/>
      <c r="B31" s="319" t="s">
        <v>28</v>
      </c>
      <c r="C31" s="345">
        <f>SUM(C26:C30)</f>
        <v>0</v>
      </c>
      <c r="D31" s="345">
        <f>SUM(D26:D30)</f>
        <v>0</v>
      </c>
      <c r="E31" s="4" t="s">
        <v>202</v>
      </c>
      <c r="F31" s="387" t="s">
        <v>76</v>
      </c>
      <c r="G31" s="33"/>
    </row>
    <row r="32" spans="1:8">
      <c r="A32" s="1187"/>
      <c r="B32" s="37"/>
      <c r="C32" s="33"/>
      <c r="D32" s="33"/>
      <c r="E32" s="33"/>
      <c r="F32" s="33"/>
      <c r="G32" s="33"/>
    </row>
    <row r="33" spans="1:7">
      <c r="A33" s="1187"/>
      <c r="B33" s="33"/>
      <c r="C33" s="33"/>
      <c r="D33" s="33"/>
      <c r="E33" s="33"/>
      <c r="F33" s="33"/>
      <c r="G33" s="33"/>
    </row>
    <row r="34" spans="1:7">
      <c r="A34" s="1187"/>
      <c r="B34" s="33"/>
      <c r="C34" s="33"/>
      <c r="D34" s="33"/>
      <c r="E34" s="33"/>
      <c r="F34" s="33"/>
      <c r="G34" s="33"/>
    </row>
    <row r="35" spans="1:7">
      <c r="A35" s="1187"/>
      <c r="B35" s="33"/>
      <c r="C35" s="33"/>
      <c r="D35" s="33"/>
      <c r="E35" s="33"/>
      <c r="F35" s="33"/>
      <c r="G35" s="33"/>
    </row>
    <row r="36" spans="1:7">
      <c r="A36" s="1187"/>
      <c r="B36" s="33"/>
      <c r="C36" s="33"/>
      <c r="D36" s="33"/>
      <c r="E36" s="33"/>
      <c r="F36" s="33"/>
      <c r="G36" s="33"/>
    </row>
    <row r="37" spans="1:7">
      <c r="A37" s="1187"/>
      <c r="B37" s="33"/>
      <c r="C37" s="33"/>
      <c r="D37" s="33"/>
      <c r="E37" s="33"/>
      <c r="F37" s="33"/>
      <c r="G37" s="33"/>
    </row>
    <row r="38" spans="1:7">
      <c r="A38" s="1187"/>
      <c r="B38" s="33"/>
      <c r="C38" s="33"/>
      <c r="D38" s="33"/>
      <c r="E38" s="33"/>
      <c r="F38" s="33"/>
      <c r="G38" s="33"/>
    </row>
    <row r="39" spans="1:7">
      <c r="A39" s="1187"/>
      <c r="B39" s="33"/>
      <c r="C39" s="33"/>
      <c r="D39" s="33"/>
      <c r="E39" s="33"/>
      <c r="F39" s="33"/>
      <c r="G39" s="33"/>
    </row>
    <row r="40" spans="1:7">
      <c r="A40" s="1187"/>
      <c r="B40" s="33"/>
      <c r="C40" s="33"/>
      <c r="D40" s="33"/>
      <c r="E40" s="33"/>
      <c r="F40" s="33"/>
      <c r="G40" s="33"/>
    </row>
    <row r="41" spans="1:7">
      <c r="A41" s="1187"/>
      <c r="B41" s="33"/>
      <c r="C41" s="33"/>
      <c r="D41" s="33"/>
      <c r="E41" s="33"/>
      <c r="F41" s="33"/>
      <c r="G41" s="33"/>
    </row>
    <row r="42" spans="1:7">
      <c r="A42" s="1187"/>
      <c r="B42" s="33"/>
      <c r="C42" s="33"/>
      <c r="D42" s="33"/>
      <c r="E42" s="33"/>
      <c r="F42" s="33"/>
      <c r="G42" s="33"/>
    </row>
  </sheetData>
  <customSheetViews>
    <customSheetView guid="{E4F26FFA-5313-49C9-9365-CBA576C57791}" showGridLines="0" fitToPage="1" showRuler="0">
      <selection activeCell="E38" sqref="E38"/>
      <pageMargins left="0.74803149606299213" right="0.74803149606299213" top="0.5" bottom="0.59" header="0.28999999999999998" footer="0.28000000000000003"/>
      <pageSetup paperSize="9" scale="82" orientation="landscape" horizontalDpi="300" verticalDpi="300" r:id="rId1"/>
      <headerFooter alignWithMargins="0"/>
    </customSheetView>
  </customSheetViews>
  <mergeCells count="1">
    <mergeCell ref="B11:F11"/>
  </mergeCells>
  <phoneticPr fontId="0" type="noConversion"/>
  <printOptions gridLinesSet="0"/>
  <pageMargins left="0.74803149606299213" right="0.34" top="0.36" bottom="0.38" header="0.21" footer="0.2"/>
  <pageSetup paperSize="9" scale="85" orientation="portrait" horizontalDpi="300" verticalDpi="300" r:id="rId2"/>
  <headerFooter alignWithMargins="0"/>
  <ignoredErrors>
    <ignoredError sqref="C25:D25 C15:D15 E31 E16:E18 E20 E23:E29"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80"/>
  <sheetViews>
    <sheetView showGridLines="0" zoomScale="80" zoomScaleNormal="80" workbookViewId="0"/>
  </sheetViews>
  <sheetFormatPr defaultColWidth="10.7109375" defaultRowHeight="12.75"/>
  <cols>
    <col min="1" max="1" width="5.85546875" style="1190" customWidth="1"/>
    <col min="2" max="2" width="77.28515625" style="19" customWidth="1"/>
    <col min="3" max="4" width="14.28515625" style="17" customWidth="1"/>
    <col min="5" max="5" width="10.5703125" style="17" customWidth="1"/>
    <col min="6" max="6" width="13.140625" style="17" bestFit="1" customWidth="1"/>
    <col min="7" max="7" width="5.42578125" style="17" customWidth="1"/>
    <col min="8" max="9" width="12.42578125" style="17" customWidth="1"/>
    <col min="10" max="16384" width="10.7109375" style="17"/>
  </cols>
  <sheetData>
    <row r="1" spans="1:7" ht="15.75">
      <c r="A1" s="1187"/>
      <c r="B1" s="1207" t="s">
        <v>1083</v>
      </c>
      <c r="C1" s="33"/>
      <c r="D1" s="33"/>
      <c r="E1" s="33"/>
      <c r="F1" s="33"/>
      <c r="G1" s="33"/>
    </row>
    <row r="2" spans="1:7">
      <c r="A2" s="1187"/>
      <c r="B2" s="42"/>
      <c r="C2" s="33"/>
      <c r="D2" s="33"/>
      <c r="E2" s="33"/>
      <c r="F2" s="33"/>
      <c r="G2" s="33"/>
    </row>
    <row r="3" spans="1:7">
      <c r="A3" s="1186"/>
      <c r="B3" s="43" t="s">
        <v>1479</v>
      </c>
      <c r="C3" s="34"/>
      <c r="D3" s="33"/>
      <c r="E3" s="34"/>
      <c r="F3" s="33"/>
      <c r="G3" s="33"/>
    </row>
    <row r="4" spans="1:7">
      <c r="A4" s="1186"/>
      <c r="B4" s="94" t="s">
        <v>511</v>
      </c>
      <c r="C4" s="34"/>
      <c r="D4" s="33"/>
      <c r="E4" s="34"/>
      <c r="F4" s="33"/>
      <c r="G4" s="33"/>
    </row>
    <row r="5" spans="1:7" s="1281" customFormat="1">
      <c r="A5" s="1186"/>
      <c r="B5" s="916"/>
      <c r="C5" s="979"/>
      <c r="D5" s="978"/>
      <c r="E5" s="979"/>
      <c r="F5" s="978"/>
      <c r="G5" s="978"/>
    </row>
    <row r="6" spans="1:7" s="1281" customFormat="1">
      <c r="A6" s="1186"/>
      <c r="B6" s="916"/>
      <c r="C6" s="979"/>
      <c r="D6" s="978"/>
      <c r="E6" s="979"/>
      <c r="F6" s="978"/>
      <c r="G6" s="978"/>
    </row>
    <row r="7" spans="1:7" s="1281" customFormat="1">
      <c r="A7" s="1186"/>
      <c r="B7" s="916"/>
      <c r="C7" s="979"/>
      <c r="D7" s="978"/>
      <c r="E7" s="979"/>
      <c r="F7" s="978"/>
      <c r="G7" s="978"/>
    </row>
    <row r="8" spans="1:7">
      <c r="A8" s="1186"/>
      <c r="B8" s="33"/>
      <c r="C8" s="34"/>
      <c r="D8" s="33"/>
      <c r="E8" s="34"/>
      <c r="F8" s="33"/>
      <c r="G8" s="33"/>
    </row>
    <row r="9" spans="1:7">
      <c r="A9" s="1186"/>
      <c r="B9" s="43" t="s">
        <v>43</v>
      </c>
      <c r="C9" s="34"/>
      <c r="D9" s="33"/>
      <c r="E9" s="34"/>
      <c r="F9" s="33"/>
      <c r="G9" s="33"/>
    </row>
    <row r="10" spans="1:7">
      <c r="A10" s="1186"/>
      <c r="B10" s="1512"/>
      <c r="C10" s="34"/>
      <c r="D10" s="33"/>
      <c r="E10" s="34"/>
      <c r="F10" s="33"/>
      <c r="G10" s="52"/>
    </row>
    <row r="11" spans="1:7">
      <c r="A11" s="1186"/>
      <c r="B11" s="1512"/>
      <c r="C11" s="34"/>
      <c r="D11" s="33"/>
      <c r="E11" s="1759" t="s">
        <v>1633</v>
      </c>
      <c r="F11" s="1759">
        <v>1</v>
      </c>
      <c r="G11" s="52"/>
    </row>
    <row r="12" spans="1:7">
      <c r="A12" s="1186">
        <v>1</v>
      </c>
      <c r="B12" s="405"/>
      <c r="C12" s="3" t="s">
        <v>594</v>
      </c>
      <c r="D12" s="1174" t="s">
        <v>915</v>
      </c>
      <c r="E12" s="3" t="s">
        <v>73</v>
      </c>
      <c r="F12" s="388"/>
    </row>
    <row r="13" spans="1:7" ht="25.5">
      <c r="A13" s="1187"/>
      <c r="B13" s="406" t="s">
        <v>1201</v>
      </c>
      <c r="C13" s="355" t="s">
        <v>1129</v>
      </c>
      <c r="D13" s="355" t="s">
        <v>957</v>
      </c>
      <c r="E13" s="407"/>
      <c r="F13" s="228" t="s">
        <v>110</v>
      </c>
    </row>
    <row r="14" spans="1:7">
      <c r="A14" s="1186"/>
      <c r="B14" s="408"/>
      <c r="C14" s="285" t="s">
        <v>75</v>
      </c>
      <c r="D14" s="285" t="s">
        <v>75</v>
      </c>
      <c r="E14" s="4" t="s">
        <v>74</v>
      </c>
      <c r="F14" s="352" t="s">
        <v>111</v>
      </c>
    </row>
    <row r="15" spans="1:7" ht="18.75" customHeight="1">
      <c r="A15" s="1186"/>
      <c r="B15" s="409" t="s">
        <v>1602</v>
      </c>
      <c r="C15" s="308">
        <f>D29</f>
        <v>0</v>
      </c>
      <c r="D15" s="314"/>
      <c r="E15" s="4">
        <v>100</v>
      </c>
      <c r="F15" s="331" t="s">
        <v>38</v>
      </c>
      <c r="G15"/>
    </row>
    <row r="16" spans="1:7" s="817" customFormat="1" ht="18.75" customHeight="1" thickBot="1">
      <c r="A16" s="1186"/>
      <c r="B16" s="382" t="s">
        <v>235</v>
      </c>
      <c r="C16" s="1288"/>
      <c r="D16" s="826"/>
      <c r="E16" s="814" t="s">
        <v>855</v>
      </c>
      <c r="F16" s="825" t="s">
        <v>143</v>
      </c>
      <c r="G16" s="812"/>
    </row>
    <row r="17" spans="1:15" s="817" customFormat="1" ht="18.75" customHeight="1">
      <c r="A17" s="1186"/>
      <c r="B17" s="824" t="s">
        <v>1413</v>
      </c>
      <c r="C17" s="345">
        <f>SUM(C15:C16)</f>
        <v>0</v>
      </c>
      <c r="D17" s="345">
        <f>SUM(D15:D16)</f>
        <v>0</v>
      </c>
      <c r="E17" s="814" t="s">
        <v>702</v>
      </c>
      <c r="F17" s="825" t="s">
        <v>38</v>
      </c>
      <c r="G17" s="812"/>
    </row>
    <row r="18" spans="1:15" ht="18.75" customHeight="1">
      <c r="A18" s="1186"/>
      <c r="B18" s="409" t="s">
        <v>1414</v>
      </c>
      <c r="C18" s="5"/>
      <c r="D18" s="5"/>
      <c r="E18" s="4" t="s">
        <v>721</v>
      </c>
      <c r="F18" s="331" t="s">
        <v>38</v>
      </c>
    </row>
    <row r="19" spans="1:15" s="972" customFormat="1" ht="18.75" customHeight="1">
      <c r="A19" s="1186"/>
      <c r="B19" s="1165" t="s">
        <v>1084</v>
      </c>
      <c r="C19" s="346"/>
      <c r="D19" s="1062"/>
      <c r="E19" s="1068" t="s">
        <v>768</v>
      </c>
      <c r="F19" s="370" t="s">
        <v>143</v>
      </c>
      <c r="G19" s="1281"/>
      <c r="K19" s="47"/>
      <c r="L19" s="47"/>
      <c r="M19" s="47"/>
      <c r="N19" s="47"/>
      <c r="O19" s="47"/>
    </row>
    <row r="20" spans="1:15" ht="18.75" customHeight="1">
      <c r="A20" s="1186"/>
      <c r="B20" s="378" t="s">
        <v>310</v>
      </c>
      <c r="C20" s="346"/>
      <c r="D20" s="314"/>
      <c r="E20" s="4" t="s">
        <v>26</v>
      </c>
      <c r="F20" s="331" t="s">
        <v>38</v>
      </c>
      <c r="K20" s="47"/>
      <c r="L20" s="47"/>
      <c r="M20" s="47"/>
      <c r="N20" s="47"/>
      <c r="O20" s="47"/>
    </row>
    <row r="21" spans="1:15" ht="18.75" customHeight="1">
      <c r="A21" s="1187"/>
      <c r="B21" s="382" t="s">
        <v>311</v>
      </c>
      <c r="C21" s="346"/>
      <c r="D21" s="314"/>
      <c r="E21" s="4" t="s">
        <v>201</v>
      </c>
      <c r="F21" s="331" t="s">
        <v>38</v>
      </c>
      <c r="K21" s="47"/>
      <c r="L21" s="47"/>
      <c r="M21" s="47"/>
      <c r="N21" s="47"/>
      <c r="O21" s="47"/>
    </row>
    <row r="22" spans="1:15" ht="18.75" customHeight="1">
      <c r="A22" s="1186"/>
      <c r="B22" s="378" t="s">
        <v>312</v>
      </c>
      <c r="C22" s="1036"/>
      <c r="D22" s="314"/>
      <c r="E22" s="4" t="s">
        <v>27</v>
      </c>
      <c r="F22" s="370" t="s">
        <v>38</v>
      </c>
      <c r="K22" s="47"/>
      <c r="L22" s="47"/>
      <c r="M22" s="47"/>
      <c r="N22" s="47"/>
      <c r="O22" s="47"/>
    </row>
    <row r="23" spans="1:15" s="972" customFormat="1" ht="18.75" customHeight="1">
      <c r="A23" s="1186"/>
      <c r="B23" s="1255" t="s">
        <v>1011</v>
      </c>
      <c r="C23" s="1059"/>
      <c r="D23" s="954"/>
      <c r="E23" s="954"/>
      <c r="F23" s="1044"/>
      <c r="K23" s="47"/>
      <c r="L23" s="47"/>
      <c r="M23" s="47"/>
      <c r="N23" s="47"/>
      <c r="O23" s="47"/>
    </row>
    <row r="24" spans="1:15" ht="18.75" customHeight="1">
      <c r="A24" s="1186"/>
      <c r="B24" s="1060" t="s">
        <v>1010</v>
      </c>
      <c r="C24" s="971"/>
      <c r="D24" s="314"/>
      <c r="E24" s="4" t="s">
        <v>202</v>
      </c>
      <c r="F24" s="370" t="s">
        <v>143</v>
      </c>
      <c r="K24" s="47"/>
      <c r="L24" s="47"/>
      <c r="M24" s="47"/>
      <c r="N24" s="47"/>
      <c r="O24" s="47"/>
    </row>
    <row r="25" spans="1:15" ht="18.75" customHeight="1">
      <c r="A25" s="1186"/>
      <c r="B25" s="378" t="s">
        <v>313</v>
      </c>
      <c r="C25" s="346"/>
      <c r="D25" s="314"/>
      <c r="E25" s="4" t="s">
        <v>3</v>
      </c>
      <c r="F25" s="370" t="s">
        <v>136</v>
      </c>
    </row>
    <row r="26" spans="1:15" ht="18.75" customHeight="1">
      <c r="A26" s="1186"/>
      <c r="B26" s="378" t="s">
        <v>314</v>
      </c>
      <c r="C26" s="346"/>
      <c r="D26" s="314"/>
      <c r="E26" s="4" t="s">
        <v>203</v>
      </c>
      <c r="F26" s="370" t="s">
        <v>143</v>
      </c>
    </row>
    <row r="27" spans="1:15" ht="18.75" customHeight="1">
      <c r="A27" s="1186"/>
      <c r="B27" s="378" t="s">
        <v>1467</v>
      </c>
      <c r="C27" s="346"/>
      <c r="D27" s="314"/>
      <c r="E27" s="4" t="s">
        <v>4</v>
      </c>
      <c r="F27" s="370" t="s">
        <v>38</v>
      </c>
      <c r="G27" s="1422" t="s">
        <v>1204</v>
      </c>
    </row>
    <row r="28" spans="1:15" ht="18.75" customHeight="1" thickBot="1">
      <c r="A28" s="1186"/>
      <c r="B28" s="378" t="s">
        <v>315</v>
      </c>
      <c r="C28" s="346"/>
      <c r="D28" s="314"/>
      <c r="E28" s="4" t="s">
        <v>204</v>
      </c>
      <c r="F28" s="370" t="s">
        <v>143</v>
      </c>
    </row>
    <row r="29" spans="1:15" ht="18.75" customHeight="1">
      <c r="A29" s="1186"/>
      <c r="B29" s="409" t="s">
        <v>1603</v>
      </c>
      <c r="C29" s="345">
        <f>SUM(C17:C28)</f>
        <v>0</v>
      </c>
      <c r="D29" s="345">
        <f>SUM(D17:D28)</f>
        <v>0</v>
      </c>
      <c r="E29" s="4" t="s">
        <v>211</v>
      </c>
      <c r="F29" s="370" t="s">
        <v>38</v>
      </c>
    </row>
    <row r="30" spans="1:15" ht="18.75" customHeight="1">
      <c r="A30" s="1186"/>
      <c r="B30" s="410"/>
      <c r="C30" s="411"/>
      <c r="D30" s="411"/>
      <c r="E30" s="412"/>
      <c r="F30" s="370"/>
      <c r="G30" s="817"/>
    </row>
    <row r="31" spans="1:15" ht="18.75" customHeight="1">
      <c r="A31" s="1186"/>
      <c r="B31" s="409" t="s">
        <v>1604</v>
      </c>
      <c r="C31" s="308">
        <f>D46</f>
        <v>0</v>
      </c>
      <c r="D31" s="314"/>
      <c r="E31" s="4" t="s">
        <v>212</v>
      </c>
      <c r="F31" s="370" t="s">
        <v>136</v>
      </c>
      <c r="G31" s="817"/>
    </row>
    <row r="32" spans="1:15" s="817" customFormat="1" ht="18.75" customHeight="1" thickBot="1">
      <c r="A32" s="1186"/>
      <c r="B32" s="382" t="s">
        <v>235</v>
      </c>
      <c r="C32" s="1288"/>
      <c r="D32" s="826"/>
      <c r="E32" s="814" t="s">
        <v>913</v>
      </c>
      <c r="F32" s="825" t="s">
        <v>143</v>
      </c>
    </row>
    <row r="33" spans="1:7" s="817" customFormat="1" ht="18.75" customHeight="1">
      <c r="A33" s="1186"/>
      <c r="B33" s="824" t="s">
        <v>1280</v>
      </c>
      <c r="C33" s="345">
        <f>SUM(C31:C32)</f>
        <v>0</v>
      </c>
      <c r="D33" s="345">
        <f>SUM(D31:D32)</f>
        <v>0</v>
      </c>
      <c r="E33" s="814" t="s">
        <v>757</v>
      </c>
      <c r="F33" s="370" t="s">
        <v>136</v>
      </c>
    </row>
    <row r="34" spans="1:7" ht="18.75" customHeight="1">
      <c r="A34" s="1186"/>
      <c r="B34" s="409" t="s">
        <v>486</v>
      </c>
      <c r="C34" s="5"/>
      <c r="D34" s="5"/>
      <c r="E34" s="4" t="s">
        <v>213</v>
      </c>
      <c r="F34" s="370" t="s">
        <v>136</v>
      </c>
    </row>
    <row r="35" spans="1:7" s="972" customFormat="1" ht="18.75" customHeight="1">
      <c r="A35" s="1186"/>
      <c r="B35" s="1138" t="s">
        <v>1084</v>
      </c>
      <c r="C35" s="1036"/>
      <c r="D35" s="1062"/>
      <c r="E35" s="1068" t="s">
        <v>738</v>
      </c>
      <c r="F35" s="370" t="s">
        <v>143</v>
      </c>
      <c r="G35" s="1281"/>
    </row>
    <row r="36" spans="1:7" s="972" customFormat="1" ht="18.75" customHeight="1">
      <c r="A36" s="1186"/>
      <c r="B36" s="1256" t="s">
        <v>1009</v>
      </c>
      <c r="C36" s="1036"/>
      <c r="D36" s="1058"/>
      <c r="E36" s="1042" t="s">
        <v>739</v>
      </c>
      <c r="F36" s="1044" t="s">
        <v>136</v>
      </c>
    </row>
    <row r="37" spans="1:7" s="972" customFormat="1" ht="18.75" customHeight="1">
      <c r="A37" s="1186"/>
      <c r="B37" s="1255" t="s">
        <v>1098</v>
      </c>
      <c r="C37" s="1059"/>
      <c r="D37" s="954"/>
      <c r="E37" s="954"/>
      <c r="F37" s="1044"/>
    </row>
    <row r="38" spans="1:7" ht="30.75" customHeight="1">
      <c r="A38" s="1186"/>
      <c r="B38" s="401" t="s">
        <v>1228</v>
      </c>
      <c r="C38" s="971"/>
      <c r="D38" s="314"/>
      <c r="E38" s="4" t="s">
        <v>214</v>
      </c>
      <c r="F38" s="370" t="s">
        <v>136</v>
      </c>
    </row>
    <row r="39" spans="1:7" ht="18.75" customHeight="1">
      <c r="A39" s="1186"/>
      <c r="B39" s="1060" t="s">
        <v>1013</v>
      </c>
      <c r="C39" s="346"/>
      <c r="D39" s="314"/>
      <c r="E39" s="4" t="s">
        <v>8</v>
      </c>
      <c r="F39" s="370" t="s">
        <v>143</v>
      </c>
    </row>
    <row r="40" spans="1:7" s="972" customFormat="1" ht="36.75" customHeight="1">
      <c r="A40" s="1186"/>
      <c r="B40" s="1257" t="s">
        <v>1012</v>
      </c>
      <c r="C40" s="1057"/>
      <c r="D40" s="1058"/>
      <c r="E40" s="1042" t="s">
        <v>754</v>
      </c>
      <c r="F40" s="370" t="s">
        <v>143</v>
      </c>
    </row>
    <row r="41" spans="1:7" ht="18.75" customHeight="1">
      <c r="A41" s="1186"/>
      <c r="B41" s="378" t="s">
        <v>316</v>
      </c>
      <c r="C41" s="346"/>
      <c r="D41" s="314"/>
      <c r="E41" s="4" t="s">
        <v>215</v>
      </c>
      <c r="F41" s="370" t="s">
        <v>136</v>
      </c>
    </row>
    <row r="42" spans="1:7" ht="18.75" customHeight="1">
      <c r="A42" s="1186"/>
      <c r="B42" s="378" t="s">
        <v>317</v>
      </c>
      <c r="C42" s="1061">
        <f>-C22</f>
        <v>0</v>
      </c>
      <c r="D42" s="1061">
        <f>-D22</f>
        <v>0</v>
      </c>
      <c r="E42" s="4" t="s">
        <v>216</v>
      </c>
      <c r="F42" s="370" t="s">
        <v>136</v>
      </c>
    </row>
    <row r="43" spans="1:7" ht="18.75" customHeight="1">
      <c r="A43" s="1186"/>
      <c r="B43" s="378" t="s">
        <v>313</v>
      </c>
      <c r="C43" s="1061">
        <f>-C25</f>
        <v>0</v>
      </c>
      <c r="D43" s="1061">
        <f>-D25</f>
        <v>0</v>
      </c>
      <c r="E43" s="4" t="s">
        <v>217</v>
      </c>
      <c r="F43" s="370" t="s">
        <v>38</v>
      </c>
    </row>
    <row r="44" spans="1:7" ht="18.75" customHeight="1">
      <c r="A44" s="1186"/>
      <c r="B44" s="378" t="s">
        <v>1467</v>
      </c>
      <c r="C44" s="346"/>
      <c r="D44" s="314"/>
      <c r="E44" s="4" t="s">
        <v>218</v>
      </c>
      <c r="F44" s="370" t="s">
        <v>136</v>
      </c>
      <c r="G44" s="1422" t="s">
        <v>1204</v>
      </c>
    </row>
    <row r="45" spans="1:7" ht="18.75" customHeight="1" thickBot="1">
      <c r="A45" s="1186"/>
      <c r="B45" s="378" t="s">
        <v>318</v>
      </c>
      <c r="C45" s="346"/>
      <c r="D45" s="314"/>
      <c r="E45" s="4">
        <v>245</v>
      </c>
      <c r="F45" s="370" t="s">
        <v>143</v>
      </c>
    </row>
    <row r="46" spans="1:7" ht="18.75" customHeight="1" thickBot="1">
      <c r="A46" s="1186"/>
      <c r="B46" s="409" t="s">
        <v>1605</v>
      </c>
      <c r="C46" s="345">
        <f>SUM(C33:C45)</f>
        <v>0</v>
      </c>
      <c r="D46" s="345">
        <f>SUM(D33:D45)</f>
        <v>0</v>
      </c>
      <c r="E46" s="4">
        <v>250</v>
      </c>
      <c r="F46" s="370" t="s">
        <v>136</v>
      </c>
    </row>
    <row r="47" spans="1:7" ht="18.75" customHeight="1">
      <c r="A47" s="1186"/>
      <c r="B47" s="409" t="s">
        <v>1606</v>
      </c>
      <c r="C47" s="345">
        <f>C29+C46</f>
        <v>0</v>
      </c>
      <c r="D47" s="345">
        <f>D29+D46</f>
        <v>0</v>
      </c>
      <c r="E47" s="4" t="s">
        <v>221</v>
      </c>
      <c r="F47" s="331" t="s">
        <v>143</v>
      </c>
    </row>
    <row r="48" spans="1:7" s="347" customFormat="1">
      <c r="A48" s="1188"/>
      <c r="B48"/>
      <c r="C48"/>
      <c r="D48"/>
      <c r="E48"/>
      <c r="F48"/>
    </row>
    <row r="49" spans="1:11" s="972" customFormat="1">
      <c r="A49" s="1188"/>
      <c r="B49" s="31"/>
      <c r="C49" s="1063"/>
      <c r="D49" s="1063"/>
      <c r="E49" s="1759" t="s">
        <v>1633</v>
      </c>
      <c r="F49" s="1759">
        <v>2</v>
      </c>
    </row>
    <row r="50" spans="1:11">
      <c r="A50" s="1188">
        <v>2</v>
      </c>
      <c r="B50" s="877"/>
      <c r="C50" s="1168" t="s">
        <v>595</v>
      </c>
      <c r="D50" s="1174" t="s">
        <v>916</v>
      </c>
      <c r="E50" s="1168" t="s">
        <v>73</v>
      </c>
      <c r="F50" s="388"/>
      <c r="G50"/>
      <c r="H50"/>
      <c r="I50"/>
      <c r="J50"/>
      <c r="K50"/>
    </row>
    <row r="51" spans="1:11" ht="38.25">
      <c r="A51" s="1188"/>
      <c r="B51" s="326" t="s">
        <v>1202</v>
      </c>
      <c r="C51" s="355" t="s">
        <v>1129</v>
      </c>
      <c r="D51" s="355" t="s">
        <v>957</v>
      </c>
      <c r="E51" s="416"/>
      <c r="F51" s="228" t="s">
        <v>110</v>
      </c>
      <c r="G51"/>
      <c r="H51"/>
      <c r="I51"/>
      <c r="J51"/>
      <c r="K51"/>
    </row>
    <row r="52" spans="1:11">
      <c r="A52" s="1188"/>
      <c r="B52" s="878"/>
      <c r="C52" s="285" t="s">
        <v>75</v>
      </c>
      <c r="D52" s="285" t="s">
        <v>75</v>
      </c>
      <c r="E52" s="942" t="s">
        <v>74</v>
      </c>
      <c r="F52" s="352" t="s">
        <v>111</v>
      </c>
      <c r="G52"/>
      <c r="H52"/>
      <c r="I52"/>
      <c r="J52"/>
      <c r="K52"/>
    </row>
    <row r="53" spans="1:11" s="18" customFormat="1" ht="19.5" customHeight="1">
      <c r="A53" s="1188"/>
      <c r="B53" s="409" t="s">
        <v>1603</v>
      </c>
      <c r="C53" s="831">
        <f>C29</f>
        <v>0</v>
      </c>
      <c r="D53" s="831">
        <f>D29</f>
        <v>0</v>
      </c>
      <c r="E53" s="942" t="s">
        <v>230</v>
      </c>
      <c r="F53" s="370" t="s">
        <v>38</v>
      </c>
      <c r="G53"/>
      <c r="H53"/>
      <c r="I53"/>
      <c r="J53"/>
      <c r="K53"/>
    </row>
    <row r="54" spans="1:11" s="18" customFormat="1" ht="19.5" customHeight="1">
      <c r="A54" s="1188"/>
      <c r="B54" s="409" t="s">
        <v>1605</v>
      </c>
      <c r="C54" s="831">
        <f>C46</f>
        <v>0</v>
      </c>
      <c r="D54" s="831">
        <f>D46</f>
        <v>0</v>
      </c>
      <c r="E54" s="942" t="s">
        <v>15</v>
      </c>
      <c r="F54" s="370" t="s">
        <v>136</v>
      </c>
      <c r="G54"/>
      <c r="H54"/>
      <c r="I54"/>
      <c r="J54"/>
      <c r="K54"/>
    </row>
    <row r="55" spans="1:11" s="18" customFormat="1" ht="19.5" customHeight="1">
      <c r="A55" s="1188"/>
      <c r="B55" s="448" t="s">
        <v>1456</v>
      </c>
      <c r="C55" s="346"/>
      <c r="D55" s="827"/>
      <c r="E55" s="942" t="s">
        <v>233</v>
      </c>
      <c r="F55" s="370" t="s">
        <v>38</v>
      </c>
      <c r="G55"/>
      <c r="H55"/>
      <c r="I55"/>
      <c r="J55"/>
      <c r="K55"/>
    </row>
    <row r="56" spans="1:11" s="18" customFormat="1" ht="19.5" customHeight="1" thickBot="1">
      <c r="A56" s="1188"/>
      <c r="B56" s="378" t="s">
        <v>1457</v>
      </c>
      <c r="C56" s="346"/>
      <c r="D56" s="827"/>
      <c r="E56" s="942" t="s">
        <v>387</v>
      </c>
      <c r="F56" s="370" t="s">
        <v>38</v>
      </c>
      <c r="G56"/>
      <c r="H56"/>
      <c r="I56"/>
      <c r="J56"/>
      <c r="K56"/>
    </row>
    <row r="57" spans="1:11" s="18" customFormat="1" ht="19.5" customHeight="1">
      <c r="A57" s="1188"/>
      <c r="B57" s="371" t="s">
        <v>1607</v>
      </c>
      <c r="C57" s="345">
        <f>SUM(C53:C56)</f>
        <v>0</v>
      </c>
      <c r="D57" s="345">
        <f>SUM(D53:D56)</f>
        <v>0</v>
      </c>
      <c r="E57" s="942" t="s">
        <v>442</v>
      </c>
      <c r="F57" s="331" t="s">
        <v>143</v>
      </c>
      <c r="G57"/>
      <c r="H57"/>
      <c r="I57"/>
      <c r="J57"/>
      <c r="K57"/>
    </row>
    <row r="58" spans="1:11">
      <c r="A58" s="1188"/>
      <c r="B58" s="89"/>
      <c r="C58" s="33"/>
      <c r="D58" s="33"/>
      <c r="E58" s="33"/>
      <c r="F58" s="33"/>
      <c r="G58"/>
      <c r="H58"/>
      <c r="I58"/>
      <c r="J58"/>
      <c r="K58"/>
    </row>
    <row r="59" spans="1:11">
      <c r="A59" s="1188"/>
      <c r="B59" s="89"/>
      <c r="C59" s="33"/>
      <c r="D59" s="33"/>
      <c r="E59" s="1759" t="s">
        <v>1633</v>
      </c>
      <c r="F59" s="1759">
        <v>3</v>
      </c>
      <c r="G59"/>
      <c r="H59"/>
      <c r="I59"/>
      <c r="J59"/>
      <c r="K59"/>
    </row>
    <row r="60" spans="1:11">
      <c r="A60" s="1188">
        <v>3</v>
      </c>
      <c r="B60" s="413"/>
      <c r="C60" s="1168" t="s">
        <v>596</v>
      </c>
      <c r="D60" s="1174" t="s">
        <v>917</v>
      </c>
      <c r="E60" s="3" t="s">
        <v>73</v>
      </c>
      <c r="F60" s="388"/>
      <c r="G60" s="33"/>
    </row>
    <row r="61" spans="1:11" ht="18.75" customHeight="1">
      <c r="A61" s="1188"/>
      <c r="B61" s="406" t="s">
        <v>1203</v>
      </c>
      <c r="C61" s="355" t="s">
        <v>1129</v>
      </c>
      <c r="D61" s="355" t="s">
        <v>957</v>
      </c>
      <c r="E61" s="414"/>
      <c r="F61" s="228" t="s">
        <v>110</v>
      </c>
      <c r="G61" s="33"/>
    </row>
    <row r="62" spans="1:11">
      <c r="A62" s="1187"/>
      <c r="B62" s="408"/>
      <c r="C62" s="285" t="s">
        <v>75</v>
      </c>
      <c r="D62" s="407" t="s">
        <v>75</v>
      </c>
      <c r="E62" s="942" t="s">
        <v>74</v>
      </c>
      <c r="F62" s="352" t="s">
        <v>111</v>
      </c>
      <c r="G62" s="33"/>
    </row>
    <row r="63" spans="1:11" ht="18" customHeight="1">
      <c r="A63" s="1187"/>
      <c r="B63" s="382" t="s">
        <v>310</v>
      </c>
      <c r="C63" s="1040">
        <f>C20</f>
        <v>0</v>
      </c>
      <c r="D63" s="1040">
        <f>D20</f>
        <v>0</v>
      </c>
      <c r="E63" s="942" t="s">
        <v>12</v>
      </c>
      <c r="F63" s="331" t="s">
        <v>143</v>
      </c>
      <c r="G63" s="33"/>
    </row>
    <row r="64" spans="1:11" ht="18" customHeight="1">
      <c r="A64" s="1187"/>
      <c r="B64" s="382" t="s">
        <v>1117</v>
      </c>
      <c r="C64" s="1040">
        <f>C21+C36</f>
        <v>0</v>
      </c>
      <c r="D64" s="1040">
        <f>D21+D36</f>
        <v>0</v>
      </c>
      <c r="E64" s="942" t="s">
        <v>26</v>
      </c>
      <c r="F64" s="331" t="s">
        <v>143</v>
      </c>
      <c r="G64" s="33"/>
    </row>
    <row r="65" spans="1:7" ht="18" customHeight="1">
      <c r="A65" s="1187"/>
      <c r="B65" s="378" t="s">
        <v>1415</v>
      </c>
      <c r="C65" s="1040">
        <f>C26</f>
        <v>0</v>
      </c>
      <c r="D65" s="1040">
        <f>D26</f>
        <v>0</v>
      </c>
      <c r="E65" s="942" t="s">
        <v>4</v>
      </c>
      <c r="F65" s="331" t="s">
        <v>143</v>
      </c>
      <c r="G65" s="33"/>
    </row>
    <row r="66" spans="1:7" ht="18" customHeight="1" thickBot="1">
      <c r="A66" s="1187"/>
      <c r="B66" s="378" t="s">
        <v>1097</v>
      </c>
      <c r="C66" s="1040">
        <f>C28+C45</f>
        <v>0</v>
      </c>
      <c r="D66" s="1040">
        <f>D28+D45</f>
        <v>0</v>
      </c>
      <c r="E66" s="942" t="s">
        <v>5</v>
      </c>
      <c r="F66" s="370" t="s">
        <v>38</v>
      </c>
      <c r="G66" s="33"/>
    </row>
    <row r="67" spans="1:7" ht="18" customHeight="1">
      <c r="A67" s="1187"/>
      <c r="B67" s="371" t="s">
        <v>1119</v>
      </c>
      <c r="C67" s="345">
        <f>SUM(C63:C66)</f>
        <v>0</v>
      </c>
      <c r="D67" s="345">
        <f>SUM(D63:D66)</f>
        <v>0</v>
      </c>
      <c r="E67" s="942" t="s">
        <v>6</v>
      </c>
      <c r="F67" s="415" t="s">
        <v>143</v>
      </c>
      <c r="G67" s="33"/>
    </row>
    <row r="68" spans="1:7">
      <c r="A68" s="1187"/>
      <c r="B68" s="37"/>
      <c r="C68" s="33"/>
      <c r="D68" s="33"/>
      <c r="E68" s="33"/>
      <c r="F68" s="33"/>
      <c r="G68" s="33"/>
    </row>
    <row r="69" spans="1:7">
      <c r="A69" s="1187"/>
      <c r="B69" s="37"/>
      <c r="C69" s="33"/>
      <c r="D69" s="33"/>
      <c r="E69" s="33"/>
      <c r="F69" s="33"/>
      <c r="G69" s="33"/>
    </row>
    <row r="70" spans="1:7">
      <c r="A70" s="1187"/>
      <c r="B70" s="37"/>
      <c r="C70" s="33"/>
      <c r="D70" s="33"/>
      <c r="E70" s="33"/>
      <c r="F70" s="33"/>
      <c r="G70" s="33"/>
    </row>
    <row r="71" spans="1:7">
      <c r="A71" s="1187"/>
      <c r="B71" s="37"/>
      <c r="C71" s="33"/>
      <c r="D71" s="33"/>
      <c r="E71" s="33"/>
      <c r="F71" s="33"/>
      <c r="G71" s="33"/>
    </row>
    <row r="72" spans="1:7">
      <c r="A72" s="1187"/>
      <c r="B72" s="37"/>
      <c r="C72" s="33"/>
      <c r="D72" s="33"/>
      <c r="E72" s="33"/>
      <c r="F72" s="33"/>
      <c r="G72" s="33"/>
    </row>
    <row r="73" spans="1:7">
      <c r="A73" s="1187"/>
      <c r="B73" s="37"/>
      <c r="C73" s="33"/>
      <c r="D73" s="33"/>
      <c r="E73" s="33"/>
      <c r="F73" s="33"/>
      <c r="G73" s="33"/>
    </row>
    <row r="74" spans="1:7">
      <c r="A74" s="1187"/>
      <c r="B74" s="37"/>
      <c r="C74" s="33"/>
      <c r="D74" s="33"/>
      <c r="E74" s="33"/>
      <c r="F74" s="33"/>
      <c r="G74" s="33"/>
    </row>
    <row r="75" spans="1:7">
      <c r="A75" s="1187"/>
      <c r="B75" s="37"/>
      <c r="C75" s="33"/>
      <c r="D75" s="33"/>
      <c r="E75" s="33"/>
      <c r="F75" s="33"/>
      <c r="G75" s="33"/>
    </row>
    <row r="76" spans="1:7">
      <c r="A76" s="1187"/>
      <c r="B76" s="37"/>
      <c r="C76" s="33"/>
      <c r="D76" s="33"/>
      <c r="E76" s="33"/>
      <c r="F76" s="33"/>
      <c r="G76" s="33"/>
    </row>
    <row r="77" spans="1:7">
      <c r="A77" s="1187"/>
      <c r="B77" s="37"/>
      <c r="C77" s="33"/>
      <c r="D77" s="33"/>
      <c r="E77" s="33"/>
      <c r="F77" s="33"/>
      <c r="G77" s="33"/>
    </row>
    <row r="78" spans="1:7">
      <c r="A78" s="1187"/>
      <c r="B78" s="37"/>
      <c r="C78" s="33"/>
      <c r="D78" s="33"/>
      <c r="E78" s="33"/>
      <c r="F78" s="33"/>
      <c r="G78" s="33"/>
    </row>
    <row r="79" spans="1:7">
      <c r="A79" s="1187"/>
      <c r="B79" s="37"/>
      <c r="C79" s="33"/>
      <c r="D79" s="33"/>
      <c r="E79" s="33"/>
      <c r="F79" s="33"/>
      <c r="G79" s="33"/>
    </row>
    <row r="80" spans="1:7">
      <c r="A80" s="1187"/>
      <c r="B80" s="76"/>
      <c r="C80" s="33"/>
      <c r="D80" s="33"/>
      <c r="E80" s="33"/>
      <c r="F80" s="33"/>
      <c r="G80" s="33"/>
    </row>
  </sheetData>
  <dataValidations count="2">
    <dataValidation allowBlank="1" showInputMessage="1" showErrorMessage="1" promptTitle="Pension for TUPEd staff" prompt="If staff have TUPEd in or out of your organisation, and this is not part of an absorption transfer, the transferring pension asset/liability should be recorded coming in or out of here." sqref="G44"/>
    <dataValidation allowBlank="1" showInputMessage="1" showErrorMessage="1" promptTitle="Pension for TUPE'd staff" prompt="If staff have TUPE'd in or out of your organisation, and this is not part of an absorption transfer, the transferring pension asset/liability should be recorded coming in or out of here." sqref="G27"/>
  </dataValidations>
  <printOptions gridLinesSet="0"/>
  <pageMargins left="0.74803149606299213" right="0.34" top="0.36" bottom="0.38" header="0.21" footer="0.2"/>
  <pageSetup paperSize="9" scale="65" orientation="portrait" horizontalDpi="300" verticalDpi="300" r:id="rId1"/>
  <headerFooter alignWithMargins="0"/>
  <ignoredErrors>
    <ignoredError sqref="C14:D14 C30 C52:D52 C62:D62 E41:E47 E24:E32 E20:E22 E38:E39 E53:E58 E16 E17:E18 E33:E34 E60:E67"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J64"/>
  <sheetViews>
    <sheetView showGridLines="0" zoomScale="80" zoomScaleNormal="80" workbookViewId="0"/>
  </sheetViews>
  <sheetFormatPr defaultColWidth="10.7109375" defaultRowHeight="12.75"/>
  <cols>
    <col min="1" max="1" width="9.140625" style="1190" customWidth="1"/>
    <col min="2" max="2" width="44.28515625" style="19" customWidth="1"/>
    <col min="3" max="3" width="4.42578125" style="853" customWidth="1"/>
    <col min="4" max="4" width="14.28515625" style="19" customWidth="1"/>
    <col min="5" max="7" width="14.28515625" style="17" customWidth="1"/>
    <col min="8" max="8" width="10.5703125" style="17" bestFit="1" customWidth="1"/>
    <col min="9" max="9" width="9.85546875" style="17" bestFit="1" customWidth="1"/>
    <col min="10" max="10" width="7.28515625" style="17" customWidth="1"/>
    <col min="11" max="16384" width="10.7109375" style="17"/>
  </cols>
  <sheetData>
    <row r="1" spans="1:10" ht="15.75">
      <c r="A1" s="1187"/>
      <c r="B1" s="1207" t="s">
        <v>1083</v>
      </c>
      <c r="C1" s="1207"/>
      <c r="D1" s="41"/>
      <c r="E1" s="33"/>
      <c r="F1" s="33"/>
      <c r="G1" s="33"/>
      <c r="H1" s="33"/>
      <c r="I1" s="33"/>
      <c r="J1" s="33"/>
    </row>
    <row r="2" spans="1:10">
      <c r="A2" s="1187"/>
      <c r="B2" s="42"/>
      <c r="C2" s="914"/>
      <c r="D2" s="37"/>
      <c r="E2" s="33"/>
      <c r="F2" s="33"/>
      <c r="G2" s="33"/>
      <c r="H2" s="33"/>
      <c r="I2" s="33"/>
      <c r="J2" s="33"/>
    </row>
    <row r="3" spans="1:10">
      <c r="A3" s="1186"/>
      <c r="B3" s="43" t="s">
        <v>1479</v>
      </c>
      <c r="C3" s="915"/>
      <c r="D3" s="43"/>
      <c r="E3" s="34"/>
      <c r="F3" s="34"/>
      <c r="G3" s="34"/>
      <c r="H3" s="34"/>
      <c r="I3" s="34"/>
      <c r="J3" s="34"/>
    </row>
    <row r="4" spans="1:10">
      <c r="A4" s="1186"/>
      <c r="B4" s="94" t="s">
        <v>914</v>
      </c>
      <c r="C4" s="916"/>
      <c r="D4" s="39"/>
      <c r="E4" s="34"/>
      <c r="F4" s="34"/>
      <c r="G4" s="34"/>
      <c r="H4" s="34"/>
      <c r="I4" s="34"/>
      <c r="J4" s="34"/>
    </row>
    <row r="5" spans="1:10" s="1281" customFormat="1">
      <c r="A5" s="1186"/>
      <c r="B5" s="916"/>
      <c r="C5" s="916"/>
      <c r="D5" s="39"/>
      <c r="E5" s="979"/>
      <c r="F5" s="979"/>
      <c r="G5" s="979"/>
      <c r="H5" s="979"/>
      <c r="I5" s="979"/>
      <c r="J5" s="979"/>
    </row>
    <row r="6" spans="1:10" s="1281" customFormat="1">
      <c r="A6" s="1186"/>
      <c r="B6" s="916"/>
      <c r="C6" s="916"/>
      <c r="D6" s="39"/>
      <c r="E6" s="979"/>
      <c r="F6" s="979"/>
      <c r="G6" s="979"/>
      <c r="H6" s="979"/>
      <c r="I6" s="979"/>
      <c r="J6" s="979"/>
    </row>
    <row r="7" spans="1:10" s="1281" customFormat="1">
      <c r="A7" s="1186"/>
      <c r="B7" s="916"/>
      <c r="C7" s="916"/>
      <c r="D7" s="39"/>
      <c r="E7" s="979"/>
      <c r="F7" s="979"/>
      <c r="G7" s="979"/>
      <c r="H7" s="979"/>
      <c r="I7" s="979"/>
      <c r="J7" s="979"/>
    </row>
    <row r="8" spans="1:10">
      <c r="A8" s="1186"/>
      <c r="B8" s="33"/>
      <c r="C8" s="978"/>
      <c r="D8" s="33"/>
      <c r="E8" s="34"/>
      <c r="F8" s="34"/>
      <c r="G8" s="34"/>
      <c r="H8" s="34"/>
      <c r="I8" s="34"/>
      <c r="J8" s="34"/>
    </row>
    <row r="9" spans="1:10">
      <c r="A9" s="1186"/>
      <c r="B9" s="43" t="s">
        <v>43</v>
      </c>
      <c r="C9" s="915"/>
      <c r="D9" s="43"/>
      <c r="E9" s="34"/>
      <c r="F9" s="34"/>
      <c r="G9" s="34"/>
      <c r="H9" s="34"/>
      <c r="I9" s="34"/>
      <c r="J9" s="34"/>
    </row>
    <row r="10" spans="1:10">
      <c r="A10" s="1186"/>
      <c r="B10" s="37"/>
      <c r="C10" s="350"/>
      <c r="D10" s="37"/>
      <c r="E10" s="134"/>
      <c r="F10" s="34"/>
      <c r="G10" s="34"/>
      <c r="H10" s="1759" t="s">
        <v>1633</v>
      </c>
      <c r="I10" s="1759">
        <v>1</v>
      </c>
      <c r="J10" s="34"/>
    </row>
    <row r="11" spans="1:10">
      <c r="A11" s="1186">
        <v>1</v>
      </c>
      <c r="B11" s="1443"/>
      <c r="C11" s="1444"/>
      <c r="D11" s="473" t="s">
        <v>597</v>
      </c>
      <c r="E11" s="473" t="s">
        <v>598</v>
      </c>
      <c r="F11" s="1174" t="s">
        <v>626</v>
      </c>
      <c r="G11" s="1174" t="s">
        <v>599</v>
      </c>
      <c r="H11" s="473" t="s">
        <v>73</v>
      </c>
      <c r="I11" s="376"/>
      <c r="J11" s="34"/>
    </row>
    <row r="12" spans="1:10" ht="25.5">
      <c r="A12" s="1186"/>
      <c r="B12" s="1520" t="s">
        <v>1632</v>
      </c>
      <c r="C12" s="1513"/>
      <c r="D12" s="520" t="s">
        <v>1129</v>
      </c>
      <c r="E12" s="520" t="s">
        <v>1129</v>
      </c>
      <c r="F12" s="520" t="s">
        <v>957</v>
      </c>
      <c r="G12" s="520" t="s">
        <v>957</v>
      </c>
      <c r="H12" s="322"/>
      <c r="I12" s="375"/>
      <c r="J12" s="34"/>
    </row>
    <row r="13" spans="1:10" ht="22.5">
      <c r="A13" s="1186"/>
      <c r="B13" s="1521"/>
      <c r="C13" s="108"/>
      <c r="D13" s="355" t="s">
        <v>118</v>
      </c>
      <c r="E13" s="355" t="s">
        <v>119</v>
      </c>
      <c r="F13" s="355" t="s">
        <v>118</v>
      </c>
      <c r="G13" s="355" t="s">
        <v>119</v>
      </c>
      <c r="H13" s="423"/>
      <c r="I13" s="375" t="s">
        <v>110</v>
      </c>
      <c r="J13" s="34"/>
    </row>
    <row r="14" spans="1:10">
      <c r="A14" s="1186"/>
      <c r="B14" s="1334"/>
      <c r="C14" s="79"/>
      <c r="D14" s="353" t="s">
        <v>92</v>
      </c>
      <c r="E14" s="353" t="s">
        <v>24</v>
      </c>
      <c r="F14" s="353" t="s">
        <v>92</v>
      </c>
      <c r="G14" s="361" t="s">
        <v>24</v>
      </c>
      <c r="H14" s="317" t="s">
        <v>74</v>
      </c>
      <c r="I14" s="375" t="s">
        <v>111</v>
      </c>
      <c r="J14" s="34"/>
    </row>
    <row r="15" spans="1:10">
      <c r="A15" s="1186"/>
      <c r="B15" s="1430" t="s">
        <v>44</v>
      </c>
      <c r="C15" s="1514"/>
      <c r="D15" s="513"/>
      <c r="E15" s="513"/>
      <c r="F15" s="513"/>
      <c r="G15" s="514"/>
      <c r="H15" s="515"/>
      <c r="I15" s="419"/>
      <c r="J15" s="34"/>
    </row>
    <row r="16" spans="1:10" ht="18.75" customHeight="1">
      <c r="A16" s="1186"/>
      <c r="B16" s="1515" t="s">
        <v>80</v>
      </c>
      <c r="C16" s="59"/>
      <c r="D16" s="1622" t="s">
        <v>445</v>
      </c>
      <c r="E16" s="1622" t="s">
        <v>446</v>
      </c>
      <c r="F16" s="1622" t="s">
        <v>445</v>
      </c>
      <c r="G16" s="1622" t="s">
        <v>446</v>
      </c>
      <c r="H16" s="512"/>
      <c r="I16" s="516"/>
      <c r="J16" s="34"/>
    </row>
    <row r="17" spans="1:10" ht="18.75" customHeight="1">
      <c r="A17" s="1186"/>
      <c r="B17" s="1043" t="s">
        <v>45</v>
      </c>
      <c r="C17" s="78"/>
      <c r="D17" s="475"/>
      <c r="E17" s="475"/>
      <c r="F17" s="476"/>
      <c r="G17" s="476"/>
      <c r="H17" s="474" t="s">
        <v>12</v>
      </c>
      <c r="I17" s="517" t="s">
        <v>76</v>
      </c>
      <c r="J17" s="34"/>
    </row>
    <row r="18" spans="1:10" ht="18.75" customHeight="1">
      <c r="A18" s="1186"/>
      <c r="B18" s="1043" t="s">
        <v>82</v>
      </c>
      <c r="C18" s="78"/>
      <c r="D18" s="346"/>
      <c r="E18" s="346"/>
      <c r="F18" s="314"/>
      <c r="G18" s="314"/>
      <c r="H18" s="4" t="s">
        <v>200</v>
      </c>
      <c r="I18" s="262" t="s">
        <v>76</v>
      </c>
      <c r="J18" s="34"/>
    </row>
    <row r="19" spans="1:10" ht="18.75" customHeight="1">
      <c r="A19" s="1186"/>
      <c r="B19" s="1043" t="s">
        <v>83</v>
      </c>
      <c r="C19" s="78"/>
      <c r="D19" s="346"/>
      <c r="E19" s="346"/>
      <c r="F19" s="314"/>
      <c r="G19" s="314"/>
      <c r="H19" s="4" t="s">
        <v>26</v>
      </c>
      <c r="I19" s="262" t="s">
        <v>76</v>
      </c>
      <c r="J19" s="34"/>
    </row>
    <row r="20" spans="1:10" ht="18.75" customHeight="1">
      <c r="A20" s="1186"/>
      <c r="B20" s="1517" t="s">
        <v>1109</v>
      </c>
      <c r="C20" s="59"/>
      <c r="D20" s="346"/>
      <c r="E20" s="346"/>
      <c r="F20" s="314"/>
      <c r="G20" s="314"/>
      <c r="H20" s="4" t="s">
        <v>201</v>
      </c>
      <c r="I20" s="262" t="s">
        <v>76</v>
      </c>
      <c r="J20" s="34"/>
    </row>
    <row r="21" spans="1:10" ht="18.75" customHeight="1">
      <c r="A21" s="1186"/>
      <c r="B21" s="1515" t="s">
        <v>81</v>
      </c>
      <c r="C21" s="1435" t="s">
        <v>1204</v>
      </c>
      <c r="D21" s="59"/>
      <c r="E21" s="59"/>
      <c r="F21" s="518"/>
      <c r="G21" s="511"/>
      <c r="H21" s="512"/>
      <c r="I21" s="516"/>
      <c r="J21" s="34"/>
    </row>
    <row r="22" spans="1:10" ht="18.75" customHeight="1">
      <c r="A22" s="1186"/>
      <c r="B22" s="1043" t="s">
        <v>17</v>
      </c>
      <c r="C22" s="78"/>
      <c r="D22" s="346"/>
      <c r="E22" s="346"/>
      <c r="F22" s="314"/>
      <c r="G22" s="314"/>
      <c r="H22" s="4" t="s">
        <v>27</v>
      </c>
      <c r="I22" s="517" t="s">
        <v>76</v>
      </c>
      <c r="J22" s="34"/>
    </row>
    <row r="23" spans="1:10" ht="18.75" customHeight="1">
      <c r="A23" s="1186"/>
      <c r="B23" s="1043" t="s">
        <v>18</v>
      </c>
      <c r="C23" s="78"/>
      <c r="D23" s="346"/>
      <c r="E23" s="346"/>
      <c r="F23" s="314"/>
      <c r="G23" s="314"/>
      <c r="H23" s="4" t="s">
        <v>202</v>
      </c>
      <c r="I23" s="262" t="s">
        <v>76</v>
      </c>
      <c r="J23" s="34"/>
    </row>
    <row r="24" spans="1:10" ht="18.75" customHeight="1">
      <c r="A24" s="1186"/>
      <c r="B24" s="1043" t="s">
        <v>19</v>
      </c>
      <c r="C24" s="78"/>
      <c r="D24" s="346"/>
      <c r="E24" s="346"/>
      <c r="F24" s="856"/>
      <c r="G24" s="856"/>
      <c r="H24" s="4" t="s">
        <v>3</v>
      </c>
      <c r="I24" s="262" t="s">
        <v>76</v>
      </c>
      <c r="J24" s="34"/>
    </row>
    <row r="25" spans="1:10" ht="29.25" customHeight="1">
      <c r="A25" s="1186"/>
      <c r="B25" s="1531" t="s">
        <v>1209</v>
      </c>
      <c r="C25" s="1435" t="s">
        <v>1204</v>
      </c>
      <c r="D25" s="59"/>
      <c r="E25" s="59"/>
      <c r="F25" s="518"/>
      <c r="G25" s="519"/>
      <c r="H25" s="511"/>
      <c r="I25" s="516"/>
      <c r="J25" s="34"/>
    </row>
    <row r="26" spans="1:10" ht="18.75" customHeight="1">
      <c r="A26" s="1186"/>
      <c r="B26" s="1043" t="s">
        <v>45</v>
      </c>
      <c r="C26" s="78"/>
      <c r="D26" s="346"/>
      <c r="E26" s="346"/>
      <c r="F26" s="314"/>
      <c r="G26" s="314"/>
      <c r="H26" s="4" t="s">
        <v>203</v>
      </c>
      <c r="I26" s="517" t="s">
        <v>76</v>
      </c>
      <c r="J26" s="34"/>
    </row>
    <row r="27" spans="1:10" s="972" customFormat="1" ht="18.75" customHeight="1">
      <c r="A27" s="1186"/>
      <c r="B27" s="1043" t="s">
        <v>1025</v>
      </c>
      <c r="C27" s="1435" t="s">
        <v>1204</v>
      </c>
      <c r="D27" s="1069"/>
      <c r="E27" s="1069"/>
      <c r="F27" s="1062"/>
      <c r="G27" s="1062"/>
      <c r="H27" s="1068" t="s">
        <v>696</v>
      </c>
      <c r="I27" s="1051" t="s">
        <v>136</v>
      </c>
      <c r="J27" s="979"/>
    </row>
    <row r="28" spans="1:10" ht="18.75" customHeight="1" thickBot="1">
      <c r="A28" s="1186"/>
      <c r="B28" s="1043" t="s">
        <v>19</v>
      </c>
      <c r="C28" s="78"/>
      <c r="D28" s="346"/>
      <c r="E28" s="346"/>
      <c r="F28" s="314"/>
      <c r="G28" s="314"/>
      <c r="H28" s="4" t="s">
        <v>4</v>
      </c>
      <c r="I28" s="262" t="s">
        <v>76</v>
      </c>
      <c r="J28" s="34"/>
    </row>
    <row r="29" spans="1:10" ht="18.75" customHeight="1">
      <c r="A29" s="1186"/>
      <c r="B29" s="1385" t="s">
        <v>1631</v>
      </c>
      <c r="C29" s="1403"/>
      <c r="D29" s="345">
        <f>SUM(D17:D20,D22:D24,D26:D28)</f>
        <v>0</v>
      </c>
      <c r="E29" s="345">
        <f>SUM(E17:E20,E22:E24,E26:E28)</f>
        <v>0</v>
      </c>
      <c r="F29" s="345">
        <f>SUM(F17:F20,F22:F24,F26:F28)</f>
        <v>0</v>
      </c>
      <c r="G29" s="345">
        <f>SUM(G17:G20,G22:G24,G26:G28)</f>
        <v>0</v>
      </c>
      <c r="H29" s="4" t="s">
        <v>204</v>
      </c>
      <c r="I29" s="387" t="s">
        <v>76</v>
      </c>
      <c r="J29" s="34"/>
    </row>
    <row r="30" spans="1:10" ht="18.75" customHeight="1">
      <c r="A30" s="1186"/>
      <c r="B30" s="1093" t="s">
        <v>20</v>
      </c>
      <c r="C30" s="44"/>
      <c r="D30" s="59"/>
      <c r="E30" s="59"/>
      <c r="F30" s="59"/>
      <c r="G30" s="511"/>
      <c r="H30" s="512"/>
      <c r="I30" s="516"/>
      <c r="J30" s="34"/>
    </row>
    <row r="31" spans="1:10" ht="18.75" customHeight="1">
      <c r="A31" s="1186"/>
      <c r="B31" s="1515" t="s">
        <v>21</v>
      </c>
      <c r="C31" s="59"/>
      <c r="D31" s="346"/>
      <c r="E31" s="346"/>
      <c r="F31" s="314"/>
      <c r="G31" s="314"/>
      <c r="H31" s="521" t="s">
        <v>5</v>
      </c>
      <c r="I31" s="517" t="s">
        <v>76</v>
      </c>
      <c r="J31" s="34"/>
    </row>
    <row r="32" spans="1:10" ht="18.75" customHeight="1">
      <c r="A32" s="1186"/>
      <c r="B32" s="1515" t="s">
        <v>22</v>
      </c>
      <c r="C32" s="59"/>
      <c r="D32" s="346"/>
      <c r="E32" s="346"/>
      <c r="F32" s="314"/>
      <c r="G32" s="314"/>
      <c r="H32" s="483" t="s">
        <v>205</v>
      </c>
      <c r="I32" s="262" t="s">
        <v>76</v>
      </c>
      <c r="J32" s="34"/>
    </row>
    <row r="33" spans="1:10" ht="18.75" customHeight="1">
      <c r="A33" s="1186"/>
      <c r="B33" s="1515" t="s">
        <v>90</v>
      </c>
      <c r="C33" s="59"/>
      <c r="D33" s="59"/>
      <c r="E33" s="59"/>
      <c r="F33" s="518"/>
      <c r="G33" s="511"/>
      <c r="H33" s="511"/>
      <c r="I33" s="516"/>
      <c r="J33" s="34"/>
    </row>
    <row r="34" spans="1:10" ht="18.75" customHeight="1">
      <c r="A34" s="1186"/>
      <c r="B34" s="1043" t="s">
        <v>122</v>
      </c>
      <c r="C34" s="78"/>
      <c r="D34" s="346"/>
      <c r="E34" s="346"/>
      <c r="F34" s="314"/>
      <c r="G34" s="314"/>
      <c r="H34" s="521" t="s">
        <v>6</v>
      </c>
      <c r="I34" s="517" t="s">
        <v>76</v>
      </c>
      <c r="J34" s="34"/>
    </row>
    <row r="35" spans="1:10" ht="18.75" customHeight="1">
      <c r="A35" s="1186"/>
      <c r="B35" s="1043" t="s">
        <v>47</v>
      </c>
      <c r="C35" s="78"/>
      <c r="D35" s="346"/>
      <c r="E35" s="346"/>
      <c r="F35" s="314"/>
      <c r="G35" s="314"/>
      <c r="H35" s="483" t="s">
        <v>206</v>
      </c>
      <c r="I35" s="262" t="s">
        <v>76</v>
      </c>
      <c r="J35" s="34"/>
    </row>
    <row r="36" spans="1:10" ht="18.75" customHeight="1">
      <c r="A36" s="1186"/>
      <c r="B36" s="1043" t="s">
        <v>48</v>
      </c>
      <c r="C36" s="78"/>
      <c r="D36" s="346"/>
      <c r="E36" s="346"/>
      <c r="F36" s="314"/>
      <c r="G36" s="314"/>
      <c r="H36" s="483" t="s">
        <v>13</v>
      </c>
      <c r="I36" s="262" t="s">
        <v>76</v>
      </c>
      <c r="J36" s="34"/>
    </row>
    <row r="37" spans="1:10" ht="18.75" customHeight="1">
      <c r="A37" s="1186"/>
      <c r="B37" s="1043" t="s">
        <v>49</v>
      </c>
      <c r="C37" s="78"/>
      <c r="D37" s="346"/>
      <c r="E37" s="346"/>
      <c r="F37" s="314"/>
      <c r="G37" s="314"/>
      <c r="H37" s="417" t="s">
        <v>207</v>
      </c>
      <c r="I37" s="262" t="s">
        <v>76</v>
      </c>
      <c r="J37" s="34"/>
    </row>
    <row r="38" spans="1:10" ht="41.25" customHeight="1">
      <c r="A38" s="1186"/>
      <c r="B38" s="1516" t="s">
        <v>1416</v>
      </c>
      <c r="C38" s="295"/>
      <c r="D38" s="346"/>
      <c r="E38" s="346"/>
      <c r="F38" s="314"/>
      <c r="G38" s="314"/>
      <c r="H38" s="417" t="s">
        <v>736</v>
      </c>
      <c r="I38" s="262" t="s">
        <v>136</v>
      </c>
      <c r="J38" s="34"/>
    </row>
    <row r="39" spans="1:10" ht="28.5" customHeight="1">
      <c r="A39" s="1186"/>
      <c r="B39" s="1516" t="s">
        <v>1417</v>
      </c>
      <c r="C39" s="1524"/>
      <c r="D39" s="346"/>
      <c r="E39" s="346"/>
      <c r="F39" s="314"/>
      <c r="G39" s="314"/>
      <c r="H39" s="417" t="s">
        <v>737</v>
      </c>
      <c r="I39" s="262" t="s">
        <v>136</v>
      </c>
      <c r="J39" s="34"/>
    </row>
    <row r="40" spans="1:10" ht="18.75" customHeight="1">
      <c r="A40" s="1186"/>
      <c r="B40" s="1043" t="s">
        <v>1022</v>
      </c>
      <c r="C40" s="78"/>
      <c r="D40" s="346"/>
      <c r="E40" s="346"/>
      <c r="F40" s="314"/>
      <c r="G40" s="314"/>
      <c r="H40" s="417" t="s">
        <v>14</v>
      </c>
      <c r="I40" s="262" t="s">
        <v>76</v>
      </c>
      <c r="J40" s="34"/>
    </row>
    <row r="41" spans="1:10" ht="18.75" customHeight="1">
      <c r="A41" s="1186"/>
      <c r="B41" s="1043" t="s">
        <v>1023</v>
      </c>
      <c r="C41" s="78"/>
      <c r="D41" s="346"/>
      <c r="E41" s="346"/>
      <c r="F41" s="314"/>
      <c r="G41" s="314"/>
      <c r="H41" s="417" t="s">
        <v>208</v>
      </c>
      <c r="I41" s="262" t="s">
        <v>76</v>
      </c>
      <c r="J41" s="34"/>
    </row>
    <row r="42" spans="1:10" s="972" customFormat="1" ht="18.75" customHeight="1">
      <c r="A42" s="1186"/>
      <c r="B42" s="1532" t="s">
        <v>1418</v>
      </c>
      <c r="C42" s="1435" t="s">
        <v>1204</v>
      </c>
      <c r="D42" s="1069"/>
      <c r="E42" s="1069"/>
      <c r="F42" s="1062"/>
      <c r="G42" s="1062"/>
      <c r="H42" s="1083" t="s">
        <v>735</v>
      </c>
      <c r="I42" s="837" t="s">
        <v>76</v>
      </c>
      <c r="J42" s="161"/>
    </row>
    <row r="43" spans="1:10" ht="18.75" customHeight="1" thickBot="1">
      <c r="A43" s="1186"/>
      <c r="B43" s="1517" t="s">
        <v>1024</v>
      </c>
      <c r="C43" s="1525"/>
      <c r="D43" s="346"/>
      <c r="E43" s="346"/>
      <c r="F43" s="314"/>
      <c r="G43" s="314"/>
      <c r="H43" s="417" t="s">
        <v>209</v>
      </c>
      <c r="I43" s="262" t="s">
        <v>76</v>
      </c>
      <c r="J43" s="34"/>
    </row>
    <row r="44" spans="1:10" ht="18.75" customHeight="1">
      <c r="A44" s="1186"/>
      <c r="B44" s="1093" t="s">
        <v>1630</v>
      </c>
      <c r="C44" s="44"/>
      <c r="D44" s="345">
        <f>SUM(D31:D32,D34:D43)</f>
        <v>0</v>
      </c>
      <c r="E44" s="345">
        <f>SUM(E31:E32,E34:E43)</f>
        <v>0</v>
      </c>
      <c r="F44" s="345">
        <f>SUM(F31:F32,F34:F43)</f>
        <v>0</v>
      </c>
      <c r="G44" s="345">
        <f>SUM(G31:G32,G34:G43)</f>
        <v>0</v>
      </c>
      <c r="H44" s="522" t="s">
        <v>210</v>
      </c>
      <c r="I44" s="516" t="s">
        <v>76</v>
      </c>
      <c r="J44" s="34"/>
    </row>
    <row r="45" spans="1:10" ht="24.75" customHeight="1">
      <c r="A45" s="1186"/>
      <c r="B45" s="1497" t="s">
        <v>1629</v>
      </c>
      <c r="C45" s="1418"/>
      <c r="D45" s="523">
        <f>D29+D44</f>
        <v>0</v>
      </c>
      <c r="E45" s="523">
        <f>E29+E44</f>
        <v>0</v>
      </c>
      <c r="F45" s="523">
        <f>F29+F44</f>
        <v>0</v>
      </c>
      <c r="G45" s="523">
        <f>G29+G44</f>
        <v>0</v>
      </c>
      <c r="H45" s="482" t="s">
        <v>211</v>
      </c>
      <c r="I45" s="384" t="s">
        <v>76</v>
      </c>
      <c r="J45" s="34"/>
    </row>
    <row r="46" spans="1:10" ht="18.75" customHeight="1">
      <c r="A46" s="1186"/>
      <c r="B46" s="1515" t="s">
        <v>1279</v>
      </c>
      <c r="C46" s="59"/>
      <c r="D46" s="59"/>
      <c r="E46" s="59"/>
      <c r="F46" s="59"/>
      <c r="G46" s="511"/>
      <c r="H46" s="512"/>
      <c r="I46" s="516"/>
      <c r="J46" s="34"/>
    </row>
    <row r="47" spans="1:10" ht="18.75" customHeight="1">
      <c r="A47" s="1186"/>
      <c r="B47" s="1515" t="s">
        <v>46</v>
      </c>
      <c r="C47" s="1526"/>
      <c r="D47" s="346"/>
      <c r="E47" s="346"/>
      <c r="F47" s="314"/>
      <c r="G47" s="314"/>
      <c r="H47" s="521" t="s">
        <v>212</v>
      </c>
      <c r="I47" s="517" t="s">
        <v>76</v>
      </c>
      <c r="J47" s="34"/>
    </row>
    <row r="48" spans="1:10" ht="18.75" customHeight="1">
      <c r="A48" s="1186"/>
      <c r="B48" s="1517" t="s">
        <v>1109</v>
      </c>
      <c r="C48" s="1526"/>
      <c r="D48" s="346"/>
      <c r="E48" s="346"/>
      <c r="F48" s="314"/>
      <c r="G48" s="314"/>
      <c r="H48" s="417" t="s">
        <v>213</v>
      </c>
      <c r="I48" s="262" t="s">
        <v>76</v>
      </c>
      <c r="J48" s="34"/>
    </row>
    <row r="49" spans="1:10" ht="18.75" customHeight="1">
      <c r="A49" s="1186"/>
      <c r="B49" s="1522" t="s">
        <v>666</v>
      </c>
      <c r="C49" s="1435" t="s">
        <v>1204</v>
      </c>
      <c r="D49" s="346"/>
      <c r="E49" s="346"/>
      <c r="F49" s="314"/>
      <c r="G49" s="314"/>
      <c r="H49" s="417" t="s">
        <v>738</v>
      </c>
      <c r="I49" s="262" t="s">
        <v>136</v>
      </c>
      <c r="J49" s="34"/>
    </row>
    <row r="50" spans="1:10" ht="18.75" customHeight="1">
      <c r="A50" s="1186"/>
      <c r="B50" s="1522" t="s">
        <v>667</v>
      </c>
      <c r="C50" s="1527"/>
      <c r="D50" s="346"/>
      <c r="E50" s="346"/>
      <c r="F50" s="314"/>
      <c r="G50" s="314"/>
      <c r="H50" s="417" t="s">
        <v>739</v>
      </c>
      <c r="I50" s="262" t="s">
        <v>136</v>
      </c>
      <c r="J50" s="34"/>
    </row>
    <row r="51" spans="1:10" ht="18.75" customHeight="1">
      <c r="A51" s="1186"/>
      <c r="B51" s="1515" t="s">
        <v>21</v>
      </c>
      <c r="C51" s="1526"/>
      <c r="D51" s="346"/>
      <c r="E51" s="346"/>
      <c r="F51" s="314"/>
      <c r="G51" s="314"/>
      <c r="H51" s="417" t="s">
        <v>214</v>
      </c>
      <c r="I51" s="262" t="s">
        <v>76</v>
      </c>
      <c r="J51" s="34"/>
    </row>
    <row r="52" spans="1:10" ht="18.75" customHeight="1">
      <c r="A52" s="1186"/>
      <c r="B52" s="1522" t="s">
        <v>22</v>
      </c>
      <c r="C52" s="1527"/>
      <c r="D52" s="346"/>
      <c r="E52" s="346"/>
      <c r="F52" s="314"/>
      <c r="G52" s="314"/>
      <c r="H52" s="417" t="s">
        <v>740</v>
      </c>
      <c r="I52" s="262" t="s">
        <v>136</v>
      </c>
      <c r="J52" s="34"/>
    </row>
    <row r="53" spans="1:10" ht="18.75" customHeight="1">
      <c r="A53" s="1186"/>
      <c r="B53" s="1522" t="s">
        <v>668</v>
      </c>
      <c r="C53" s="1527"/>
      <c r="D53" s="346"/>
      <c r="E53" s="346"/>
      <c r="F53" s="314"/>
      <c r="G53" s="314"/>
      <c r="H53" s="986" t="s">
        <v>8</v>
      </c>
      <c r="I53" s="990" t="s">
        <v>76</v>
      </c>
      <c r="J53" s="34"/>
    </row>
    <row r="54" spans="1:10" s="972" customFormat="1" ht="18.75" customHeight="1">
      <c r="A54" s="1186"/>
      <c r="B54" s="1532" t="s">
        <v>1418</v>
      </c>
      <c r="C54" s="1435" t="s">
        <v>1204</v>
      </c>
      <c r="D54" s="1069"/>
      <c r="E54" s="1069"/>
      <c r="F54" s="1062"/>
      <c r="G54" s="1062"/>
      <c r="H54" s="1084" t="s">
        <v>754</v>
      </c>
      <c r="I54" s="1081" t="s">
        <v>136</v>
      </c>
      <c r="J54" s="161"/>
    </row>
    <row r="55" spans="1:10" ht="18.75" customHeight="1">
      <c r="A55" s="1186"/>
      <c r="B55" s="1523" t="s">
        <v>1024</v>
      </c>
      <c r="C55" s="1528"/>
      <c r="D55" s="346"/>
      <c r="E55" s="346"/>
      <c r="F55" s="314"/>
      <c r="G55" s="314"/>
      <c r="H55" s="1084" t="s">
        <v>215</v>
      </c>
      <c r="I55" s="1081" t="s">
        <v>76</v>
      </c>
      <c r="J55" s="34"/>
    </row>
    <row r="56" spans="1:10">
      <c r="A56" s="1187"/>
      <c r="B56" s="37"/>
      <c r="C56" s="350"/>
      <c r="D56" s="122"/>
      <c r="E56" s="122"/>
      <c r="F56" s="122"/>
      <c r="G56" s="33"/>
      <c r="H56" s="122"/>
      <c r="I56" s="33"/>
      <c r="J56" s="33"/>
    </row>
    <row r="57" spans="1:10">
      <c r="A57" s="1187"/>
      <c r="B57" s="37"/>
      <c r="C57" s="350"/>
      <c r="D57" s="72"/>
      <c r="E57" s="72"/>
      <c r="F57" s="1759" t="s">
        <v>1633</v>
      </c>
      <c r="G57" s="1759">
        <v>2</v>
      </c>
      <c r="H57" s="72"/>
      <c r="I57" s="33"/>
      <c r="J57" s="33"/>
    </row>
    <row r="58" spans="1:10">
      <c r="A58" s="1186">
        <v>2</v>
      </c>
      <c r="B58" s="1443"/>
      <c r="C58" s="1444"/>
      <c r="D58" s="312" t="s">
        <v>600</v>
      </c>
      <c r="E58" s="1174" t="s">
        <v>601</v>
      </c>
      <c r="F58" s="312" t="s">
        <v>73</v>
      </c>
      <c r="G58" s="376"/>
      <c r="H58" s="122"/>
      <c r="I58" s="33"/>
      <c r="J58" s="33"/>
    </row>
    <row r="59" spans="1:10">
      <c r="A59" s="1186"/>
      <c r="B59" s="1529" t="s">
        <v>1419</v>
      </c>
      <c r="C59" s="1518"/>
      <c r="D59" s="520" t="s">
        <v>1129</v>
      </c>
      <c r="E59" s="520" t="s">
        <v>957</v>
      </c>
      <c r="F59" s="322"/>
      <c r="G59" s="375"/>
      <c r="H59" s="33"/>
      <c r="I59" s="33"/>
      <c r="J59" s="33"/>
    </row>
    <row r="60" spans="1:10" ht="22.5">
      <c r="A60" s="1186"/>
      <c r="B60" s="1334"/>
      <c r="C60" s="79"/>
      <c r="D60" s="355" t="s">
        <v>119</v>
      </c>
      <c r="E60" s="355" t="s">
        <v>119</v>
      </c>
      <c r="F60" s="423"/>
      <c r="G60" s="375" t="s">
        <v>110</v>
      </c>
      <c r="H60" s="33"/>
      <c r="I60" s="33"/>
      <c r="J60" s="33"/>
    </row>
    <row r="61" spans="1:10">
      <c r="A61" s="1186"/>
      <c r="B61" s="1354" t="s">
        <v>11</v>
      </c>
      <c r="C61" s="351"/>
      <c r="D61" s="353" t="s">
        <v>24</v>
      </c>
      <c r="E61" s="361" t="s">
        <v>24</v>
      </c>
      <c r="F61" s="317" t="s">
        <v>74</v>
      </c>
      <c r="G61" s="375" t="s">
        <v>111</v>
      </c>
      <c r="H61" s="33"/>
      <c r="I61" s="33"/>
      <c r="J61" s="33"/>
    </row>
    <row r="62" spans="1:10" ht="25.5" customHeight="1">
      <c r="A62" s="1186"/>
      <c r="B62" s="1519" t="s">
        <v>752</v>
      </c>
      <c r="C62" s="1530"/>
      <c r="D62" s="346"/>
      <c r="E62" s="314"/>
      <c r="F62" s="4">
        <v>100</v>
      </c>
      <c r="G62" s="384" t="s">
        <v>76</v>
      </c>
      <c r="H62" s="33"/>
      <c r="I62" s="33"/>
      <c r="J62" s="33"/>
    </row>
    <row r="63" spans="1:10">
      <c r="A63" s="1187"/>
      <c r="B63" s="37"/>
      <c r="C63" s="350"/>
      <c r="D63" s="37"/>
      <c r="E63" s="33"/>
      <c r="F63" s="33"/>
      <c r="G63" s="33"/>
      <c r="H63" s="33"/>
      <c r="I63" s="33"/>
      <c r="J63" s="33"/>
    </row>
    <row r="64" spans="1:10">
      <c r="A64" s="1187"/>
      <c r="B64" s="43"/>
      <c r="C64" s="915"/>
      <c r="D64" s="43"/>
      <c r="E64" s="33"/>
      <c r="F64" s="33"/>
      <c r="G64" s="33"/>
      <c r="H64" s="33"/>
      <c r="I64" s="33"/>
      <c r="J64" s="33"/>
    </row>
  </sheetData>
  <customSheetViews>
    <customSheetView guid="{E4F26FFA-5313-49C9-9365-CBA576C57791}" showGridLines="0" fitToPage="1" showRuler="0" topLeftCell="A13">
      <selection activeCell="B12" sqref="B12"/>
      <pageMargins left="0.74803149606299213" right="0.74803149606299213" top="0.98425196850393704" bottom="0.98425196850393704" header="0.51181102362204722" footer="0.51181102362204722"/>
      <pageSetup paperSize="9" scale="85" orientation="portrait" horizontalDpi="300" verticalDpi="300" r:id="rId1"/>
      <headerFooter alignWithMargins="0"/>
    </customSheetView>
  </customSheetViews>
  <phoneticPr fontId="0" type="noConversion"/>
  <dataValidations count="6">
    <dataValidation allowBlank="1" showInputMessage="1" showErrorMessage="1" promptTitle="Bad debts and claims abandoned" prompt="Excludes cases between the FT and other NHS bodies.  A case is defined as an individual debtor as opposed to an individual invoice." sqref="C21 C49"/>
    <dataValidation allowBlank="1" showInputMessage="1" showErrorMessage="1" promptTitle="Damage to property and stores:" prompt="Losses of property and other assets should be aggregated to produce a total loss per case." sqref="C25"/>
    <dataValidation allowBlank="1" showInputMessage="1" showErrorMessage="1" promptTitle="Stores losses" prompt="The total net losses revealed at any one store within the year should be aggregated and treated as one case (e.g. pharmaceutical stores)." sqref="C27"/>
    <dataValidation allowBlank="1" showInputMessage="1" showErrorMessage="1" promptTitle="Special severance payments" prompt="This should be consistent with 'payments requiring HMT approval' in the exit packages note._x000a__x000a_Foundation trusts are reminded that HMT approval must be obtained for all special severance payments due to their novel and contentious nature." sqref="C42"/>
    <dataValidation allowBlank="1" showInputMessage="1" showErrorMessage="1" promptTitle="Special severance payments" prompt="Individual special severance payments over £300k that required HMT approval must be recorded in this line and no other." sqref="C54"/>
    <dataValidation type="decimal" operator="greaterThanOrEqual" allowBlank="1" showInputMessage="1" showErrorMessage="1" errorTitle="Cases over £300k" error="Only cases with a value of £300k or more should be disclosed here." sqref="E47:E55 G47:G55">
      <formula1>300</formula1>
    </dataValidation>
  </dataValidations>
  <printOptions gridLinesSet="0"/>
  <pageMargins left="0.74803149606299213" right="0.34" top="0.36" bottom="0.38" header="0.21" footer="0.2"/>
  <pageSetup paperSize="9" scale="71" orientation="portrait" horizontalDpi="300" verticalDpi="300" r:id="rId2"/>
  <headerFooter alignWithMargins="0"/>
  <ignoredErrors>
    <ignoredError sqref="F13:G15 G46 G56 H55 H28:H41 H45:H53 H17:H26 H43:H4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P96"/>
  <sheetViews>
    <sheetView showGridLines="0" zoomScale="80" zoomScaleNormal="80" workbookViewId="0"/>
  </sheetViews>
  <sheetFormatPr defaultColWidth="10.7109375" defaultRowHeight="12.75"/>
  <cols>
    <col min="1" max="1" width="4.5703125" style="25" customWidth="1"/>
    <col min="2" max="2" width="58.7109375" style="26" customWidth="1"/>
    <col min="3" max="3" width="5.140625" style="26" customWidth="1"/>
    <col min="4" max="4" width="14.7109375" style="25" customWidth="1"/>
    <col min="5" max="5" width="14.5703125" style="924" customWidth="1"/>
    <col min="6" max="12" width="14.7109375" style="25" customWidth="1"/>
    <col min="13" max="13" width="9.28515625" style="25" customWidth="1"/>
    <col min="14" max="14" width="9.7109375" style="25" bestFit="1" customWidth="1"/>
    <col min="15" max="15" width="3.7109375" style="25" customWidth="1"/>
    <col min="16" max="16" width="12.28515625" style="25" bestFit="1" customWidth="1"/>
    <col min="17" max="17" width="12.28515625" style="25" customWidth="1"/>
    <col min="18" max="18" width="12.42578125" style="25" customWidth="1"/>
    <col min="19" max="19" width="9.7109375" style="25" bestFit="1" customWidth="1"/>
    <col min="20" max="20" width="3.5703125" style="25" customWidth="1"/>
    <col min="21" max="16384" width="10.7109375" style="25"/>
  </cols>
  <sheetData>
    <row r="1" spans="1:15" ht="15.75">
      <c r="A1" s="33"/>
      <c r="B1" s="1207" t="s">
        <v>1083</v>
      </c>
      <c r="C1" s="1207"/>
      <c r="D1" s="33"/>
      <c r="E1" s="925"/>
      <c r="F1" s="33"/>
      <c r="G1" s="33"/>
      <c r="H1" s="33"/>
      <c r="I1" s="33"/>
      <c r="J1" s="33"/>
      <c r="K1" s="33"/>
      <c r="L1" s="33"/>
      <c r="M1" s="33"/>
      <c r="N1" s="33"/>
      <c r="O1" s="33"/>
    </row>
    <row r="2" spans="1:15">
      <c r="A2" s="33"/>
      <c r="B2" s="42"/>
      <c r="C2" s="914"/>
      <c r="D2" s="33"/>
      <c r="E2" s="925"/>
      <c r="F2" s="33"/>
      <c r="G2" s="33"/>
      <c r="H2" s="33"/>
      <c r="I2" s="33"/>
      <c r="J2" s="33"/>
      <c r="K2" s="33"/>
      <c r="L2" s="33"/>
      <c r="M2" s="33"/>
      <c r="N2" s="33"/>
      <c r="O2" s="33"/>
    </row>
    <row r="3" spans="1:15">
      <c r="A3" s="33"/>
      <c r="B3" s="43" t="s">
        <v>1479</v>
      </c>
      <c r="C3" s="915"/>
      <c r="D3" s="33"/>
      <c r="E3" s="925"/>
      <c r="F3" s="33"/>
      <c r="G3" s="33"/>
      <c r="H3" s="33"/>
      <c r="I3" s="33"/>
      <c r="J3" s="33"/>
      <c r="K3" s="33"/>
      <c r="L3" s="33"/>
      <c r="M3" s="33"/>
      <c r="N3" s="33"/>
      <c r="O3" s="33"/>
    </row>
    <row r="4" spans="1:15">
      <c r="A4"/>
      <c r="B4" s="94" t="s">
        <v>1086</v>
      </c>
      <c r="C4" s="916"/>
      <c r="D4" s="33"/>
      <c r="E4" s="925"/>
      <c r="F4" s="33"/>
      <c r="G4" s="33"/>
      <c r="H4" s="33"/>
      <c r="I4" s="33"/>
      <c r="J4" s="33"/>
      <c r="K4" s="33"/>
      <c r="L4" s="33"/>
      <c r="M4" s="33"/>
      <c r="N4" s="33"/>
      <c r="O4" s="33"/>
    </row>
    <row r="5" spans="1:15" s="956" customFormat="1">
      <c r="A5" s="1609"/>
      <c r="B5" s="916"/>
      <c r="C5" s="916"/>
      <c r="D5" s="978"/>
      <c r="E5" s="978"/>
      <c r="F5" s="978"/>
      <c r="G5" s="978"/>
      <c r="H5" s="978"/>
      <c r="I5" s="978"/>
      <c r="J5" s="978"/>
      <c r="K5" s="978"/>
      <c r="L5" s="978"/>
      <c r="M5" s="978"/>
      <c r="N5" s="978"/>
      <c r="O5" s="978"/>
    </row>
    <row r="6" spans="1:15" s="956" customFormat="1">
      <c r="A6" s="1609"/>
      <c r="B6" s="916"/>
      <c r="C6" s="916"/>
      <c r="D6" s="978"/>
      <c r="E6" s="978"/>
      <c r="F6" s="978"/>
      <c r="G6" s="978"/>
      <c r="H6" s="978"/>
      <c r="I6" s="978"/>
      <c r="J6" s="978"/>
      <c r="K6" s="978"/>
      <c r="L6" s="978"/>
      <c r="M6" s="978"/>
      <c r="N6" s="978"/>
      <c r="O6" s="978"/>
    </row>
    <row r="7" spans="1:15" s="956" customFormat="1">
      <c r="A7" s="1609"/>
      <c r="B7" s="916"/>
      <c r="C7" s="916"/>
      <c r="D7" s="978"/>
      <c r="E7" s="978"/>
      <c r="F7" s="978"/>
      <c r="G7" s="978"/>
      <c r="H7" s="978"/>
      <c r="I7" s="978"/>
      <c r="J7" s="978"/>
      <c r="K7" s="978"/>
      <c r="L7" s="978"/>
      <c r="M7" s="978"/>
      <c r="N7" s="978"/>
      <c r="O7" s="978"/>
    </row>
    <row r="8" spans="1:15">
      <c r="A8"/>
      <c r="B8" s="33"/>
      <c r="C8" s="978"/>
      <c r="D8" s="33"/>
      <c r="E8" s="925"/>
      <c r="F8" s="33"/>
      <c r="G8" s="33"/>
      <c r="H8" s="33"/>
      <c r="I8" s="33"/>
      <c r="J8" s="33"/>
      <c r="K8" s="33"/>
      <c r="L8" s="33"/>
      <c r="M8" s="33"/>
      <c r="N8" s="33"/>
      <c r="O8" s="33"/>
    </row>
    <row r="9" spans="1:15">
      <c r="A9"/>
      <c r="B9" s="43" t="s">
        <v>127</v>
      </c>
      <c r="C9" s="915"/>
      <c r="D9" s="34"/>
      <c r="E9" s="926"/>
      <c r="F9" s="34"/>
      <c r="G9" s="34"/>
      <c r="H9" s="34"/>
      <c r="I9" s="34"/>
      <c r="J9" s="34"/>
      <c r="K9" s="34"/>
      <c r="L9" s="34"/>
      <c r="M9" s="34"/>
      <c r="N9" s="34"/>
      <c r="O9" s="34"/>
    </row>
    <row r="10" spans="1:15">
      <c r="A10"/>
      <c r="B10" s="40"/>
      <c r="C10" s="980"/>
      <c r="D10" s="34"/>
      <c r="E10" s="926"/>
      <c r="F10" s="34"/>
      <c r="G10" s="34"/>
      <c r="H10" s="34"/>
      <c r="I10" s="34"/>
      <c r="J10" s="34"/>
      <c r="K10" s="34"/>
      <c r="L10" s="34"/>
      <c r="M10" s="1759" t="s">
        <v>1633</v>
      </c>
      <c r="N10" s="1759">
        <v>1</v>
      </c>
      <c r="O10" s="33"/>
    </row>
    <row r="11" spans="1:15">
      <c r="A11" s="1188">
        <v>1</v>
      </c>
      <c r="B11" s="1430"/>
      <c r="C11" s="1514"/>
      <c r="D11" s="1163" t="s">
        <v>323</v>
      </c>
      <c r="E11" s="1163" t="s">
        <v>975</v>
      </c>
      <c r="F11" s="1163" t="s">
        <v>324</v>
      </c>
      <c r="G11" s="1163" t="s">
        <v>325</v>
      </c>
      <c r="H11" s="1163" t="s">
        <v>326</v>
      </c>
      <c r="I11" s="1163" t="s">
        <v>327</v>
      </c>
      <c r="J11" s="1163" t="s">
        <v>328</v>
      </c>
      <c r="K11" s="1163" t="s">
        <v>329</v>
      </c>
      <c r="L11" s="1163" t="s">
        <v>513</v>
      </c>
      <c r="M11" s="1160" t="s">
        <v>73</v>
      </c>
      <c r="N11" s="629"/>
      <c r="O11" s="34"/>
    </row>
    <row r="12" spans="1:15" s="928" customFormat="1">
      <c r="A12" s="927"/>
      <c r="B12" s="1825" t="s">
        <v>979</v>
      </c>
      <c r="C12" s="46"/>
      <c r="D12" s="918"/>
      <c r="E12" s="1822" t="s">
        <v>981</v>
      </c>
      <c r="F12" s="1823"/>
      <c r="G12" s="1824" t="s">
        <v>980</v>
      </c>
      <c r="H12" s="1824"/>
      <c r="I12" s="1824"/>
      <c r="J12" s="1824"/>
      <c r="K12" s="1824"/>
      <c r="L12" s="1823"/>
      <c r="M12" s="927"/>
      <c r="N12" s="934"/>
      <c r="O12" s="930"/>
    </row>
    <row r="13" spans="1:15" s="27" customFormat="1" ht="49.5" customHeight="1">
      <c r="A13"/>
      <c r="B13" s="1825"/>
      <c r="C13" s="46"/>
      <c r="D13" s="931" t="s">
        <v>93</v>
      </c>
      <c r="E13" s="998" t="s">
        <v>1277</v>
      </c>
      <c r="F13" s="1593" t="s">
        <v>1170</v>
      </c>
      <c r="G13" s="931" t="s">
        <v>1169</v>
      </c>
      <c r="H13" s="931" t="s">
        <v>184</v>
      </c>
      <c r="I13" s="931" t="s">
        <v>1278</v>
      </c>
      <c r="J13" s="931" t="s">
        <v>115</v>
      </c>
      <c r="K13" s="931" t="s">
        <v>185</v>
      </c>
      <c r="L13" s="931" t="s">
        <v>116</v>
      </c>
      <c r="M13" s="935"/>
      <c r="N13" s="933" t="s">
        <v>110</v>
      </c>
      <c r="O13" s="63"/>
    </row>
    <row r="14" spans="1:15" ht="13.5" thickBot="1">
      <c r="A14"/>
      <c r="B14" s="1268"/>
      <c r="C14" s="1533"/>
      <c r="D14" s="938" t="s">
        <v>75</v>
      </c>
      <c r="E14" s="937" t="s">
        <v>75</v>
      </c>
      <c r="F14" s="938" t="s">
        <v>75</v>
      </c>
      <c r="G14" s="938" t="s">
        <v>75</v>
      </c>
      <c r="H14" s="938" t="s">
        <v>75</v>
      </c>
      <c r="I14" s="938" t="s">
        <v>75</v>
      </c>
      <c r="J14" s="938" t="s">
        <v>75</v>
      </c>
      <c r="K14" s="938" t="s">
        <v>75</v>
      </c>
      <c r="L14" s="938" t="s">
        <v>75</v>
      </c>
      <c r="M14" s="1068" t="s">
        <v>74</v>
      </c>
      <c r="N14" s="390" t="s">
        <v>111</v>
      </c>
      <c r="O14" s="34"/>
    </row>
    <row r="15" spans="1:15" ht="24" customHeight="1">
      <c r="A15"/>
      <c r="B15" s="1463" t="s">
        <v>1483</v>
      </c>
      <c r="C15" s="1451"/>
      <c r="D15" s="345">
        <f t="shared" ref="D15:D16" si="0">SUM(E15:L15)</f>
        <v>0</v>
      </c>
      <c r="E15" s="345">
        <f>E72</f>
        <v>0</v>
      </c>
      <c r="F15" s="345">
        <f t="shared" ref="F15:L15" si="1">F72</f>
        <v>0</v>
      </c>
      <c r="G15" s="345">
        <f t="shared" si="1"/>
        <v>0</v>
      </c>
      <c r="H15" s="345">
        <f t="shared" si="1"/>
        <v>0</v>
      </c>
      <c r="I15" s="345">
        <f t="shared" si="1"/>
        <v>0</v>
      </c>
      <c r="J15" s="345">
        <f t="shared" si="1"/>
        <v>0</v>
      </c>
      <c r="K15" s="345">
        <f t="shared" si="1"/>
        <v>0</v>
      </c>
      <c r="L15" s="345">
        <f t="shared" si="1"/>
        <v>0</v>
      </c>
      <c r="M15" s="1068" t="s">
        <v>26</v>
      </c>
      <c r="N15" s="643" t="s">
        <v>78</v>
      </c>
      <c r="O15" s="34"/>
    </row>
    <row r="16" spans="1:15" ht="24" customHeight="1">
      <c r="A16"/>
      <c r="B16" s="1463" t="s">
        <v>489</v>
      </c>
      <c r="C16" s="1535"/>
      <c r="D16" s="626">
        <f t="shared" si="0"/>
        <v>0</v>
      </c>
      <c r="E16" s="624"/>
      <c r="F16" s="624"/>
      <c r="G16" s="1638"/>
      <c r="H16" s="1634">
        <f>'26. Revaluation Reserve'!C15</f>
        <v>0</v>
      </c>
      <c r="I16" s="1639"/>
      <c r="J16" s="1636"/>
      <c r="K16" s="1636"/>
      <c r="L16" s="1636"/>
      <c r="M16" s="1068" t="s">
        <v>201</v>
      </c>
      <c r="N16" s="643" t="s">
        <v>78</v>
      </c>
      <c r="O16" s="34"/>
    </row>
    <row r="17" spans="1:16" ht="24" customHeight="1">
      <c r="A17"/>
      <c r="B17" s="1374" t="s">
        <v>435</v>
      </c>
      <c r="C17" s="1375"/>
      <c r="D17" s="626">
        <f>'1. SoCI'!D31</f>
        <v>0</v>
      </c>
      <c r="E17" s="627"/>
      <c r="F17" s="943">
        <f>'1. SoCI'!D50</f>
        <v>0</v>
      </c>
      <c r="G17" s="1640"/>
      <c r="H17" s="1640"/>
      <c r="I17" s="1640"/>
      <c r="J17" s="1640"/>
      <c r="K17" s="1640"/>
      <c r="L17" s="1634">
        <f>D17-SUM(F17:K17,E17)</f>
        <v>0</v>
      </c>
      <c r="M17" s="1068" t="s">
        <v>27</v>
      </c>
      <c r="N17" s="643" t="s">
        <v>78</v>
      </c>
      <c r="O17" s="1587"/>
    </row>
    <row r="18" spans="1:16" s="956" customFormat="1" ht="27.75" customHeight="1">
      <c r="A18" s="1063"/>
      <c r="B18" s="1374" t="s">
        <v>1085</v>
      </c>
      <c r="C18" s="1375"/>
      <c r="D18" s="626">
        <f>SUM(E18:L18)</f>
        <v>0</v>
      </c>
      <c r="E18" s="1645"/>
      <c r="F18" s="627"/>
      <c r="G18" s="627"/>
      <c r="H18" s="627"/>
      <c r="I18" s="627"/>
      <c r="J18" s="627"/>
      <c r="K18" s="627"/>
      <c r="M18" s="1068" t="s">
        <v>705</v>
      </c>
      <c r="N18" s="643" t="s">
        <v>973</v>
      </c>
      <c r="O18" s="988"/>
    </row>
    <row r="19" spans="1:16" s="956" customFormat="1" ht="27.75" customHeight="1">
      <c r="A19" s="954"/>
      <c r="B19" s="1359" t="s">
        <v>1211</v>
      </c>
      <c r="C19" s="1369"/>
      <c r="D19" s="626">
        <v>0</v>
      </c>
      <c r="E19" s="627"/>
      <c r="F19" s="1288"/>
      <c r="G19" s="1288"/>
      <c r="H19" s="1288"/>
      <c r="I19" s="1288"/>
      <c r="J19" s="1288"/>
      <c r="K19" s="1288"/>
      <c r="L19" s="627"/>
      <c r="M19" s="1068" t="s">
        <v>1004</v>
      </c>
      <c r="N19" s="1035" t="s">
        <v>973</v>
      </c>
      <c r="O19" s="988"/>
    </row>
    <row r="20" spans="1:16" ht="32.25" customHeight="1">
      <c r="A20" s="854"/>
      <c r="B20" s="1374" t="s">
        <v>972</v>
      </c>
      <c r="C20" s="1380"/>
      <c r="D20" s="626">
        <f>SUM(E20:L20)</f>
        <v>0</v>
      </c>
      <c r="E20" s="962"/>
      <c r="F20" s="962"/>
      <c r="G20" s="962"/>
      <c r="H20" s="1234">
        <f>'26. Revaluation Reserve'!C19</f>
        <v>0</v>
      </c>
      <c r="I20" s="962"/>
      <c r="J20" s="962"/>
      <c r="K20" s="962"/>
      <c r="L20" s="1234">
        <f>-H20</f>
        <v>0</v>
      </c>
      <c r="M20" s="1068" t="s">
        <v>716</v>
      </c>
      <c r="N20" s="643" t="s">
        <v>973</v>
      </c>
      <c r="O20" s="862"/>
    </row>
    <row r="21" spans="1:16" ht="24" customHeight="1">
      <c r="A21"/>
      <c r="B21" s="1374" t="s">
        <v>640</v>
      </c>
      <c r="C21" s="1375"/>
      <c r="D21" s="626">
        <v>0</v>
      </c>
      <c r="E21" s="919"/>
      <c r="F21" s="627"/>
      <c r="G21" s="627"/>
      <c r="H21" s="650">
        <f>'26. Revaluation Reserve'!C20</f>
        <v>0</v>
      </c>
      <c r="I21" s="627"/>
      <c r="J21" s="627"/>
      <c r="K21" s="627"/>
      <c r="L21" s="847">
        <f>-SUM(E21:K21)</f>
        <v>0</v>
      </c>
      <c r="M21" s="1068" t="s">
        <v>687</v>
      </c>
      <c r="N21" s="643" t="s">
        <v>973</v>
      </c>
      <c r="O21"/>
      <c r="P21"/>
    </row>
    <row r="22" spans="1:16" ht="24" customHeight="1">
      <c r="A22"/>
      <c r="B22" s="1374" t="s">
        <v>240</v>
      </c>
      <c r="C22" s="1375"/>
      <c r="D22" s="626">
        <f>SUM(E22:L22)</f>
        <v>0</v>
      </c>
      <c r="E22" s="921"/>
      <c r="F22" s="627"/>
      <c r="G22" s="404"/>
      <c r="H22" s="650">
        <f>'26. Revaluation Reserve'!C17</f>
        <v>0</v>
      </c>
      <c r="I22" s="404"/>
      <c r="J22" s="828"/>
      <c r="K22" s="828"/>
      <c r="L22" s="920"/>
      <c r="M22" s="1068" t="s">
        <v>202</v>
      </c>
      <c r="N22" s="643" t="s">
        <v>136</v>
      </c>
      <c r="O22" s="34"/>
    </row>
    <row r="23" spans="1:16" ht="24" customHeight="1">
      <c r="A23"/>
      <c r="B23" s="1374" t="s">
        <v>637</v>
      </c>
      <c r="C23" s="1375"/>
      <c r="D23" s="626">
        <f t="shared" ref="D23:D26" si="2">SUM(E23:L23)</f>
        <v>0</v>
      </c>
      <c r="E23" s="921"/>
      <c r="F23" s="627"/>
      <c r="G23" s="404"/>
      <c r="H23" s="650">
        <f>'26. Revaluation Reserve'!E$18</f>
        <v>0</v>
      </c>
      <c r="I23" s="404"/>
      <c r="J23" s="828"/>
      <c r="K23" s="828"/>
      <c r="L23" s="920"/>
      <c r="M23" s="1068" t="s">
        <v>3</v>
      </c>
      <c r="N23" s="643" t="s">
        <v>78</v>
      </c>
      <c r="O23" s="34"/>
    </row>
    <row r="24" spans="1:16" ht="24" customHeight="1">
      <c r="A24"/>
      <c r="B24" s="1374" t="s">
        <v>638</v>
      </c>
      <c r="C24" s="1375"/>
      <c r="D24" s="626">
        <f t="shared" si="2"/>
        <v>0</v>
      </c>
      <c r="E24" s="921"/>
      <c r="F24" s="627"/>
      <c r="G24" s="404"/>
      <c r="H24" s="650">
        <f>'26. Revaluation Reserve'!D$18</f>
        <v>0</v>
      </c>
      <c r="I24" s="404"/>
      <c r="J24" s="828"/>
      <c r="K24" s="828"/>
      <c r="L24" s="920"/>
      <c r="M24" s="1068" t="s">
        <v>688</v>
      </c>
      <c r="N24" s="643" t="s">
        <v>78</v>
      </c>
      <c r="O24" s="34"/>
    </row>
    <row r="25" spans="1:16" ht="24" customHeight="1">
      <c r="A25"/>
      <c r="B25" s="1374" t="s">
        <v>878</v>
      </c>
      <c r="C25" s="1375"/>
      <c r="D25" s="626">
        <f t="shared" si="2"/>
        <v>0</v>
      </c>
      <c r="E25" s="921"/>
      <c r="F25" s="1607"/>
      <c r="G25" s="404"/>
      <c r="H25" s="627"/>
      <c r="I25" s="404"/>
      <c r="J25" s="828"/>
      <c r="K25" s="828"/>
      <c r="L25" s="920"/>
      <c r="M25" s="1068" t="s">
        <v>689</v>
      </c>
      <c r="N25" s="643" t="s">
        <v>78</v>
      </c>
      <c r="O25" s="34"/>
    </row>
    <row r="26" spans="1:16" ht="24" customHeight="1">
      <c r="A26" s="909"/>
      <c r="B26" s="1359" t="s">
        <v>1079</v>
      </c>
      <c r="C26" s="1369"/>
      <c r="D26" s="857">
        <f t="shared" si="2"/>
        <v>0</v>
      </c>
      <c r="E26" s="627"/>
      <c r="F26" s="919"/>
      <c r="G26" s="828"/>
      <c r="H26" s="919"/>
      <c r="I26" s="828"/>
      <c r="J26" s="828"/>
      <c r="K26" s="828"/>
      <c r="L26" s="899"/>
      <c r="M26" s="1068" t="s">
        <v>696</v>
      </c>
      <c r="N26" s="643" t="s">
        <v>78</v>
      </c>
      <c r="O26" s="349"/>
    </row>
    <row r="27" spans="1:16" ht="24" customHeight="1">
      <c r="A27"/>
      <c r="B27" s="1374" t="s">
        <v>893</v>
      </c>
      <c r="C27" s="1375"/>
      <c r="D27" s="626">
        <v>0</v>
      </c>
      <c r="E27" s="919"/>
      <c r="F27" s="404"/>
      <c r="G27" s="404"/>
      <c r="H27" s="650">
        <f>'26. Revaluation Reserve'!C21</f>
        <v>0</v>
      </c>
      <c r="I27" s="404"/>
      <c r="J27" s="404"/>
      <c r="K27" s="404"/>
      <c r="L27" s="847">
        <f>-SUM(E27:K27)</f>
        <v>0</v>
      </c>
      <c r="M27" s="1068" t="s">
        <v>204</v>
      </c>
      <c r="N27" s="643" t="s">
        <v>973</v>
      </c>
      <c r="O27" s="34"/>
    </row>
    <row r="28" spans="1:16" ht="30" customHeight="1">
      <c r="A28"/>
      <c r="B28" s="1374" t="s">
        <v>431</v>
      </c>
      <c r="C28" s="1375"/>
      <c r="D28" s="626">
        <f>SUM(E28:L28)</f>
        <v>0</v>
      </c>
      <c r="E28" s="919"/>
      <c r="F28" s="627"/>
      <c r="G28" s="404"/>
      <c r="H28" s="890">
        <f>'26. Revaluation Reserve'!C22</f>
        <v>0</v>
      </c>
      <c r="I28" s="404"/>
      <c r="J28" s="627"/>
      <c r="K28" s="627"/>
      <c r="L28" s="627"/>
      <c r="M28" s="1068" t="s">
        <v>5</v>
      </c>
      <c r="N28" s="643" t="s">
        <v>78</v>
      </c>
      <c r="O28" s="34"/>
    </row>
    <row r="29" spans="1:16" ht="28.5" customHeight="1">
      <c r="A29"/>
      <c r="B29" s="1374" t="s">
        <v>1273</v>
      </c>
      <c r="C29" s="1375"/>
      <c r="D29" s="626">
        <f t="shared" ref="D29:D40" si="3">SUM(E29:L29)</f>
        <v>0</v>
      </c>
      <c r="E29" s="627"/>
      <c r="F29" s="404"/>
      <c r="G29" s="404"/>
      <c r="H29" s="962"/>
      <c r="I29" s="1027">
        <f>'16. Investments &amp; Groups'!E23</f>
        <v>0</v>
      </c>
      <c r="J29" s="404"/>
      <c r="K29" s="404"/>
      <c r="L29" s="920"/>
      <c r="M29" s="1068" t="s">
        <v>6</v>
      </c>
      <c r="N29" s="643" t="s">
        <v>38</v>
      </c>
      <c r="O29" s="34"/>
    </row>
    <row r="30" spans="1:16" ht="27" customHeight="1">
      <c r="A30"/>
      <c r="B30" s="1374" t="s">
        <v>1274</v>
      </c>
      <c r="C30" s="1375"/>
      <c r="D30" s="626">
        <f t="shared" si="3"/>
        <v>0</v>
      </c>
      <c r="E30" s="627"/>
      <c r="F30" s="404"/>
      <c r="G30" s="404"/>
      <c r="H30" s="962"/>
      <c r="I30" s="627"/>
      <c r="J30" s="404"/>
      <c r="K30" s="404"/>
      <c r="L30" s="920"/>
      <c r="M30" s="1068" t="s">
        <v>206</v>
      </c>
      <c r="N30" s="643" t="s">
        <v>78</v>
      </c>
      <c r="O30" s="34"/>
    </row>
    <row r="31" spans="1:16" ht="24" customHeight="1">
      <c r="A31"/>
      <c r="B31" s="1374" t="s">
        <v>432</v>
      </c>
      <c r="C31" s="1375"/>
      <c r="D31" s="626">
        <f t="shared" si="3"/>
        <v>0</v>
      </c>
      <c r="E31" s="919"/>
      <c r="F31" s="627"/>
      <c r="G31" s="404"/>
      <c r="H31" s="650">
        <f>'26. Revaluation Reserve'!C23</f>
        <v>0</v>
      </c>
      <c r="I31" s="404"/>
      <c r="J31" s="627"/>
      <c r="K31" s="627"/>
      <c r="L31" s="627"/>
      <c r="M31" s="1068" t="s">
        <v>13</v>
      </c>
      <c r="N31" s="643" t="s">
        <v>78</v>
      </c>
      <c r="O31" s="34"/>
    </row>
    <row r="32" spans="1:16" ht="27" customHeight="1">
      <c r="A32"/>
      <c r="B32" s="1351" t="s">
        <v>1015</v>
      </c>
      <c r="C32" s="1469"/>
      <c r="D32" s="626">
        <f t="shared" si="3"/>
        <v>0</v>
      </c>
      <c r="E32" s="962"/>
      <c r="F32" s="627"/>
      <c r="G32" s="404"/>
      <c r="H32" s="404"/>
      <c r="I32" s="404"/>
      <c r="J32" s="627"/>
      <c r="K32" s="627"/>
      <c r="L32" s="627"/>
      <c r="M32" s="1068" t="s">
        <v>207</v>
      </c>
      <c r="N32" s="643" t="s">
        <v>78</v>
      </c>
      <c r="O32" s="34"/>
    </row>
    <row r="33" spans="1:15" ht="24" customHeight="1">
      <c r="A33"/>
      <c r="B33" s="1374" t="s">
        <v>250</v>
      </c>
      <c r="C33" s="1375"/>
      <c r="D33" s="626">
        <f t="shared" si="3"/>
        <v>0</v>
      </c>
      <c r="E33" s="921"/>
      <c r="F33" s="940"/>
      <c r="G33" s="627"/>
      <c r="H33" s="404"/>
      <c r="I33" s="404"/>
      <c r="J33" s="404"/>
      <c r="K33" s="404"/>
      <c r="L33" s="404"/>
      <c r="M33" s="1068" t="s">
        <v>14</v>
      </c>
      <c r="N33" s="643" t="s">
        <v>78</v>
      </c>
      <c r="O33" s="34"/>
    </row>
    <row r="34" spans="1:15" ht="24" customHeight="1">
      <c r="A34"/>
      <c r="B34" s="1374" t="s">
        <v>251</v>
      </c>
      <c r="C34" s="1375"/>
      <c r="D34" s="626">
        <f t="shared" si="3"/>
        <v>0</v>
      </c>
      <c r="E34" s="921"/>
      <c r="F34" s="940"/>
      <c r="G34" s="627"/>
      <c r="H34" s="404"/>
      <c r="I34" s="404"/>
      <c r="J34" s="404"/>
      <c r="K34" s="404"/>
      <c r="L34" s="404"/>
      <c r="M34" s="1068" t="s">
        <v>208</v>
      </c>
      <c r="N34" s="643" t="s">
        <v>78</v>
      </c>
      <c r="O34" s="34"/>
    </row>
    <row r="35" spans="1:15" ht="24" customHeight="1">
      <c r="A35"/>
      <c r="B35" s="1374" t="s">
        <v>1281</v>
      </c>
      <c r="C35" s="1375"/>
      <c r="D35" s="626">
        <f t="shared" si="3"/>
        <v>0</v>
      </c>
      <c r="E35" s="921"/>
      <c r="F35" s="940"/>
      <c r="G35" s="627"/>
      <c r="H35" s="404"/>
      <c r="I35" s="404"/>
      <c r="J35" s="404"/>
      <c r="K35" s="404"/>
      <c r="L35" s="960">
        <f>-G35</f>
        <v>0</v>
      </c>
      <c r="M35" s="1068" t="s">
        <v>209</v>
      </c>
      <c r="N35" s="643" t="s">
        <v>78</v>
      </c>
      <c r="O35" s="34"/>
    </row>
    <row r="36" spans="1:15" ht="24" customHeight="1">
      <c r="A36"/>
      <c r="B36" s="1534" t="s">
        <v>641</v>
      </c>
      <c r="C36" s="1536"/>
      <c r="D36" s="626">
        <f t="shared" si="3"/>
        <v>0</v>
      </c>
      <c r="E36" s="921"/>
      <c r="F36" s="940"/>
      <c r="G36" s="627"/>
      <c r="H36" s="404"/>
      <c r="I36" s="404"/>
      <c r="J36" s="404"/>
      <c r="K36" s="404"/>
      <c r="L36" s="404"/>
      <c r="M36" s="1068" t="s">
        <v>690</v>
      </c>
      <c r="N36" s="643" t="s">
        <v>78</v>
      </c>
      <c r="O36" s="34"/>
    </row>
    <row r="37" spans="1:15" ht="24" customHeight="1">
      <c r="A37"/>
      <c r="B37" s="1534" t="s">
        <v>952</v>
      </c>
      <c r="C37" s="1536"/>
      <c r="D37" s="626">
        <f t="shared" si="3"/>
        <v>0</v>
      </c>
      <c r="E37" s="921"/>
      <c r="F37" s="940"/>
      <c r="G37" s="828"/>
      <c r="H37" s="828"/>
      <c r="I37" s="828"/>
      <c r="J37" s="828"/>
      <c r="K37" s="828"/>
      <c r="L37" s="828"/>
      <c r="M37" s="1068" t="s">
        <v>691</v>
      </c>
      <c r="N37" s="643" t="s">
        <v>38</v>
      </c>
      <c r="O37"/>
    </row>
    <row r="38" spans="1:15" ht="24" customHeight="1">
      <c r="A38"/>
      <c r="B38" s="1374" t="s">
        <v>484</v>
      </c>
      <c r="C38" s="1375"/>
      <c r="D38" s="626">
        <f t="shared" si="3"/>
        <v>0</v>
      </c>
      <c r="E38" s="627"/>
      <c r="F38" s="627"/>
      <c r="G38" s="627"/>
      <c r="H38" s="650">
        <f>'26. Revaluation Reserve'!C24</f>
        <v>0</v>
      </c>
      <c r="I38" s="627"/>
      <c r="J38" s="627"/>
      <c r="K38" s="627"/>
      <c r="L38" s="627"/>
      <c r="M38" s="1068" t="s">
        <v>211</v>
      </c>
      <c r="N38" s="643" t="s">
        <v>38</v>
      </c>
      <c r="O38" s="34"/>
    </row>
    <row r="39" spans="1:15" s="928" customFormat="1" ht="31.5" customHeight="1" thickBot="1">
      <c r="A39" s="927"/>
      <c r="B39" s="1359" t="s">
        <v>982</v>
      </c>
      <c r="C39" s="1369"/>
      <c r="D39" s="626">
        <f t="shared" si="3"/>
        <v>0</v>
      </c>
      <c r="E39" s="627"/>
      <c r="F39" s="952"/>
      <c r="G39" s="952"/>
      <c r="H39" s="952"/>
      <c r="I39" s="952"/>
      <c r="J39" s="952"/>
      <c r="K39" s="952"/>
      <c r="L39" s="953">
        <f>-E39</f>
        <v>0</v>
      </c>
      <c r="M39" s="1068" t="s">
        <v>726</v>
      </c>
      <c r="N39" s="932" t="s">
        <v>973</v>
      </c>
      <c r="O39" s="930"/>
    </row>
    <row r="40" spans="1:15" ht="24" customHeight="1">
      <c r="A40"/>
      <c r="B40" s="1463" t="s">
        <v>1484</v>
      </c>
      <c r="C40" s="1451"/>
      <c r="D40" s="345">
        <f t="shared" si="3"/>
        <v>0</v>
      </c>
      <c r="E40" s="345">
        <f>SUM(E15:E39)</f>
        <v>0</v>
      </c>
      <c r="F40" s="345">
        <f t="shared" ref="F40:L40" si="4">SUM(F15:F39)</f>
        <v>0</v>
      </c>
      <c r="G40" s="345">
        <f t="shared" si="4"/>
        <v>0</v>
      </c>
      <c r="H40" s="345">
        <f t="shared" si="4"/>
        <v>0</v>
      </c>
      <c r="I40" s="345">
        <f t="shared" si="4"/>
        <v>0</v>
      </c>
      <c r="J40" s="345">
        <f t="shared" si="4"/>
        <v>0</v>
      </c>
      <c r="K40" s="345">
        <f t="shared" si="4"/>
        <v>0</v>
      </c>
      <c r="L40" s="345">
        <f t="shared" si="4"/>
        <v>0</v>
      </c>
      <c r="M40" s="1068" t="s">
        <v>212</v>
      </c>
      <c r="N40" s="643" t="s">
        <v>78</v>
      </c>
      <c r="O40" s="34"/>
    </row>
    <row r="41" spans="1:15" ht="18.75" customHeight="1">
      <c r="A41"/>
      <c r="B41" s="54"/>
      <c r="C41" s="350"/>
      <c r="D41" s="33"/>
      <c r="E41" s="925"/>
      <c r="F41" s="33"/>
      <c r="G41" s="33"/>
      <c r="H41" s="33"/>
      <c r="I41" s="33"/>
      <c r="J41" s="33"/>
      <c r="K41" s="33"/>
      <c r="L41" s="33"/>
      <c r="M41" s="33"/>
      <c r="N41" s="33"/>
      <c r="O41" s="34"/>
    </row>
    <row r="42" spans="1:15" s="956" customFormat="1" ht="18.75" customHeight="1">
      <c r="A42" s="1574"/>
      <c r="B42" s="54"/>
      <c r="C42" s="350"/>
      <c r="D42" s="978"/>
      <c r="E42" s="978"/>
      <c r="F42" s="978"/>
      <c r="G42" s="978"/>
      <c r="H42" s="978"/>
      <c r="I42" s="978"/>
      <c r="J42" s="978"/>
      <c r="K42" s="978"/>
      <c r="L42" s="978"/>
      <c r="M42" s="1759" t="s">
        <v>1633</v>
      </c>
      <c r="N42" s="1759">
        <v>2</v>
      </c>
      <c r="O42" s="979"/>
    </row>
    <row r="43" spans="1:15">
      <c r="A43" s="1188">
        <v>2</v>
      </c>
      <c r="B43" s="1430"/>
      <c r="C43" s="1514"/>
      <c r="D43" s="1162" t="s">
        <v>323</v>
      </c>
      <c r="E43" s="1162" t="s">
        <v>975</v>
      </c>
      <c r="F43" s="1162" t="s">
        <v>324</v>
      </c>
      <c r="G43" s="1162" t="s">
        <v>325</v>
      </c>
      <c r="H43" s="1162" t="s">
        <v>326</v>
      </c>
      <c r="I43" s="1162" t="s">
        <v>327</v>
      </c>
      <c r="J43" s="1162" t="s">
        <v>328</v>
      </c>
      <c r="K43" s="1162" t="s">
        <v>329</v>
      </c>
      <c r="L43" s="1162" t="s">
        <v>513</v>
      </c>
      <c r="M43" s="1161" t="s">
        <v>73</v>
      </c>
      <c r="N43" s="629"/>
      <c r="O43" s="34"/>
    </row>
    <row r="44" spans="1:15" s="27" customFormat="1" ht="45.75" customHeight="1">
      <c r="A44"/>
      <c r="B44" s="1093" t="s">
        <v>979</v>
      </c>
      <c r="C44" s="44"/>
      <c r="D44" s="646" t="s">
        <v>93</v>
      </c>
      <c r="E44" s="998" t="s">
        <v>1277</v>
      </c>
      <c r="F44" s="1593" t="s">
        <v>1170</v>
      </c>
      <c r="G44" s="931" t="s">
        <v>1169</v>
      </c>
      <c r="H44" s="931" t="s">
        <v>184</v>
      </c>
      <c r="I44" s="931" t="s">
        <v>1278</v>
      </c>
      <c r="J44" s="931" t="s">
        <v>115</v>
      </c>
      <c r="K44" s="931" t="s">
        <v>185</v>
      </c>
      <c r="L44" s="931" t="s">
        <v>116</v>
      </c>
      <c r="M44" s="647"/>
      <c r="N44" s="375" t="s">
        <v>110</v>
      </c>
      <c r="O44" s="63"/>
    </row>
    <row r="45" spans="1:15">
      <c r="A45"/>
      <c r="B45" s="1268"/>
      <c r="C45" s="1533"/>
      <c r="D45" s="285" t="s">
        <v>75</v>
      </c>
      <c r="E45" s="937" t="s">
        <v>75</v>
      </c>
      <c r="F45" s="285" t="s">
        <v>75</v>
      </c>
      <c r="G45" s="285" t="s">
        <v>75</v>
      </c>
      <c r="H45" s="285" t="s">
        <v>75</v>
      </c>
      <c r="I45" s="285" t="s">
        <v>75</v>
      </c>
      <c r="J45" s="285" t="s">
        <v>75</v>
      </c>
      <c r="K45" s="285" t="s">
        <v>75</v>
      </c>
      <c r="L45" s="648" t="s">
        <v>75</v>
      </c>
      <c r="M45" s="1068" t="s">
        <v>74</v>
      </c>
      <c r="N45" s="375" t="s">
        <v>111</v>
      </c>
      <c r="O45" s="34"/>
    </row>
    <row r="46" spans="1:15" ht="24" customHeight="1">
      <c r="A46"/>
      <c r="B46" s="1463" t="s">
        <v>1485</v>
      </c>
      <c r="C46" s="1535"/>
      <c r="D46" s="626">
        <f>SUM(E46:L46)</f>
        <v>0</v>
      </c>
      <c r="E46" s="625"/>
      <c r="F46" s="625"/>
      <c r="G46" s="625"/>
      <c r="H46" s="650">
        <f>'26. Revaluation Reserve'!C31</f>
        <v>0</v>
      </c>
      <c r="I46" s="625"/>
      <c r="J46" s="625"/>
      <c r="K46" s="625"/>
      <c r="L46" s="625"/>
      <c r="M46" s="1068" t="s">
        <v>230</v>
      </c>
      <c r="N46" s="643" t="s">
        <v>78</v>
      </c>
      <c r="O46" s="34"/>
    </row>
    <row r="47" spans="1:15" ht="24" customHeight="1" thickBot="1">
      <c r="A47"/>
      <c r="B47" s="1374" t="s">
        <v>235</v>
      </c>
      <c r="C47" s="1375"/>
      <c r="D47" s="626">
        <f t="shared" ref="D47" si="5">SUM(E47:L47)</f>
        <v>0</v>
      </c>
      <c r="E47" s="1545"/>
      <c r="F47" s="625"/>
      <c r="G47" s="625"/>
      <c r="H47" s="650">
        <f>'26. Revaluation Reserve'!C32</f>
        <v>0</v>
      </c>
      <c r="I47" s="625"/>
      <c r="J47" s="625"/>
      <c r="K47" s="625"/>
      <c r="L47" s="625"/>
      <c r="M47" s="1068" t="s">
        <v>231</v>
      </c>
      <c r="N47" s="643" t="s">
        <v>78</v>
      </c>
      <c r="O47" s="34"/>
    </row>
    <row r="48" spans="1:15" ht="24" customHeight="1">
      <c r="A48"/>
      <c r="B48" s="1463" t="s">
        <v>1486</v>
      </c>
      <c r="C48" s="1451"/>
      <c r="D48" s="345">
        <f t="shared" ref="D48:L48" si="6">SUM(D46:D47)</f>
        <v>0</v>
      </c>
      <c r="E48" s="345">
        <f t="shared" si="6"/>
        <v>0</v>
      </c>
      <c r="F48" s="345">
        <f t="shared" si="6"/>
        <v>0</v>
      </c>
      <c r="G48" s="345">
        <f t="shared" si="6"/>
        <v>0</v>
      </c>
      <c r="H48" s="345">
        <f t="shared" si="6"/>
        <v>0</v>
      </c>
      <c r="I48" s="345">
        <f t="shared" si="6"/>
        <v>0</v>
      </c>
      <c r="J48" s="345">
        <f t="shared" si="6"/>
        <v>0</v>
      </c>
      <c r="K48" s="345">
        <f t="shared" si="6"/>
        <v>0</v>
      </c>
      <c r="L48" s="345">
        <f t="shared" si="6"/>
        <v>0</v>
      </c>
      <c r="M48" s="1068" t="s">
        <v>15</v>
      </c>
      <c r="N48" s="643" t="s">
        <v>78</v>
      </c>
      <c r="O48" s="34"/>
    </row>
    <row r="49" spans="1:15" ht="24" customHeight="1">
      <c r="A49"/>
      <c r="B49" s="1463" t="s">
        <v>489</v>
      </c>
      <c r="C49" s="1535"/>
      <c r="D49" s="626">
        <f>SUM(E49:L49)</f>
        <v>0</v>
      </c>
      <c r="E49" s="624"/>
      <c r="F49" s="624"/>
      <c r="G49" s="624"/>
      <c r="H49" s="847">
        <f>'26. Revaluation Reserve'!C34</f>
        <v>0</v>
      </c>
      <c r="I49" s="624"/>
      <c r="J49" s="624"/>
      <c r="K49" s="624"/>
      <c r="L49" s="624"/>
      <c r="M49" s="1068" t="s">
        <v>232</v>
      </c>
      <c r="N49" s="643" t="s">
        <v>78</v>
      </c>
      <c r="O49" s="34"/>
    </row>
    <row r="50" spans="1:15" ht="24" customHeight="1">
      <c r="A50"/>
      <c r="B50" s="1374" t="s">
        <v>435</v>
      </c>
      <c r="C50" s="1375"/>
      <c r="D50" s="626">
        <f>'1. SoCI'!E31</f>
        <v>0</v>
      </c>
      <c r="E50" s="892"/>
      <c r="F50" s="1040">
        <f>'1. SoCI'!E50</f>
        <v>0</v>
      </c>
      <c r="G50" s="404"/>
      <c r="H50" s="404"/>
      <c r="I50" s="404"/>
      <c r="J50" s="897"/>
      <c r="K50" s="897"/>
      <c r="L50" s="650">
        <f>D50-SUM(E50:K50)</f>
        <v>0</v>
      </c>
      <c r="M50" s="1068" t="s">
        <v>233</v>
      </c>
      <c r="N50" s="643" t="s">
        <v>78</v>
      </c>
      <c r="O50" s="1587"/>
    </row>
    <row r="51" spans="1:15" ht="24" customHeight="1">
      <c r="A51"/>
      <c r="B51" s="1577" t="s">
        <v>1085</v>
      </c>
      <c r="C51" s="1375"/>
      <c r="D51" s="626">
        <f t="shared" ref="D51:D53" si="7">SUM(E51:L51)</f>
        <v>0</v>
      </c>
      <c r="E51" s="919"/>
      <c r="F51" s="892"/>
      <c r="G51" s="892"/>
      <c r="H51" s="896">
        <f>'26. Revaluation Reserve'!C35</f>
        <v>0</v>
      </c>
      <c r="I51" s="898"/>
      <c r="J51" s="898"/>
      <c r="K51" s="898"/>
      <c r="L51" s="923">
        <f>-SUM(E51:K51)</f>
        <v>0</v>
      </c>
      <c r="M51" s="1068" t="s">
        <v>869</v>
      </c>
      <c r="N51" s="643" t="s">
        <v>973</v>
      </c>
      <c r="O51" s="173"/>
    </row>
    <row r="52" spans="1:15" s="956" customFormat="1" ht="31.5" customHeight="1">
      <c r="A52" s="1239"/>
      <c r="B52" s="1359" t="s">
        <v>1211</v>
      </c>
      <c r="C52" s="1369"/>
      <c r="D52" s="1290">
        <f t="shared" si="7"/>
        <v>0</v>
      </c>
      <c r="E52" s="1234">
        <f>-L52</f>
        <v>0</v>
      </c>
      <c r="F52" s="1288"/>
      <c r="G52" s="1288"/>
      <c r="H52" s="1288"/>
      <c r="I52" s="1288"/>
      <c r="J52" s="1288"/>
      <c r="K52" s="1288"/>
      <c r="L52" s="898"/>
      <c r="M52" s="1233" t="s">
        <v>1155</v>
      </c>
      <c r="N52" s="1298" t="s">
        <v>973</v>
      </c>
      <c r="O52" s="988"/>
    </row>
    <row r="53" spans="1:15" ht="32.25" customHeight="1">
      <c r="A53" s="1239"/>
      <c r="B53" s="1374" t="s">
        <v>972</v>
      </c>
      <c r="C53" s="1375"/>
      <c r="D53" s="626">
        <f t="shared" si="7"/>
        <v>0</v>
      </c>
      <c r="E53" s="919"/>
      <c r="F53" s="897"/>
      <c r="G53" s="897"/>
      <c r="H53" s="650">
        <f>'26. Revaluation Reserve'!C38</f>
        <v>0</v>
      </c>
      <c r="I53" s="897"/>
      <c r="J53" s="897"/>
      <c r="K53" s="897"/>
      <c r="L53" s="847">
        <f>-H53</f>
        <v>0</v>
      </c>
      <c r="M53" s="1068" t="s">
        <v>974</v>
      </c>
      <c r="N53" s="643" t="s">
        <v>973</v>
      </c>
      <c r="O53" s="862"/>
    </row>
    <row r="54" spans="1:15" ht="24" customHeight="1">
      <c r="A54"/>
      <c r="B54" s="1374" t="s">
        <v>640</v>
      </c>
      <c r="C54" s="1375"/>
      <c r="D54" s="626">
        <v>0</v>
      </c>
      <c r="E54" s="621"/>
      <c r="F54" s="625"/>
      <c r="G54" s="625"/>
      <c r="H54" s="650">
        <f>'26. Revaluation Reserve'!C39</f>
        <v>0</v>
      </c>
      <c r="I54" s="625"/>
      <c r="J54" s="625"/>
      <c r="K54" s="625"/>
      <c r="L54" s="923">
        <f>-SUM(E54:K54)</f>
        <v>0</v>
      </c>
      <c r="M54" s="1068" t="s">
        <v>692</v>
      </c>
      <c r="N54" s="643" t="s">
        <v>973</v>
      </c>
      <c r="O54"/>
    </row>
    <row r="55" spans="1:15" ht="24" customHeight="1">
      <c r="A55"/>
      <c r="B55" s="1374" t="s">
        <v>240</v>
      </c>
      <c r="C55" s="1375"/>
      <c r="D55" s="626">
        <f>SUM(E55:L55)</f>
        <v>0</v>
      </c>
      <c r="E55" s="921"/>
      <c r="F55" s="941"/>
      <c r="G55" s="404"/>
      <c r="H55" s="650">
        <f>'26. Revaluation Reserve'!C36</f>
        <v>0</v>
      </c>
      <c r="I55" s="404"/>
      <c r="J55" s="897"/>
      <c r="K55" s="897"/>
      <c r="L55" s="897"/>
      <c r="M55" s="1068" t="s">
        <v>386</v>
      </c>
      <c r="N55" s="643" t="s">
        <v>136</v>
      </c>
      <c r="O55" s="34"/>
    </row>
    <row r="56" spans="1:15" ht="24" customHeight="1">
      <c r="A56" s="33"/>
      <c r="B56" s="1534" t="s">
        <v>637</v>
      </c>
      <c r="C56" s="1536"/>
      <c r="D56" s="626">
        <f t="shared" ref="D56:D59" si="8">SUM(E56:L56)</f>
        <v>0</v>
      </c>
      <c r="E56" s="921"/>
      <c r="F56" s="941"/>
      <c r="G56" s="404"/>
      <c r="H56" s="650">
        <f>'26. Revaluation Reserve'!E$37</f>
        <v>0</v>
      </c>
      <c r="I56" s="404"/>
      <c r="J56" s="897"/>
      <c r="K56" s="897"/>
      <c r="L56" s="404"/>
      <c r="M56" s="1068" t="s">
        <v>387</v>
      </c>
      <c r="N56" s="643" t="s">
        <v>78</v>
      </c>
      <c r="O56" s="34"/>
    </row>
    <row r="57" spans="1:15" ht="24" customHeight="1">
      <c r="A57" s="33"/>
      <c r="B57" s="1534" t="s">
        <v>638</v>
      </c>
      <c r="C57" s="1536"/>
      <c r="D57" s="626">
        <f t="shared" si="8"/>
        <v>0</v>
      </c>
      <c r="E57" s="921"/>
      <c r="F57" s="941"/>
      <c r="G57" s="404"/>
      <c r="H57" s="650">
        <f>'26. Revaluation Reserve'!D$37</f>
        <v>0</v>
      </c>
      <c r="I57" s="404"/>
      <c r="J57" s="897"/>
      <c r="K57" s="897"/>
      <c r="L57" s="404"/>
      <c r="M57" s="1068" t="s">
        <v>693</v>
      </c>
      <c r="N57" s="643" t="s">
        <v>78</v>
      </c>
      <c r="O57" s="34"/>
    </row>
    <row r="58" spans="1:15" ht="24" customHeight="1">
      <c r="A58" s="33"/>
      <c r="B58" s="1534" t="s">
        <v>639</v>
      </c>
      <c r="C58" s="1536"/>
      <c r="D58" s="626">
        <f t="shared" si="8"/>
        <v>0</v>
      </c>
      <c r="E58" s="921"/>
      <c r="F58" s="1607"/>
      <c r="G58" s="404"/>
      <c r="H58" s="941"/>
      <c r="I58" s="404"/>
      <c r="J58" s="897"/>
      <c r="K58" s="897"/>
      <c r="L58" s="404"/>
      <c r="M58" s="1068" t="s">
        <v>694</v>
      </c>
      <c r="N58" s="643" t="s">
        <v>78</v>
      </c>
      <c r="O58" s="34"/>
    </row>
    <row r="59" spans="1:15" s="928" customFormat="1" ht="24" customHeight="1">
      <c r="A59" s="929"/>
      <c r="B59" s="1356" t="s">
        <v>1003</v>
      </c>
      <c r="C59" s="1366"/>
      <c r="D59" s="626">
        <f t="shared" si="8"/>
        <v>0</v>
      </c>
      <c r="E59" s="941"/>
      <c r="F59" s="919"/>
      <c r="G59" s="919"/>
      <c r="H59" s="919"/>
      <c r="I59" s="919"/>
      <c r="J59" s="919"/>
      <c r="K59" s="919"/>
      <c r="L59" s="919"/>
      <c r="M59" s="1068" t="s">
        <v>923</v>
      </c>
      <c r="N59" s="643" t="s">
        <v>78</v>
      </c>
      <c r="O59" s="930"/>
    </row>
    <row r="60" spans="1:15" ht="24" customHeight="1">
      <c r="A60" s="33"/>
      <c r="B60" s="1374" t="s">
        <v>893</v>
      </c>
      <c r="C60" s="1375"/>
      <c r="D60" s="626">
        <v>0</v>
      </c>
      <c r="E60" s="921"/>
      <c r="F60" s="940"/>
      <c r="G60" s="404"/>
      <c r="H60" s="650">
        <f>'26. Revaluation Reserve'!C40</f>
        <v>0</v>
      </c>
      <c r="I60" s="404"/>
      <c r="J60" s="897"/>
      <c r="K60" s="404"/>
      <c r="L60" s="923">
        <f>-SUM(E60:K60)</f>
        <v>0</v>
      </c>
      <c r="M60" s="1068" t="s">
        <v>439</v>
      </c>
      <c r="N60" s="643" t="s">
        <v>973</v>
      </c>
      <c r="O60" s="34"/>
    </row>
    <row r="61" spans="1:15" ht="33" customHeight="1">
      <c r="A61" s="33"/>
      <c r="B61" s="1374" t="s">
        <v>431</v>
      </c>
      <c r="C61" s="1375"/>
      <c r="D61" s="626">
        <f>SUM(E61:L61)</f>
        <v>0</v>
      </c>
      <c r="E61" s="919"/>
      <c r="F61" s="941"/>
      <c r="G61" s="404"/>
      <c r="H61" s="895">
        <f>'26. Revaluation Reserve'!C41</f>
        <v>0</v>
      </c>
      <c r="I61" s="404"/>
      <c r="J61" s="625"/>
      <c r="K61" s="625"/>
      <c r="L61" s="625"/>
      <c r="M61" s="1068" t="s">
        <v>442</v>
      </c>
      <c r="N61" s="643" t="s">
        <v>78</v>
      </c>
      <c r="O61" s="34"/>
    </row>
    <row r="62" spans="1:15" ht="33" customHeight="1">
      <c r="A62" s="33"/>
      <c r="B62" s="1374" t="s">
        <v>1273</v>
      </c>
      <c r="C62" s="1375"/>
      <c r="D62" s="626">
        <f t="shared" ref="D62:D72" si="9">SUM(E62:L62)</f>
        <v>0</v>
      </c>
      <c r="E62" s="941"/>
      <c r="F62" s="940"/>
      <c r="G62" s="404"/>
      <c r="H62" s="962"/>
      <c r="I62" s="1027">
        <f>'16. Investments &amp; Groups'!E47</f>
        <v>0</v>
      </c>
      <c r="J62" s="404"/>
      <c r="K62" s="404"/>
      <c r="L62" s="404"/>
      <c r="M62" s="1068" t="s">
        <v>604</v>
      </c>
      <c r="N62" s="643" t="s">
        <v>38</v>
      </c>
      <c r="O62" s="34"/>
    </row>
    <row r="63" spans="1:15" ht="33" customHeight="1">
      <c r="A63" s="33"/>
      <c r="B63" s="1374" t="s">
        <v>1274</v>
      </c>
      <c r="C63" s="1375"/>
      <c r="D63" s="626">
        <f t="shared" si="9"/>
        <v>0</v>
      </c>
      <c r="E63" s="941"/>
      <c r="F63" s="940"/>
      <c r="G63" s="404"/>
      <c r="H63" s="962"/>
      <c r="I63" s="625"/>
      <c r="J63" s="404"/>
      <c r="K63" s="404"/>
      <c r="L63" s="404"/>
      <c r="M63" s="1068" t="s">
        <v>605</v>
      </c>
      <c r="N63" s="643" t="s">
        <v>78</v>
      </c>
      <c r="O63" s="34"/>
    </row>
    <row r="64" spans="1:15" ht="24" customHeight="1">
      <c r="A64" s="33"/>
      <c r="B64" s="1374" t="s">
        <v>432</v>
      </c>
      <c r="C64" s="1375"/>
      <c r="D64" s="626">
        <f t="shared" si="9"/>
        <v>0</v>
      </c>
      <c r="E64" s="919"/>
      <c r="F64" s="941"/>
      <c r="G64" s="404"/>
      <c r="H64" s="650">
        <f>'26. Revaluation Reserve'!C42</f>
        <v>0</v>
      </c>
      <c r="I64" s="404"/>
      <c r="J64" s="625"/>
      <c r="K64" s="625"/>
      <c r="L64" s="625"/>
      <c r="M64" s="1068" t="s">
        <v>606</v>
      </c>
      <c r="N64" s="643" t="s">
        <v>78</v>
      </c>
      <c r="O64" s="34"/>
    </row>
    <row r="65" spans="1:15" ht="31.5" customHeight="1">
      <c r="A65" s="33"/>
      <c r="B65" s="1351" t="s">
        <v>1015</v>
      </c>
      <c r="C65" s="1469"/>
      <c r="D65" s="626">
        <f t="shared" si="9"/>
        <v>0</v>
      </c>
      <c r="E65" s="962"/>
      <c r="F65" s="941"/>
      <c r="G65" s="404"/>
      <c r="H65" s="404"/>
      <c r="I65" s="404"/>
      <c r="J65" s="625"/>
      <c r="K65" s="625"/>
      <c r="L65" s="625"/>
      <c r="M65" s="1068" t="s">
        <v>607</v>
      </c>
      <c r="N65" s="643" t="s">
        <v>78</v>
      </c>
      <c r="O65" s="34"/>
    </row>
    <row r="66" spans="1:15" ht="24" customHeight="1">
      <c r="A66" s="33"/>
      <c r="B66" s="1374" t="s">
        <v>250</v>
      </c>
      <c r="C66" s="1375"/>
      <c r="D66" s="626">
        <f t="shared" si="9"/>
        <v>0</v>
      </c>
      <c r="E66" s="921"/>
      <c r="F66" s="940"/>
      <c r="G66" s="625"/>
      <c r="H66" s="404"/>
      <c r="I66" s="404"/>
      <c r="J66" s="404"/>
      <c r="K66" s="404"/>
      <c r="L66" s="404"/>
      <c r="M66" s="1068" t="s">
        <v>608</v>
      </c>
      <c r="N66" s="643" t="s">
        <v>78</v>
      </c>
      <c r="O66" s="34"/>
    </row>
    <row r="67" spans="1:15" ht="24" customHeight="1">
      <c r="A67" s="33"/>
      <c r="B67" s="1374" t="s">
        <v>251</v>
      </c>
      <c r="C67" s="1375"/>
      <c r="D67" s="626">
        <f t="shared" si="9"/>
        <v>0</v>
      </c>
      <c r="E67" s="921"/>
      <c r="F67" s="940"/>
      <c r="G67" s="625"/>
      <c r="H67" s="404"/>
      <c r="I67" s="404"/>
      <c r="J67" s="404"/>
      <c r="K67" s="404"/>
      <c r="L67" s="404"/>
      <c r="M67" s="1068" t="s">
        <v>609</v>
      </c>
      <c r="N67" s="643" t="s">
        <v>78</v>
      </c>
      <c r="O67" s="34"/>
    </row>
    <row r="68" spans="1:15" ht="24" customHeight="1">
      <c r="A68" s="33"/>
      <c r="B68" s="1374" t="s">
        <v>1281</v>
      </c>
      <c r="C68" s="1375"/>
      <c r="D68" s="626">
        <f t="shared" si="9"/>
        <v>0</v>
      </c>
      <c r="E68" s="921"/>
      <c r="F68" s="940"/>
      <c r="G68" s="625"/>
      <c r="H68" s="404"/>
      <c r="I68" s="404"/>
      <c r="J68" s="404"/>
      <c r="K68" s="404"/>
      <c r="L68" s="960">
        <f>-G68</f>
        <v>0</v>
      </c>
      <c r="M68" s="1068" t="s">
        <v>610</v>
      </c>
      <c r="N68" s="643" t="s">
        <v>78</v>
      </c>
      <c r="O68" s="34"/>
    </row>
    <row r="69" spans="1:15" ht="24" customHeight="1">
      <c r="A69" s="33"/>
      <c r="B69" s="1534" t="s">
        <v>641</v>
      </c>
      <c r="C69" s="1536"/>
      <c r="D69" s="626">
        <f t="shared" si="9"/>
        <v>0</v>
      </c>
      <c r="E69" s="921"/>
      <c r="F69" s="940"/>
      <c r="G69" s="625"/>
      <c r="H69" s="404"/>
      <c r="I69" s="404"/>
      <c r="J69" s="404"/>
      <c r="K69" s="404"/>
      <c r="L69" s="404"/>
      <c r="M69" s="1068" t="s">
        <v>695</v>
      </c>
      <c r="N69" s="643" t="s">
        <v>78</v>
      </c>
      <c r="O69" s="34"/>
    </row>
    <row r="70" spans="1:15" ht="24" customHeight="1">
      <c r="A70" s="33"/>
      <c r="B70" s="1537" t="s">
        <v>484</v>
      </c>
      <c r="C70" s="1538"/>
      <c r="D70" s="626">
        <f t="shared" si="9"/>
        <v>0</v>
      </c>
      <c r="E70" s="941"/>
      <c r="F70" s="941"/>
      <c r="G70" s="625"/>
      <c r="H70" s="650">
        <f>'26. Revaluation Reserve'!C43</f>
        <v>0</v>
      </c>
      <c r="I70" s="625"/>
      <c r="J70" s="625"/>
      <c r="K70" s="625"/>
      <c r="L70" s="941"/>
      <c r="M70" s="1068" t="s">
        <v>612</v>
      </c>
      <c r="N70" s="643" t="s">
        <v>38</v>
      </c>
      <c r="O70" s="34"/>
    </row>
    <row r="71" spans="1:15" s="928" customFormat="1" ht="30.75" customHeight="1" thickBot="1">
      <c r="A71" s="929"/>
      <c r="B71" s="1359" t="s">
        <v>982</v>
      </c>
      <c r="C71" s="1369"/>
      <c r="D71" s="968">
        <f t="shared" si="9"/>
        <v>0</v>
      </c>
      <c r="E71" s="941"/>
      <c r="F71" s="919"/>
      <c r="G71" s="919"/>
      <c r="H71" s="919"/>
      <c r="I71" s="919"/>
      <c r="J71" s="919"/>
      <c r="K71" s="919"/>
      <c r="L71" s="923">
        <f>-E71</f>
        <v>0</v>
      </c>
      <c r="M71" s="1068" t="s">
        <v>872</v>
      </c>
      <c r="N71" s="932" t="s">
        <v>973</v>
      </c>
      <c r="O71" s="930"/>
    </row>
    <row r="72" spans="1:15" ht="24" customHeight="1">
      <c r="A72" s="33"/>
      <c r="B72" s="1425" t="s">
        <v>1487</v>
      </c>
      <c r="C72" s="1451"/>
      <c r="D72" s="345">
        <f t="shared" si="9"/>
        <v>0</v>
      </c>
      <c r="E72" s="327">
        <f>SUM(E48:E71)</f>
        <v>0</v>
      </c>
      <c r="F72" s="327">
        <f t="shared" ref="F72:L72" si="10">SUM(F48:F71)</f>
        <v>0</v>
      </c>
      <c r="G72" s="327">
        <f t="shared" si="10"/>
        <v>0</v>
      </c>
      <c r="H72" s="327">
        <f t="shared" si="10"/>
        <v>0</v>
      </c>
      <c r="I72" s="327">
        <f t="shared" si="10"/>
        <v>0</v>
      </c>
      <c r="J72" s="327">
        <f t="shared" si="10"/>
        <v>0</v>
      </c>
      <c r="K72" s="327">
        <f t="shared" si="10"/>
        <v>0</v>
      </c>
      <c r="L72" s="327">
        <f t="shared" si="10"/>
        <v>0</v>
      </c>
      <c r="M72" s="1068" t="s">
        <v>613</v>
      </c>
      <c r="N72" s="643" t="s">
        <v>78</v>
      </c>
      <c r="O72" s="34"/>
    </row>
    <row r="73" spans="1:15">
      <c r="A73" s="33"/>
      <c r="B73" s="49"/>
      <c r="C73" s="1236"/>
      <c r="D73" s="34"/>
      <c r="E73" s="926"/>
      <c r="F73" s="34"/>
      <c r="G73" s="34"/>
      <c r="H73" s="34"/>
      <c r="I73" s="34"/>
      <c r="J73" s="34"/>
      <c r="K73" s="34"/>
      <c r="L73" s="34"/>
      <c r="M73" s="34"/>
      <c r="N73" s="34"/>
      <c r="O73" s="34"/>
    </row>
    <row r="74" spans="1:15">
      <c r="A74" s="33"/>
      <c r="B74" s="61"/>
      <c r="C74" s="61"/>
      <c r="D74" s="34"/>
      <c r="E74" s="926"/>
      <c r="F74" s="34"/>
      <c r="G74" s="34"/>
      <c r="H74" s="34"/>
      <c r="I74" s="34"/>
      <c r="J74" s="34"/>
      <c r="K74" s="34"/>
      <c r="L74" s="34"/>
      <c r="M74" s="34"/>
      <c r="N74" s="34"/>
      <c r="O74" s="34"/>
    </row>
    <row r="75" spans="1:15">
      <c r="A75" s="33"/>
      <c r="B75" s="54"/>
      <c r="C75" s="54"/>
      <c r="D75" s="33"/>
      <c r="E75" s="925"/>
      <c r="F75" s="33"/>
      <c r="G75" s="33"/>
      <c r="H75" s="33"/>
      <c r="I75" s="33"/>
      <c r="J75" s="33"/>
      <c r="K75" s="33"/>
      <c r="L75" s="33"/>
      <c r="M75" s="33"/>
      <c r="N75" s="33"/>
      <c r="O75" s="33"/>
    </row>
    <row r="76" spans="1:15">
      <c r="A76" s="33"/>
      <c r="B76" s="54"/>
      <c r="C76" s="54"/>
      <c r="D76" s="33"/>
      <c r="E76" s="925"/>
      <c r="F76" s="33"/>
      <c r="G76" s="33"/>
      <c r="H76" s="33"/>
      <c r="I76" s="33"/>
      <c r="J76" s="33"/>
      <c r="K76" s="33"/>
      <c r="L76" s="33"/>
      <c r="M76" s="33"/>
      <c r="N76" s="33"/>
      <c r="O76" s="33"/>
    </row>
    <row r="77" spans="1:15">
      <c r="A77" s="33"/>
      <c r="B77" s="54"/>
      <c r="C77" s="54"/>
      <c r="D77" s="33"/>
      <c r="E77" s="925"/>
      <c r="F77" s="33"/>
      <c r="G77" s="33"/>
      <c r="H77" s="33"/>
      <c r="I77" s="33"/>
      <c r="J77" s="33"/>
      <c r="K77" s="33"/>
      <c r="L77" s="33"/>
      <c r="M77" s="33"/>
      <c r="N77" s="33"/>
      <c r="O77" s="33"/>
    </row>
    <row r="78" spans="1:15">
      <c r="A78" s="33"/>
      <c r="B78" s="62"/>
      <c r="C78" s="62"/>
      <c r="D78" s="33"/>
      <c r="E78" s="925"/>
      <c r="F78" s="33"/>
      <c r="G78" s="33"/>
      <c r="H78" s="33"/>
      <c r="I78" s="33"/>
      <c r="J78" s="33"/>
      <c r="K78" s="33"/>
      <c r="L78" s="33"/>
      <c r="M78" s="33"/>
      <c r="N78" s="33"/>
      <c r="O78" s="33"/>
    </row>
    <row r="79" spans="1:15">
      <c r="A79" s="33"/>
      <c r="B79" s="54"/>
      <c r="C79" s="54"/>
      <c r="D79" s="33"/>
      <c r="E79" s="925"/>
      <c r="F79" s="33"/>
      <c r="G79" s="33"/>
      <c r="H79" s="33"/>
      <c r="I79" s="33"/>
      <c r="J79" s="33"/>
      <c r="K79" s="33"/>
      <c r="L79" s="33"/>
      <c r="M79" s="33"/>
      <c r="N79" s="33"/>
      <c r="O79" s="33"/>
    </row>
    <row r="80" spans="1:15">
      <c r="A80" s="33"/>
      <c r="B80" s="54"/>
      <c r="C80" s="54"/>
      <c r="D80" s="33"/>
      <c r="E80" s="925"/>
      <c r="F80" s="33"/>
      <c r="G80" s="33"/>
      <c r="H80" s="33"/>
      <c r="I80" s="33"/>
      <c r="J80" s="33"/>
      <c r="K80" s="33"/>
      <c r="L80" s="33"/>
      <c r="M80" s="33"/>
      <c r="N80" s="33"/>
      <c r="O80" s="33"/>
    </row>
    <row r="81" spans="1:15">
      <c r="A81" s="33"/>
      <c r="B81" s="54"/>
      <c r="C81" s="54"/>
      <c r="D81" s="33"/>
      <c r="E81" s="925"/>
      <c r="F81" s="33"/>
      <c r="G81" s="33"/>
      <c r="H81" s="33"/>
      <c r="I81" s="33"/>
      <c r="J81" s="33"/>
      <c r="K81" s="33"/>
      <c r="L81" s="33"/>
      <c r="M81" s="33"/>
      <c r="N81" s="33"/>
      <c r="O81" s="33"/>
    </row>
    <row r="82" spans="1:15">
      <c r="A82" s="33"/>
      <c r="B82" s="54"/>
      <c r="C82" s="54"/>
      <c r="D82" s="33"/>
      <c r="E82" s="925"/>
      <c r="F82" s="33"/>
      <c r="G82" s="33"/>
      <c r="H82" s="33"/>
      <c r="I82" s="33"/>
      <c r="J82" s="33"/>
      <c r="K82" s="33"/>
      <c r="L82" s="33"/>
      <c r="M82" s="33"/>
      <c r="N82" s="33"/>
      <c r="O82" s="33"/>
    </row>
    <row r="83" spans="1:15">
      <c r="A83" s="33"/>
      <c r="B83" s="62"/>
      <c r="C83" s="62"/>
      <c r="D83" s="33"/>
      <c r="E83" s="925"/>
      <c r="F83" s="33"/>
      <c r="G83" s="33"/>
      <c r="H83" s="33"/>
      <c r="I83" s="33"/>
      <c r="J83" s="33"/>
      <c r="K83" s="33"/>
      <c r="L83" s="33"/>
      <c r="M83" s="33"/>
      <c r="N83" s="33"/>
      <c r="O83" s="33"/>
    </row>
    <row r="84" spans="1:15">
      <c r="A84" s="33"/>
      <c r="B84" s="62"/>
      <c r="C84" s="62"/>
      <c r="D84" s="33"/>
      <c r="E84" s="925"/>
      <c r="F84" s="33"/>
      <c r="G84" s="33"/>
      <c r="H84" s="33"/>
      <c r="I84" s="33"/>
      <c r="J84" s="33"/>
      <c r="K84" s="33"/>
      <c r="L84" s="33"/>
      <c r="M84" s="33"/>
      <c r="N84" s="33"/>
      <c r="O84" s="33"/>
    </row>
    <row r="85" spans="1:15">
      <c r="A85" s="33"/>
      <c r="B85" s="62"/>
      <c r="C85" s="62"/>
      <c r="D85" s="33"/>
      <c r="E85" s="925"/>
      <c r="F85" s="33"/>
      <c r="G85" s="33"/>
      <c r="H85" s="33"/>
      <c r="I85" s="33"/>
      <c r="J85" s="33"/>
      <c r="K85" s="33"/>
      <c r="L85" s="33"/>
      <c r="M85" s="33"/>
      <c r="N85" s="33"/>
      <c r="O85" s="33"/>
    </row>
    <row r="86" spans="1:15">
      <c r="A86" s="33"/>
      <c r="B86" s="62"/>
      <c r="C86" s="62"/>
      <c r="D86" s="33"/>
      <c r="E86" s="925"/>
      <c r="F86" s="33"/>
      <c r="G86" s="33"/>
      <c r="H86" s="33"/>
      <c r="I86" s="33"/>
      <c r="J86" s="33"/>
      <c r="K86" s="33"/>
      <c r="L86" s="33"/>
      <c r="M86" s="33"/>
      <c r="N86" s="33"/>
      <c r="O86" s="33"/>
    </row>
    <row r="87" spans="1:15">
      <c r="A87" s="33"/>
      <c r="B87" s="62"/>
      <c r="C87" s="62"/>
      <c r="D87" s="33"/>
      <c r="E87" s="925"/>
      <c r="F87" s="33"/>
      <c r="G87" s="33"/>
      <c r="H87" s="33"/>
      <c r="I87" s="33"/>
      <c r="J87" s="33"/>
      <c r="K87" s="33"/>
      <c r="L87" s="33"/>
      <c r="M87" s="33"/>
      <c r="N87" s="33"/>
      <c r="O87" s="33"/>
    </row>
    <row r="88" spans="1:15">
      <c r="A88" s="33"/>
      <c r="B88" s="54"/>
      <c r="C88" s="54"/>
      <c r="D88" s="33"/>
      <c r="E88" s="925"/>
      <c r="F88" s="33"/>
      <c r="G88" s="33"/>
      <c r="H88" s="33"/>
      <c r="I88" s="33"/>
      <c r="J88" s="33"/>
      <c r="K88" s="33"/>
      <c r="L88" s="33"/>
      <c r="M88" s="33"/>
      <c r="N88" s="33"/>
      <c r="O88" s="33"/>
    </row>
    <row r="89" spans="1:15">
      <c r="A89" s="33"/>
      <c r="B89" s="37"/>
      <c r="C89" s="350"/>
      <c r="D89" s="33"/>
      <c r="E89" s="925"/>
      <c r="F89" s="33"/>
      <c r="G89" s="33"/>
      <c r="H89" s="33"/>
      <c r="I89" s="33"/>
      <c r="J89" s="33"/>
      <c r="K89" s="33"/>
      <c r="L89" s="33"/>
      <c r="M89" s="33"/>
      <c r="N89" s="33"/>
      <c r="O89" s="33"/>
    </row>
    <row r="90" spans="1:15">
      <c r="A90" s="33"/>
      <c r="B90" s="37"/>
      <c r="C90" s="350"/>
      <c r="D90" s="33"/>
      <c r="E90" s="925"/>
      <c r="F90" s="33"/>
      <c r="G90" s="33"/>
      <c r="H90" s="33"/>
      <c r="I90" s="33"/>
      <c r="J90" s="33"/>
      <c r="K90" s="33"/>
      <c r="L90" s="33"/>
      <c r="M90" s="33"/>
      <c r="N90" s="33"/>
      <c r="O90" s="33"/>
    </row>
    <row r="91" spans="1:15">
      <c r="A91" s="33"/>
      <c r="B91" s="37"/>
      <c r="C91" s="350"/>
      <c r="D91" s="33"/>
      <c r="E91" s="925"/>
      <c r="F91" s="33"/>
      <c r="G91" s="33"/>
      <c r="H91" s="33"/>
      <c r="I91" s="33"/>
      <c r="J91" s="33"/>
      <c r="K91" s="33"/>
      <c r="L91" s="33"/>
      <c r="M91" s="33"/>
      <c r="N91" s="33"/>
      <c r="O91" s="33"/>
    </row>
    <row r="92" spans="1:15">
      <c r="A92" s="33"/>
      <c r="B92" s="37"/>
      <c r="C92" s="350"/>
      <c r="D92" s="33"/>
      <c r="E92" s="925"/>
      <c r="F92" s="33"/>
      <c r="G92" s="33"/>
      <c r="H92" s="33"/>
      <c r="I92" s="33"/>
      <c r="J92" s="33"/>
      <c r="K92" s="33"/>
      <c r="L92" s="33"/>
      <c r="M92" s="33"/>
      <c r="N92" s="33"/>
      <c r="O92" s="33"/>
    </row>
    <row r="93" spans="1:15">
      <c r="A93" s="33"/>
      <c r="B93" s="37"/>
      <c r="C93" s="350"/>
      <c r="D93" s="33"/>
      <c r="E93" s="925"/>
      <c r="F93" s="33"/>
      <c r="G93" s="33"/>
      <c r="H93" s="33"/>
      <c r="I93" s="33"/>
      <c r="J93" s="33"/>
      <c r="K93" s="33"/>
      <c r="L93" s="33"/>
      <c r="M93" s="33"/>
      <c r="N93" s="33"/>
      <c r="O93" s="33"/>
    </row>
    <row r="94" spans="1:15">
      <c r="A94" s="33"/>
      <c r="B94" s="37"/>
      <c r="C94" s="350"/>
      <c r="D94" s="33"/>
      <c r="E94" s="925"/>
      <c r="F94" s="33"/>
      <c r="G94" s="33"/>
      <c r="H94" s="33"/>
      <c r="I94" s="33"/>
      <c r="J94" s="33"/>
      <c r="K94" s="33"/>
      <c r="L94" s="33"/>
      <c r="M94" s="33"/>
      <c r="N94" s="33"/>
      <c r="O94" s="33"/>
    </row>
    <row r="95" spans="1:15">
      <c r="A95" s="33"/>
      <c r="B95" s="37"/>
      <c r="C95" s="350"/>
      <c r="D95" s="33"/>
      <c r="E95" s="925"/>
      <c r="F95" s="33"/>
      <c r="G95" s="33"/>
      <c r="H95" s="33"/>
      <c r="I95" s="33"/>
      <c r="J95" s="33"/>
      <c r="K95" s="33"/>
      <c r="L95" s="33"/>
      <c r="M95" s="33"/>
      <c r="N95" s="33"/>
      <c r="O95" s="33"/>
    </row>
    <row r="96" spans="1:15">
      <c r="A96" s="33"/>
      <c r="B96" s="37"/>
      <c r="C96" s="350"/>
      <c r="D96" s="33"/>
      <c r="E96" s="925"/>
      <c r="F96" s="33"/>
      <c r="G96" s="33"/>
      <c r="H96" s="33"/>
      <c r="I96" s="33"/>
      <c r="J96" s="33"/>
      <c r="K96" s="33"/>
      <c r="L96" s="33"/>
      <c r="M96" s="33"/>
      <c r="N96" s="33"/>
      <c r="O96" s="33"/>
    </row>
  </sheetData>
  <customSheetViews>
    <customSheetView guid="{E4F26FFA-5313-49C9-9365-CBA576C57791}" scale="85" showGridLines="0" fitToPage="1" showRuler="0">
      <selection activeCell="D17" sqref="D17"/>
      <pageMargins left="0.74803149606299213" right="0.74803149606299213" top="0.98425196850393704" bottom="0.98425196850393704" header="0.51181102362204722" footer="0.51181102362204722"/>
      <pageSetup paperSize="9" orientation="landscape" horizontalDpi="300" verticalDpi="300" r:id="rId1"/>
      <headerFooter alignWithMargins="0"/>
    </customSheetView>
  </customSheetViews>
  <mergeCells count="3">
    <mergeCell ref="E12:F12"/>
    <mergeCell ref="G12:L12"/>
    <mergeCell ref="B12:B13"/>
  </mergeCells>
  <phoneticPr fontId="0" type="noConversion"/>
  <printOptions gridLinesSet="0"/>
  <pageMargins left="0.74803149606299213" right="0.35433070866141736" top="0.35433070866141736" bottom="0.39370078740157483" header="0.19685039370078741" footer="0.19685039370078741"/>
  <pageSetup paperSize="9" scale="43" orientation="portrait" horizontalDpi="300" verticalDpi="300" r:id="rId2"/>
  <headerFooter alignWithMargins="0"/>
  <rowBreaks count="1" manualBreakCount="1">
    <brk id="73" max="16383" man="1"/>
  </rowBreaks>
  <colBreaks count="1" manualBreakCount="1">
    <brk id="7" max="1048575" man="1"/>
  </colBreaks>
  <ignoredErrors>
    <ignoredError sqref="M40 F14:L14 F45:L45 M72 M20:M25 D45 D14 M53:M58 M36:M38 M69 M17 M27:M28 M46:M47 M51 M60:M61 M15:M16 M29:M35 M48:M50 M62:M68 M70" numberStoredAsText="1"/>
    <ignoredError sqref="H23:H24" unlockedFormula="1"/>
    <ignoredError sqref="L2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78"/>
  <sheetViews>
    <sheetView showGridLines="0" zoomScale="80" zoomScaleNormal="80" workbookViewId="0"/>
  </sheetViews>
  <sheetFormatPr defaultColWidth="10.7109375" defaultRowHeight="12.75"/>
  <cols>
    <col min="1" max="1" width="4.7109375" style="22" customWidth="1"/>
    <col min="2" max="2" width="69.42578125" style="24" customWidth="1"/>
    <col min="3" max="3" width="6" style="24" customWidth="1"/>
    <col min="4" max="4" width="14.5703125" style="22" customWidth="1"/>
    <col min="5" max="5" width="15" style="22" customWidth="1"/>
    <col min="6" max="6" width="10.5703125" style="22" bestFit="1" customWidth="1"/>
    <col min="7" max="7" width="9.85546875" style="22" bestFit="1" customWidth="1"/>
    <col min="8" max="8" width="5.5703125" style="22" customWidth="1"/>
    <col min="9" max="9" width="10.7109375" style="22" customWidth="1"/>
    <col min="10" max="16384" width="10.7109375" style="22"/>
  </cols>
  <sheetData>
    <row r="1" spans="1:7" ht="15.75">
      <c r="B1" s="1208" t="s">
        <v>1072</v>
      </c>
      <c r="C1" s="22"/>
    </row>
    <row r="2" spans="1:7">
      <c r="B2" s="114"/>
      <c r="C2" s="22"/>
    </row>
    <row r="3" spans="1:7">
      <c r="B3" s="115" t="s">
        <v>1479</v>
      </c>
      <c r="C3" s="22"/>
    </row>
    <row r="4" spans="1:7">
      <c r="B4" s="116" t="s">
        <v>488</v>
      </c>
      <c r="C4" s="22"/>
    </row>
    <row r="5" spans="1:7" s="975" customFormat="1">
      <c r="B5" s="116"/>
    </row>
    <row r="6" spans="1:7" s="975" customFormat="1">
      <c r="B6" s="116"/>
    </row>
    <row r="7" spans="1:7" s="975" customFormat="1">
      <c r="B7" s="116"/>
    </row>
    <row r="8" spans="1:7">
      <c r="B8" s="117"/>
      <c r="C8" s="22"/>
    </row>
    <row r="9" spans="1:7" ht="12.75" customHeight="1">
      <c r="B9" s="115" t="s">
        <v>127</v>
      </c>
      <c r="C9" s="22"/>
    </row>
    <row r="10" spans="1:7">
      <c r="B10" s="40"/>
      <c r="C10" s="22"/>
      <c r="F10" s="1759" t="s">
        <v>1633</v>
      </c>
      <c r="G10" s="1759">
        <v>1</v>
      </c>
    </row>
    <row r="11" spans="1:7">
      <c r="A11" s="1189">
        <v>1</v>
      </c>
      <c r="B11" s="1262"/>
      <c r="C11" s="1261"/>
      <c r="D11" s="1163" t="s">
        <v>330</v>
      </c>
      <c r="E11" s="1266" t="s">
        <v>331</v>
      </c>
      <c r="F11" s="1160" t="s">
        <v>73</v>
      </c>
      <c r="G11" s="629"/>
    </row>
    <row r="12" spans="1:7" ht="54" customHeight="1">
      <c r="B12" s="1093" t="s">
        <v>436</v>
      </c>
      <c r="C12" s="44"/>
      <c r="D12" s="75" t="s">
        <v>1129</v>
      </c>
      <c r="E12" s="1267" t="s">
        <v>957</v>
      </c>
      <c r="F12" s="1265"/>
      <c r="G12" s="375" t="s">
        <v>110</v>
      </c>
    </row>
    <row r="13" spans="1:7">
      <c r="B13" s="1268"/>
      <c r="C13" s="1269" t="s">
        <v>370</v>
      </c>
      <c r="D13" s="777" t="s">
        <v>75</v>
      </c>
      <c r="E13" s="1264" t="s">
        <v>75</v>
      </c>
      <c r="F13" s="1263" t="s">
        <v>74</v>
      </c>
      <c r="G13" s="389" t="s">
        <v>111</v>
      </c>
    </row>
    <row r="14" spans="1:7" ht="26.25" customHeight="1">
      <c r="B14" s="658" t="s">
        <v>236</v>
      </c>
      <c r="C14" s="659"/>
      <c r="D14" s="659"/>
      <c r="E14" s="659"/>
      <c r="F14" s="659"/>
      <c r="G14" s="274"/>
    </row>
    <row r="15" spans="1:7" ht="26.25" customHeight="1">
      <c r="B15" s="1242" t="s">
        <v>389</v>
      </c>
      <c r="C15" s="959"/>
      <c r="D15" s="650">
        <f>'1. SoCI'!D18</f>
        <v>0</v>
      </c>
      <c r="E15" s="650">
        <f>'1. SoCI'!E18</f>
        <v>0</v>
      </c>
      <c r="F15" s="1068" t="s">
        <v>12</v>
      </c>
      <c r="G15" s="262" t="s">
        <v>78</v>
      </c>
    </row>
    <row r="16" spans="1:7" ht="26.25" customHeight="1" thickBot="1">
      <c r="B16" s="685" t="s">
        <v>390</v>
      </c>
      <c r="C16" s="158"/>
      <c r="D16" s="650">
        <f>SUM('9. Op Misc'!C90:C91)</f>
        <v>0</v>
      </c>
      <c r="E16" s="650">
        <f>SUM('9. Op Misc'!D90:D91)</f>
        <v>0</v>
      </c>
      <c r="F16" s="1068" t="s">
        <v>200</v>
      </c>
      <c r="G16" s="262" t="s">
        <v>78</v>
      </c>
    </row>
    <row r="17" spans="2:9" ht="26.25" customHeight="1">
      <c r="B17" s="686" t="s">
        <v>237</v>
      </c>
      <c r="C17" s="162"/>
      <c r="D17" s="345">
        <f>SUM(D15:D16)</f>
        <v>0</v>
      </c>
      <c r="E17" s="345">
        <f>SUM(E15:E16)</f>
        <v>0</v>
      </c>
      <c r="F17" s="1068" t="s">
        <v>26</v>
      </c>
      <c r="G17" s="262" t="s">
        <v>78</v>
      </c>
    </row>
    <row r="18" spans="2:9" ht="26.25" customHeight="1">
      <c r="B18" s="686" t="s">
        <v>238</v>
      </c>
      <c r="C18" s="158"/>
      <c r="D18" s="159"/>
      <c r="E18" s="160"/>
      <c r="F18" s="158"/>
      <c r="G18" s="274"/>
    </row>
    <row r="19" spans="2:9" ht="26.25" customHeight="1">
      <c r="B19" s="685" t="s">
        <v>239</v>
      </c>
      <c r="C19" s="162">
        <v>3</v>
      </c>
      <c r="D19" s="650">
        <f>'7. Op Exp'!D44+'7. Op Exp'!D45</f>
        <v>0</v>
      </c>
      <c r="E19" s="650">
        <f>'7. Op Exp'!E44+'7. Op Exp'!E45</f>
        <v>0</v>
      </c>
      <c r="F19" s="1068" t="s">
        <v>27</v>
      </c>
      <c r="G19" s="262" t="s">
        <v>76</v>
      </c>
    </row>
    <row r="20" spans="2:9" ht="26.25" customHeight="1">
      <c r="B20" s="685" t="s">
        <v>240</v>
      </c>
      <c r="C20" s="162">
        <v>3</v>
      </c>
      <c r="D20" s="650">
        <f>SUM('7. Op Exp'!D47:D50)</f>
        <v>0</v>
      </c>
      <c r="E20" s="650">
        <f>SUM('7. Op Exp'!E47:E50)</f>
        <v>0</v>
      </c>
      <c r="F20" s="1068">
        <v>125</v>
      </c>
      <c r="G20" s="262" t="s">
        <v>76</v>
      </c>
    </row>
    <row r="21" spans="2:9" ht="26.25" customHeight="1">
      <c r="B21" s="685" t="s">
        <v>241</v>
      </c>
      <c r="C21" s="162">
        <v>2.2999999999999998</v>
      </c>
      <c r="D21" s="650">
        <f>-SUM('6. Op Inc (source)'!C53:C56)</f>
        <v>0</v>
      </c>
      <c r="E21" s="650">
        <f>-SUM('6. Op Inc (source)'!D53:D56)</f>
        <v>0</v>
      </c>
      <c r="F21" s="1068">
        <v>130</v>
      </c>
      <c r="G21" s="516" t="s">
        <v>38</v>
      </c>
    </row>
    <row r="22" spans="2:9" ht="26.25" customHeight="1">
      <c r="B22" s="869" t="s">
        <v>1282</v>
      </c>
      <c r="C22" s="848"/>
      <c r="D22" s="847">
        <f>-SUM('6. Op Inc (source)'!C48:C52)+SUM('7. Op Exp'!D58:D62)</f>
        <v>0</v>
      </c>
      <c r="E22" s="849">
        <f>-SUM('6. Op Inc (source)'!D48:D52)+SUM('7. Op Exp'!E58:E62)</f>
        <v>0</v>
      </c>
      <c r="F22" s="1068" t="s">
        <v>771</v>
      </c>
      <c r="G22" s="850" t="s">
        <v>443</v>
      </c>
    </row>
    <row r="23" spans="2:9" ht="26.25" customHeight="1">
      <c r="B23" s="1665" t="s">
        <v>1475</v>
      </c>
      <c r="C23" s="1349" t="s">
        <v>1204</v>
      </c>
      <c r="D23" s="960">
        <f>-('14. PPE'!C19-'14. PPE'!L19)-('14. PPE'!C20-'14. PPE'!L20)-('13. Intangibles'!C19-'13. Intangibles'!M19)-('13. Intangibles'!C20-'13. Intangibles'!M20)</f>
        <v>0</v>
      </c>
      <c r="E23" s="1234">
        <f>-('14. PPE'!C56-'14. PPE'!L56)-('14. PPE'!C57-'14. PPE'!L57)-('13. Intangibles'!C56-'13. Intangibles'!M56)-('13. Intangibles'!C57-'13. Intangibles'!M57)</f>
        <v>0</v>
      </c>
      <c r="F23" s="1068" t="s">
        <v>689</v>
      </c>
      <c r="G23" s="653" t="s">
        <v>38</v>
      </c>
      <c r="I23" s="1678"/>
    </row>
    <row r="24" spans="2:9" ht="26.25" customHeight="1">
      <c r="B24" s="537" t="s">
        <v>242</v>
      </c>
      <c r="C24" s="687"/>
      <c r="D24" s="1234">
        <f>-'6. Op Inc (source)'!C64-'6. Op Inc (source)'!C65</f>
        <v>0</v>
      </c>
      <c r="E24" s="1234">
        <f>-'6. Op Inc (source)'!D64-'6. Op Inc (source)'!D65</f>
        <v>0</v>
      </c>
      <c r="F24" s="1068">
        <v>145</v>
      </c>
      <c r="G24" s="643" t="s">
        <v>136</v>
      </c>
    </row>
    <row r="25" spans="2:9" s="975" customFormat="1" ht="26.25" customHeight="1">
      <c r="B25" s="1241" t="s">
        <v>1283</v>
      </c>
      <c r="C25" s="1349" t="s">
        <v>1204</v>
      </c>
      <c r="D25" s="960">
        <f>-'34. Pensions'!C41-'34. Pensions'!C67</f>
        <v>0</v>
      </c>
      <c r="E25" s="960">
        <f>-'34. Pensions'!D41-'34. Pensions'!D67</f>
        <v>0</v>
      </c>
      <c r="F25" s="944" t="s">
        <v>723</v>
      </c>
      <c r="G25" s="837" t="s">
        <v>78</v>
      </c>
      <c r="I25" s="163"/>
    </row>
    <row r="26" spans="2:9" ht="26.25" customHeight="1">
      <c r="B26" s="537" t="s">
        <v>1424</v>
      </c>
      <c r="C26" s="687"/>
      <c r="D26" s="627"/>
      <c r="E26" s="625"/>
      <c r="F26" s="1068">
        <v>150</v>
      </c>
      <c r="G26" s="262" t="s">
        <v>78</v>
      </c>
      <c r="H26" s="1227"/>
      <c r="I26" s="1732"/>
    </row>
    <row r="27" spans="2:9" ht="26.25" customHeight="1">
      <c r="B27" s="537" t="s">
        <v>1425</v>
      </c>
      <c r="C27" s="687"/>
      <c r="D27" s="627"/>
      <c r="E27" s="625"/>
      <c r="F27" s="1068">
        <v>155</v>
      </c>
      <c r="G27" s="262" t="s">
        <v>78</v>
      </c>
      <c r="H27" s="1227"/>
      <c r="I27" s="1732"/>
    </row>
    <row r="28" spans="2:9" ht="26.25" customHeight="1">
      <c r="B28" s="537" t="s">
        <v>1426</v>
      </c>
      <c r="C28" s="687"/>
      <c r="D28" s="627"/>
      <c r="E28" s="704"/>
      <c r="F28" s="1068">
        <v>160</v>
      </c>
      <c r="G28" s="262" t="s">
        <v>78</v>
      </c>
      <c r="H28" s="1227"/>
      <c r="I28" s="1732"/>
    </row>
    <row r="29" spans="2:9" ht="26.25" customHeight="1">
      <c r="B29" s="537" t="s">
        <v>1427</v>
      </c>
      <c r="C29" s="687"/>
      <c r="D29" s="627"/>
      <c r="E29" s="625"/>
      <c r="F29" s="1068">
        <v>165</v>
      </c>
      <c r="G29" s="262" t="s">
        <v>78</v>
      </c>
      <c r="H29" s="1227"/>
      <c r="I29" s="1732"/>
    </row>
    <row r="30" spans="2:9" ht="26.25" customHeight="1">
      <c r="B30" s="537" t="s">
        <v>1428</v>
      </c>
      <c r="C30" s="687"/>
      <c r="D30" s="627"/>
      <c r="E30" s="625"/>
      <c r="F30" s="1068" t="s">
        <v>13</v>
      </c>
      <c r="G30" s="262" t="s">
        <v>78</v>
      </c>
      <c r="H30" s="1227"/>
      <c r="I30" s="1732"/>
    </row>
    <row r="31" spans="2:9" ht="26.25" customHeight="1">
      <c r="B31" s="537" t="s">
        <v>1429</v>
      </c>
      <c r="C31" s="687"/>
      <c r="D31" s="627"/>
      <c r="E31" s="704"/>
      <c r="F31" s="1068" t="s">
        <v>207</v>
      </c>
      <c r="G31" s="262" t="s">
        <v>78</v>
      </c>
      <c r="H31" s="1227"/>
      <c r="I31" s="1732"/>
    </row>
    <row r="32" spans="2:9" ht="26.25" customHeight="1">
      <c r="B32" s="537" t="s">
        <v>244</v>
      </c>
      <c r="C32" s="687"/>
      <c r="D32" s="627"/>
      <c r="E32" s="625"/>
      <c r="F32" s="1068" t="s">
        <v>14</v>
      </c>
      <c r="G32" s="262" t="s">
        <v>78</v>
      </c>
    </row>
    <row r="33" spans="2:7" ht="26.25" customHeight="1">
      <c r="B33" s="537" t="s">
        <v>472</v>
      </c>
      <c r="C33" s="687"/>
      <c r="D33" s="627"/>
      <c r="E33" s="625"/>
      <c r="F33" s="1068" t="s">
        <v>208</v>
      </c>
      <c r="G33" s="262" t="s">
        <v>78</v>
      </c>
    </row>
    <row r="34" spans="2:7" s="955" customFormat="1" ht="30.75" customHeight="1">
      <c r="B34" s="1039" t="s">
        <v>1284</v>
      </c>
      <c r="C34" s="959"/>
      <c r="D34" s="627"/>
      <c r="E34" s="625"/>
      <c r="F34" s="1068" t="s">
        <v>984</v>
      </c>
      <c r="G34" s="837" t="s">
        <v>78</v>
      </c>
    </row>
    <row r="35" spans="2:7" ht="26.25" customHeight="1" thickBot="1">
      <c r="B35" s="654" t="s">
        <v>473</v>
      </c>
      <c r="C35" s="687"/>
      <c r="D35" s="627"/>
      <c r="E35" s="625"/>
      <c r="F35" s="1068" t="s">
        <v>209</v>
      </c>
      <c r="G35" s="262" t="s">
        <v>78</v>
      </c>
    </row>
    <row r="36" spans="2:7" ht="26.25" customHeight="1">
      <c r="B36" s="652" t="s">
        <v>243</v>
      </c>
      <c r="C36" s="687"/>
      <c r="D36" s="345">
        <f>SUM(D17:D35)</f>
        <v>0</v>
      </c>
      <c r="E36" s="345">
        <f>SUM(E17:E35)</f>
        <v>0</v>
      </c>
      <c r="F36" s="1068" t="s">
        <v>210</v>
      </c>
      <c r="G36" s="262" t="s">
        <v>78</v>
      </c>
    </row>
    <row r="37" spans="2:7" ht="26.25" customHeight="1">
      <c r="B37" s="652" t="s">
        <v>245</v>
      </c>
      <c r="C37" s="687"/>
      <c r="D37" s="159"/>
      <c r="E37" s="160"/>
      <c r="F37" s="655"/>
      <c r="G37" s="274"/>
    </row>
    <row r="38" spans="2:7" ht="26.25" customHeight="1">
      <c r="B38" s="537" t="s">
        <v>141</v>
      </c>
      <c r="C38" s="687"/>
      <c r="D38" s="627"/>
      <c r="E38" s="625"/>
      <c r="F38" s="1068" t="s">
        <v>211</v>
      </c>
      <c r="G38" s="643" t="s">
        <v>136</v>
      </c>
    </row>
    <row r="39" spans="2:7" ht="26.25" customHeight="1">
      <c r="B39" s="537" t="s">
        <v>246</v>
      </c>
      <c r="C39" s="687"/>
      <c r="D39" s="627"/>
      <c r="E39" s="625"/>
      <c r="F39" s="1068">
        <v>205</v>
      </c>
      <c r="G39" s="643" t="s">
        <v>38</v>
      </c>
    </row>
    <row r="40" spans="2:7" ht="26.25" customHeight="1">
      <c r="B40" s="537" t="s">
        <v>247</v>
      </c>
      <c r="C40" s="687"/>
      <c r="D40" s="627"/>
      <c r="E40" s="625"/>
      <c r="F40" s="1068">
        <v>210</v>
      </c>
      <c r="G40" s="643" t="s">
        <v>136</v>
      </c>
    </row>
    <row r="41" spans="2:7" ht="26.25" customHeight="1">
      <c r="B41" s="537" t="s">
        <v>437</v>
      </c>
      <c r="C41" s="687"/>
      <c r="D41" s="627"/>
      <c r="E41" s="625"/>
      <c r="F41" s="1068" t="s">
        <v>214</v>
      </c>
      <c r="G41" s="643" t="s">
        <v>38</v>
      </c>
    </row>
    <row r="42" spans="2:7" ht="26.25" customHeight="1">
      <c r="B42" s="537" t="s">
        <v>248</v>
      </c>
      <c r="C42" s="687"/>
      <c r="D42" s="627"/>
      <c r="E42" s="625"/>
      <c r="F42" s="1068" t="s">
        <v>8</v>
      </c>
      <c r="G42" s="643" t="s">
        <v>136</v>
      </c>
    </row>
    <row r="43" spans="2:7" ht="26.25" customHeight="1">
      <c r="B43" s="936" t="s">
        <v>1285</v>
      </c>
      <c r="C43" s="687"/>
      <c r="D43" s="627"/>
      <c r="E43" s="625"/>
      <c r="F43" s="1068">
        <v>225</v>
      </c>
      <c r="G43" s="643" t="s">
        <v>38</v>
      </c>
    </row>
    <row r="44" spans="2:7" ht="26.25" customHeight="1">
      <c r="B44" s="936" t="s">
        <v>1286</v>
      </c>
      <c r="C44" s="687"/>
      <c r="D44" s="627"/>
      <c r="E44" s="625"/>
      <c r="F44" s="1068">
        <v>230</v>
      </c>
      <c r="G44" s="643" t="s">
        <v>136</v>
      </c>
    </row>
    <row r="45" spans="2:7" s="975" customFormat="1" ht="26.25" customHeight="1">
      <c r="B45" s="1665" t="s">
        <v>1474</v>
      </c>
      <c r="C45" s="1349" t="s">
        <v>1204</v>
      </c>
      <c r="D45" s="627"/>
      <c r="E45" s="625">
        <f>('14. PPE'!C57-'14. PPE'!L57)+('13. Intangibles'!C57-'13. Intangibles'!M57)</f>
        <v>0</v>
      </c>
      <c r="F45" s="1068" t="s">
        <v>1182</v>
      </c>
      <c r="G45" s="643" t="s">
        <v>38</v>
      </c>
    </row>
    <row r="46" spans="2:7" s="975" customFormat="1" ht="26.25" customHeight="1">
      <c r="B46" s="1242" t="s">
        <v>1069</v>
      </c>
      <c r="C46" s="959"/>
      <c r="D46" s="1069"/>
      <c r="E46" s="1062"/>
      <c r="F46" s="1068" t="s">
        <v>718</v>
      </c>
      <c r="G46" s="1081" t="s">
        <v>38</v>
      </c>
    </row>
    <row r="47" spans="2:7" ht="26.25" customHeight="1">
      <c r="B47" s="537" t="s">
        <v>385</v>
      </c>
      <c r="C47" s="687"/>
      <c r="D47" s="627"/>
      <c r="E47" s="625"/>
      <c r="F47" s="1068">
        <v>235</v>
      </c>
      <c r="G47" s="262" t="s">
        <v>78</v>
      </c>
    </row>
    <row r="48" spans="2:7" ht="26.25" customHeight="1">
      <c r="B48" s="537" t="s">
        <v>1111</v>
      </c>
      <c r="C48" s="687"/>
      <c r="D48" s="627"/>
      <c r="E48" s="625"/>
      <c r="F48" s="1068" t="s">
        <v>218</v>
      </c>
      <c r="G48" s="262" t="s">
        <v>78</v>
      </c>
    </row>
    <row r="49" spans="2:8" ht="26.25" customHeight="1">
      <c r="B49" s="537" t="s">
        <v>1112</v>
      </c>
      <c r="C49" s="687"/>
      <c r="D49" s="627"/>
      <c r="E49" s="625"/>
      <c r="F49" s="1068" t="s">
        <v>219</v>
      </c>
      <c r="G49" s="262" t="s">
        <v>78</v>
      </c>
    </row>
    <row r="50" spans="2:8" s="955" customFormat="1" ht="26.25" customHeight="1" thickBot="1">
      <c r="B50" s="946" t="s">
        <v>1287</v>
      </c>
      <c r="C50" s="959"/>
      <c r="D50" s="627"/>
      <c r="E50" s="625"/>
      <c r="F50" s="1068" t="s">
        <v>983</v>
      </c>
      <c r="G50" s="837" t="s">
        <v>78</v>
      </c>
    </row>
    <row r="51" spans="2:8" ht="26.25" customHeight="1">
      <c r="B51" s="652" t="s">
        <v>249</v>
      </c>
      <c r="C51" s="687"/>
      <c r="D51" s="345">
        <f>SUM(D38:D50)</f>
        <v>0</v>
      </c>
      <c r="E51" s="345">
        <f>SUM(E38:E50)</f>
        <v>0</v>
      </c>
      <c r="F51" s="1068" t="s">
        <v>220</v>
      </c>
      <c r="G51" s="262" t="s">
        <v>78</v>
      </c>
    </row>
    <row r="52" spans="2:8" ht="26.25" customHeight="1">
      <c r="B52" s="652" t="s">
        <v>1288</v>
      </c>
      <c r="C52" s="687"/>
      <c r="D52" s="159"/>
      <c r="E52" s="160"/>
      <c r="F52" s="655"/>
      <c r="G52" s="656"/>
    </row>
    <row r="53" spans="2:8" ht="26.25" customHeight="1">
      <c r="B53" s="537" t="s">
        <v>250</v>
      </c>
      <c r="C53" s="687"/>
      <c r="D53" s="650">
        <f>'3. SOCIE'!D33</f>
        <v>0</v>
      </c>
      <c r="E53" s="650">
        <f>'3. SOCIE'!D66</f>
        <v>0</v>
      </c>
      <c r="F53" s="1068" t="s">
        <v>221</v>
      </c>
      <c r="G53" s="262" t="s">
        <v>136</v>
      </c>
    </row>
    <row r="54" spans="2:8" ht="26.25" customHeight="1">
      <c r="B54" s="537" t="s">
        <v>251</v>
      </c>
      <c r="C54" s="687"/>
      <c r="D54" s="650">
        <f>'3. SOCIE'!D34</f>
        <v>0</v>
      </c>
      <c r="E54" s="650">
        <f>'3. SOCIE'!D67</f>
        <v>0</v>
      </c>
      <c r="F54" s="1068" t="s">
        <v>222</v>
      </c>
      <c r="G54" s="262" t="s">
        <v>38</v>
      </c>
      <c r="H54" s="975"/>
    </row>
    <row r="55" spans="2:8" ht="26.25" customHeight="1">
      <c r="B55" s="537" t="s">
        <v>670</v>
      </c>
      <c r="C55" s="687"/>
      <c r="D55" s="627"/>
      <c r="E55" s="625"/>
      <c r="F55" s="1068" t="s">
        <v>223</v>
      </c>
      <c r="G55" s="262" t="s">
        <v>136</v>
      </c>
      <c r="H55" s="975"/>
    </row>
    <row r="56" spans="2:8" ht="26.25" customHeight="1">
      <c r="B56" s="537" t="s">
        <v>642</v>
      </c>
      <c r="C56" s="687"/>
      <c r="D56" s="627"/>
      <c r="E56" s="625"/>
      <c r="F56" s="1068" t="s">
        <v>699</v>
      </c>
      <c r="G56" s="262" t="s">
        <v>136</v>
      </c>
      <c r="H56" s="975"/>
    </row>
    <row r="57" spans="2:8" ht="26.25" customHeight="1">
      <c r="B57" s="537" t="s">
        <v>671</v>
      </c>
      <c r="C57" s="687"/>
      <c r="D57" s="627"/>
      <c r="E57" s="625"/>
      <c r="F57" s="1068" t="s">
        <v>224</v>
      </c>
      <c r="G57" s="623" t="s">
        <v>38</v>
      </c>
      <c r="H57" s="975"/>
    </row>
    <row r="58" spans="2:8" ht="26.25" customHeight="1">
      <c r="B58" s="537" t="s">
        <v>643</v>
      </c>
      <c r="C58" s="687"/>
      <c r="D58" s="627"/>
      <c r="E58" s="625"/>
      <c r="F58" s="1068" t="s">
        <v>700</v>
      </c>
      <c r="G58" s="643" t="s">
        <v>38</v>
      </c>
    </row>
    <row r="59" spans="2:8" ht="26.25" customHeight="1">
      <c r="B59" s="537" t="s">
        <v>142</v>
      </c>
      <c r="C59" s="687"/>
      <c r="D59" s="1038"/>
      <c r="E59" s="625"/>
      <c r="F59" s="1068" t="s">
        <v>225</v>
      </c>
      <c r="G59" s="262" t="s">
        <v>38</v>
      </c>
    </row>
    <row r="60" spans="2:8" ht="26.25" customHeight="1">
      <c r="B60" s="537" t="s">
        <v>644</v>
      </c>
      <c r="C60" s="687"/>
      <c r="D60" s="1038"/>
      <c r="E60" s="625"/>
      <c r="F60" s="1068" t="s">
        <v>701</v>
      </c>
      <c r="G60" s="262" t="s">
        <v>136</v>
      </c>
    </row>
    <row r="61" spans="2:8" ht="24.75" customHeight="1">
      <c r="B61" s="936" t="s">
        <v>1068</v>
      </c>
      <c r="D61" s="1038"/>
      <c r="E61" s="625"/>
      <c r="F61" s="1068" t="s">
        <v>226</v>
      </c>
      <c r="G61" s="837" t="s">
        <v>38</v>
      </c>
    </row>
    <row r="62" spans="2:8" ht="26.25" customHeight="1">
      <c r="B62" s="537" t="s">
        <v>252</v>
      </c>
      <c r="C62" s="687"/>
      <c r="D62" s="1038"/>
      <c r="E62" s="625"/>
      <c r="F62" s="1068" t="s">
        <v>227</v>
      </c>
      <c r="G62" s="623" t="s">
        <v>38</v>
      </c>
    </row>
    <row r="63" spans="2:8" ht="26.25" customHeight="1">
      <c r="B63" s="537" t="s">
        <v>253</v>
      </c>
      <c r="C63" s="687"/>
      <c r="D63" s="1038"/>
      <c r="E63" s="625"/>
      <c r="F63" s="1068" t="s">
        <v>228</v>
      </c>
      <c r="G63" s="262" t="s">
        <v>38</v>
      </c>
    </row>
    <row r="64" spans="2:8" ht="26.25" customHeight="1">
      <c r="B64" s="537" t="s">
        <v>1067</v>
      </c>
      <c r="C64" s="687"/>
      <c r="D64" s="1038"/>
      <c r="E64" s="625"/>
      <c r="F64" s="1068" t="s">
        <v>229</v>
      </c>
      <c r="G64" s="262" t="s">
        <v>77</v>
      </c>
    </row>
    <row r="65" spans="2:9" ht="26.25" customHeight="1">
      <c r="B65" s="537" t="s">
        <v>1289</v>
      </c>
      <c r="C65" s="687"/>
      <c r="D65" s="1274"/>
      <c r="E65" s="625"/>
      <c r="F65" s="1068" t="s">
        <v>230</v>
      </c>
      <c r="G65" s="262" t="s">
        <v>38</v>
      </c>
    </row>
    <row r="66" spans="2:9" ht="26.25" customHeight="1">
      <c r="B66" s="537" t="s">
        <v>388</v>
      </c>
      <c r="C66" s="687"/>
      <c r="D66" s="627"/>
      <c r="E66" s="625"/>
      <c r="F66" s="1068" t="s">
        <v>231</v>
      </c>
      <c r="G66" s="262" t="s">
        <v>78</v>
      </c>
    </row>
    <row r="67" spans="2:9" s="955" customFormat="1" ht="26.25" customHeight="1">
      <c r="B67" s="946" t="s">
        <v>1290</v>
      </c>
      <c r="C67" s="959"/>
      <c r="D67" s="627"/>
      <c r="E67" s="625"/>
      <c r="F67" s="1068" t="s">
        <v>891</v>
      </c>
      <c r="G67" s="837" t="s">
        <v>78</v>
      </c>
    </row>
    <row r="68" spans="2:9" ht="26.25" customHeight="1" thickBot="1">
      <c r="B68" s="537" t="s">
        <v>444</v>
      </c>
      <c r="C68" s="687"/>
      <c r="D68" s="1038"/>
      <c r="E68" s="625"/>
      <c r="F68" s="1068" t="s">
        <v>15</v>
      </c>
      <c r="G68" s="262" t="s">
        <v>78</v>
      </c>
    </row>
    <row r="69" spans="2:9" ht="26.25" customHeight="1" thickBot="1">
      <c r="B69" s="652" t="s">
        <v>254</v>
      </c>
      <c r="C69" s="687"/>
      <c r="D69" s="345">
        <f>SUM(D53:D68)</f>
        <v>0</v>
      </c>
      <c r="E69" s="345">
        <f>SUM(E53:E68)</f>
        <v>0</v>
      </c>
      <c r="F69" s="1068" t="s">
        <v>232</v>
      </c>
      <c r="G69" s="262" t="s">
        <v>78</v>
      </c>
    </row>
    <row r="70" spans="2:9" ht="26.25" customHeight="1">
      <c r="B70" s="652" t="s">
        <v>255</v>
      </c>
      <c r="C70" s="687"/>
      <c r="D70" s="345">
        <f>D36+D51+D69</f>
        <v>0</v>
      </c>
      <c r="E70" s="345">
        <f>E36+E51+E69</f>
        <v>0</v>
      </c>
      <c r="F70" s="1068" t="s">
        <v>233</v>
      </c>
      <c r="G70" s="262" t="s">
        <v>78</v>
      </c>
    </row>
    <row r="71" spans="2:9" ht="26.25" customHeight="1">
      <c r="B71" s="652" t="s">
        <v>1291</v>
      </c>
      <c r="C71" s="687"/>
      <c r="D71" s="650">
        <f>E76</f>
        <v>0</v>
      </c>
      <c r="E71" s="1062"/>
      <c r="F71" s="1068" t="s">
        <v>386</v>
      </c>
      <c r="G71" s="516" t="s">
        <v>78</v>
      </c>
    </row>
    <row r="72" spans="2:9" ht="26.25" customHeight="1">
      <c r="B72" s="537" t="s">
        <v>1292</v>
      </c>
      <c r="C72" s="687"/>
      <c r="D72" s="624"/>
      <c r="E72" s="624"/>
      <c r="F72" s="1068" t="s">
        <v>474</v>
      </c>
      <c r="G72" s="651" t="s">
        <v>143</v>
      </c>
    </row>
    <row r="73" spans="2:9" s="975" customFormat="1" ht="26.25" customHeight="1">
      <c r="B73" s="1149" t="s">
        <v>1293</v>
      </c>
      <c r="C73" s="958"/>
      <c r="D73" s="624"/>
      <c r="E73" s="624"/>
      <c r="F73" s="1068" t="s">
        <v>1070</v>
      </c>
      <c r="G73" s="651" t="s">
        <v>143</v>
      </c>
      <c r="I73" s="1228"/>
    </row>
    <row r="74" spans="2:9" s="975" customFormat="1" ht="26.25" customHeight="1">
      <c r="B74" s="1242" t="s">
        <v>1295</v>
      </c>
      <c r="C74" s="1349" t="s">
        <v>1204</v>
      </c>
      <c r="D74" s="627"/>
      <c r="E74" s="1034"/>
      <c r="F74" s="1068" t="s">
        <v>710</v>
      </c>
      <c r="G74" s="651" t="s">
        <v>143</v>
      </c>
      <c r="I74" s="1348"/>
    </row>
    <row r="75" spans="2:9" s="955" customFormat="1" ht="26.25" customHeight="1" thickBot="1">
      <c r="B75" s="965" t="s">
        <v>1294</v>
      </c>
      <c r="C75" s="958"/>
      <c r="D75" s="627"/>
      <c r="E75" s="625"/>
      <c r="F75" s="1068" t="s">
        <v>711</v>
      </c>
      <c r="G75" s="651" t="s">
        <v>143</v>
      </c>
      <c r="H75" s="1348"/>
      <c r="I75" s="1348"/>
    </row>
    <row r="76" spans="2:9" ht="23.25" customHeight="1">
      <c r="B76" s="395" t="s">
        <v>1488</v>
      </c>
      <c r="C76" s="657"/>
      <c r="D76" s="345">
        <f>SUM(D70:D75)</f>
        <v>0</v>
      </c>
      <c r="E76" s="345">
        <f>SUM(E70:E75)</f>
        <v>0</v>
      </c>
      <c r="F76" s="1068" t="s">
        <v>387</v>
      </c>
      <c r="G76" s="387" t="s">
        <v>78</v>
      </c>
      <c r="H76" s="1348"/>
      <c r="I76" s="1348"/>
    </row>
    <row r="77" spans="2:9">
      <c r="D77" s="691"/>
      <c r="E77" s="691"/>
      <c r="H77" s="1348"/>
      <c r="I77" s="1348"/>
    </row>
    <row r="78" spans="2:9">
      <c r="D78" s="1647"/>
      <c r="E78" s="1647"/>
    </row>
  </sheetData>
  <customSheetViews>
    <customSheetView guid="{E4F26FFA-5313-49C9-9365-CBA576C57791}" scale="85" showGridLines="0" fitToPage="1" showRuler="0" topLeftCell="A4">
      <selection activeCell="D26" sqref="D26"/>
      <pageMargins left="0.74803149606299213" right="0.74803149606299213" top="0.98425196850393704" bottom="0.98425196850393704" header="0.51181102362204722" footer="0.51181102362204722"/>
      <pageSetup paperSize="9" scale="76" orientation="portrait" horizontalDpi="300" verticalDpi="300" r:id="rId1"/>
      <headerFooter alignWithMargins="0"/>
    </customSheetView>
  </customSheetViews>
  <phoneticPr fontId="0" type="noConversion"/>
  <conditionalFormatting sqref="D77">
    <cfRule type="cellIs" dxfId="5" priority="4" operator="notEqual">
      <formula>""</formula>
    </cfRule>
  </conditionalFormatting>
  <conditionalFormatting sqref="E77">
    <cfRule type="cellIs" dxfId="4" priority="3" operator="notEqual">
      <formula>""</formula>
    </cfRule>
  </conditionalFormatting>
  <conditionalFormatting sqref="D78">
    <cfRule type="cellIs" dxfId="3" priority="2" operator="notEqual">
      <formula>0</formula>
    </cfRule>
  </conditionalFormatting>
  <conditionalFormatting sqref="E78">
    <cfRule type="cellIs" dxfId="2" priority="1" operator="notEqual">
      <formula>0</formula>
    </cfRule>
  </conditionalFormatting>
  <dataValidations count="4">
    <dataValidation allowBlank="1" showInputMessage="1" showErrorMessage="1" promptTitle="Normal absorption: CCE" prompt="This line represents the physical transfer of cash and cash equivalents in an absorption transfer only. Transfers of working capital are deducted from movements in working capital in operating cash flows above." sqref="C74"/>
    <dataValidation allowBlank="1" showInputMessage="1" showErrorMessage="1" promptTitle="On-SoFP pension contributions" prompt="Calculated from sheet '34. Pensions'" sqref="C25"/>
    <dataValidation allowBlank="1" showInputMessage="1" showErrorMessage="1" promptTitle="Capital donations" prompt="Changed row in 2015/16: This deducts donations of assets and assets purchased from donated cash (both non-operating). Cash donated for purchasing assets is added back as investing activity below." sqref="C23"/>
    <dataValidation allowBlank="1" showInputMessage="1" showErrorMessage="1" promptTitle="Cash donations" prompt="This row adds in cash donations for purchasing assets (moved from operating above). In rare circumstances timing differences (where the income credit relates to a receivable not cash) can be adjusted." sqref="C45"/>
  </dataValidations>
  <pageMargins left="0.74803149606299213" right="0.35433070866141736" top="0.35433070866141736" bottom="0.39370078740157483" header="0.19685039370078741" footer="0.19685039370078741"/>
  <pageSetup paperSize="8" scale="66" fitToHeight="2" orientation="portrait" horizontalDpi="300" verticalDpi="300" r:id="rId2"/>
  <headerFooter alignWithMargins="0"/>
  <rowBreaks count="1" manualBreakCount="1">
    <brk id="27" min="1" max="6" man="1"/>
  </rowBreaks>
  <colBreaks count="1" manualBreakCount="1">
    <brk id="1" max="104" man="1"/>
  </colBreaks>
  <ignoredErrors>
    <ignoredError sqref="D13:E13 F15:F17 F35:F44 F19:F20 F76 F55:F56 F48:F49 F26:F33 F62:F66 F68:F72 F51:F54 F22:F23 F24 F57:F60" numberStoredAsText="1"/>
    <ignoredError sqref="E36 E17 E52"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82"/>
  <sheetViews>
    <sheetView showGridLines="0" zoomScale="80" zoomScaleNormal="80" workbookViewId="0"/>
  </sheetViews>
  <sheetFormatPr defaultColWidth="10.7109375" defaultRowHeight="12.75"/>
  <cols>
    <col min="1" max="1" width="4.5703125" style="22" customWidth="1"/>
    <col min="2" max="2" width="55.42578125" style="24" customWidth="1"/>
    <col min="3" max="3" width="13" style="22" customWidth="1"/>
    <col min="4" max="6" width="13.28515625" style="22" customWidth="1"/>
    <col min="7" max="15" width="13" customWidth="1"/>
  </cols>
  <sheetData>
    <row r="1" spans="1:6" ht="15.75">
      <c r="A1" s="33"/>
      <c r="B1" s="1207" t="s">
        <v>1083</v>
      </c>
      <c r="C1" s="33"/>
      <c r="D1" s="33"/>
      <c r="E1" s="33"/>
      <c r="F1" s="33"/>
    </row>
    <row r="2" spans="1:6">
      <c r="A2" s="33"/>
      <c r="B2" s="42"/>
      <c r="C2" s="33"/>
      <c r="D2" s="33"/>
      <c r="E2" s="33"/>
      <c r="F2" s="33"/>
    </row>
    <row r="3" spans="1:6">
      <c r="A3" s="33"/>
      <c r="B3" s="43" t="s">
        <v>1479</v>
      </c>
      <c r="C3" s="33"/>
      <c r="D3" s="33"/>
      <c r="E3" s="33"/>
      <c r="F3" s="33"/>
    </row>
    <row r="4" spans="1:6">
      <c r="A4" s="33"/>
      <c r="B4" s="94" t="s">
        <v>1242</v>
      </c>
      <c r="C4" s="33"/>
      <c r="D4" s="33"/>
      <c r="E4" s="33"/>
      <c r="F4" s="33"/>
    </row>
    <row r="5" spans="1:6" s="1609" customFormat="1">
      <c r="A5" s="978"/>
      <c r="B5" s="916"/>
      <c r="C5" s="978"/>
      <c r="D5" s="978"/>
      <c r="E5" s="978"/>
      <c r="F5" s="978"/>
    </row>
    <row r="6" spans="1:6" s="1609" customFormat="1">
      <c r="A6" s="978"/>
      <c r="B6" s="916"/>
      <c r="C6" s="978"/>
      <c r="D6" s="978"/>
      <c r="E6" s="978"/>
      <c r="F6" s="978"/>
    </row>
    <row r="7" spans="1:6" s="1609" customFormat="1">
      <c r="A7" s="978"/>
      <c r="B7" s="916"/>
      <c r="C7" s="978"/>
      <c r="D7" s="978"/>
      <c r="E7" s="978"/>
      <c r="F7" s="978"/>
    </row>
    <row r="8" spans="1:6">
      <c r="A8" s="33"/>
      <c r="B8" s="33"/>
      <c r="C8" s="33"/>
      <c r="D8" s="33"/>
      <c r="E8" s="33"/>
      <c r="F8" s="33"/>
    </row>
    <row r="9" spans="1:6">
      <c r="A9" s="33"/>
      <c r="B9" s="65" t="s">
        <v>43</v>
      </c>
      <c r="C9" s="33"/>
      <c r="D9" s="33"/>
      <c r="E9" s="33"/>
      <c r="F9" s="33"/>
    </row>
    <row r="10" spans="1:6">
      <c r="A10" s="33"/>
      <c r="B10" s="40"/>
      <c r="C10" s="33"/>
      <c r="D10" s="33"/>
      <c r="E10" s="33"/>
      <c r="F10" s="33"/>
    </row>
    <row r="11" spans="1:6">
      <c r="A11" s="33"/>
      <c r="B11" s="37"/>
      <c r="C11" s="33"/>
      <c r="D11" s="33"/>
      <c r="E11" s="1759" t="s">
        <v>1633</v>
      </c>
      <c r="F11" s="1759">
        <v>1</v>
      </c>
    </row>
    <row r="12" spans="1:6">
      <c r="A12" s="1187">
        <v>1</v>
      </c>
      <c r="B12" s="600"/>
      <c r="C12" s="638" t="s">
        <v>333</v>
      </c>
      <c r="D12" s="1154" t="s">
        <v>334</v>
      </c>
      <c r="E12" s="633" t="s">
        <v>73</v>
      </c>
      <c r="F12" s="540"/>
    </row>
    <row r="13" spans="1:6">
      <c r="A13" s="33"/>
      <c r="B13" s="323" t="s">
        <v>1237</v>
      </c>
      <c r="C13" s="660" t="s">
        <v>1129</v>
      </c>
      <c r="D13" s="660" t="s">
        <v>957</v>
      </c>
      <c r="E13" s="661"/>
      <c r="F13" s="228"/>
    </row>
    <row r="14" spans="1:6" ht="33.75" customHeight="1">
      <c r="A14" s="33"/>
      <c r="B14" s="325" t="s">
        <v>84</v>
      </c>
      <c r="C14" s="353" t="s">
        <v>28</v>
      </c>
      <c r="D14" s="353" t="s">
        <v>28</v>
      </c>
      <c r="E14" s="355"/>
      <c r="F14" s="228" t="s">
        <v>110</v>
      </c>
    </row>
    <row r="15" spans="1:6">
      <c r="A15" s="33"/>
      <c r="B15" s="325"/>
      <c r="C15" s="353" t="s">
        <v>75</v>
      </c>
      <c r="D15" s="353" t="s">
        <v>75</v>
      </c>
      <c r="E15" s="528" t="s">
        <v>74</v>
      </c>
      <c r="F15" s="228" t="s">
        <v>111</v>
      </c>
    </row>
    <row r="16" spans="1:6" ht="25.5" customHeight="1">
      <c r="A16" s="33"/>
      <c r="B16" s="668" t="s">
        <v>1469</v>
      </c>
      <c r="C16" s="669"/>
      <c r="D16" s="669"/>
      <c r="E16" s="669"/>
      <c r="F16" s="670"/>
    </row>
    <row r="17" spans="1:6" ht="25.5" customHeight="1">
      <c r="A17" s="33"/>
      <c r="B17" s="663" t="s">
        <v>99</v>
      </c>
      <c r="C17" s="627"/>
      <c r="D17" s="625"/>
      <c r="E17" s="632">
        <v>100</v>
      </c>
      <c r="F17" s="643" t="s">
        <v>76</v>
      </c>
    </row>
    <row r="18" spans="1:6" ht="25.5" customHeight="1">
      <c r="A18" s="33"/>
      <c r="B18" s="663" t="s">
        <v>100</v>
      </c>
      <c r="C18" s="627"/>
      <c r="D18" s="625"/>
      <c r="E18" s="632" t="s">
        <v>200</v>
      </c>
      <c r="F18" s="643" t="s">
        <v>76</v>
      </c>
    </row>
    <row r="19" spans="1:6" ht="25.5" customHeight="1">
      <c r="A19" s="33"/>
      <c r="B19" s="663" t="s">
        <v>85</v>
      </c>
      <c r="C19" s="627"/>
      <c r="D19" s="625"/>
      <c r="E19" s="632" t="s">
        <v>26</v>
      </c>
      <c r="F19" s="643" t="s">
        <v>76</v>
      </c>
    </row>
    <row r="20" spans="1:6" ht="25.5" customHeight="1">
      <c r="A20" s="33"/>
      <c r="B20" s="663" t="s">
        <v>86</v>
      </c>
      <c r="C20" s="627"/>
      <c r="D20" s="625"/>
      <c r="E20" s="632" t="s">
        <v>201</v>
      </c>
      <c r="F20" s="664" t="s">
        <v>76</v>
      </c>
    </row>
    <row r="21" spans="1:6" ht="25.5" customHeight="1">
      <c r="A21" s="33"/>
      <c r="B21" s="663" t="s">
        <v>1634</v>
      </c>
      <c r="C21" s="627"/>
      <c r="D21" s="625"/>
      <c r="E21" s="632" t="s">
        <v>27</v>
      </c>
      <c r="F21" s="643" t="s">
        <v>76</v>
      </c>
    </row>
    <row r="22" spans="1:6" ht="25.5" customHeight="1">
      <c r="A22" s="33"/>
      <c r="B22" s="662" t="s">
        <v>1468</v>
      </c>
      <c r="C22" s="277"/>
      <c r="D22" s="277"/>
      <c r="E22" s="279"/>
      <c r="F22" s="665"/>
    </row>
    <row r="23" spans="1:6" ht="25.5" customHeight="1">
      <c r="A23" s="33"/>
      <c r="B23" s="663" t="s">
        <v>1296</v>
      </c>
      <c r="C23" s="627"/>
      <c r="D23" s="625"/>
      <c r="E23" s="632" t="s">
        <v>202</v>
      </c>
      <c r="F23" s="643" t="s">
        <v>76</v>
      </c>
    </row>
    <row r="24" spans="1:6" ht="25.5" customHeight="1">
      <c r="A24" s="33"/>
      <c r="B24" s="663" t="s">
        <v>1297</v>
      </c>
      <c r="C24" s="627"/>
      <c r="D24" s="625"/>
      <c r="E24" s="632" t="s">
        <v>3</v>
      </c>
      <c r="F24" s="643" t="s">
        <v>76</v>
      </c>
    </row>
    <row r="25" spans="1:6" ht="34.5" customHeight="1">
      <c r="A25" s="33"/>
      <c r="B25" s="503" t="s">
        <v>1298</v>
      </c>
      <c r="C25" s="627"/>
      <c r="D25" s="625"/>
      <c r="E25" s="632" t="s">
        <v>203</v>
      </c>
      <c r="F25" s="643" t="s">
        <v>76</v>
      </c>
    </row>
    <row r="26" spans="1:6" ht="34.5" customHeight="1">
      <c r="A26" s="33"/>
      <c r="B26" s="666" t="s">
        <v>1299</v>
      </c>
      <c r="C26" s="627"/>
      <c r="D26" s="625"/>
      <c r="E26" s="632" t="s">
        <v>4</v>
      </c>
      <c r="F26" s="643" t="s">
        <v>76</v>
      </c>
    </row>
    <row r="27" spans="1:6" ht="25.5" customHeight="1">
      <c r="A27" s="33"/>
      <c r="B27" s="666" t="s">
        <v>126</v>
      </c>
      <c r="C27" s="627"/>
      <c r="D27" s="625"/>
      <c r="E27" s="632" t="s">
        <v>204</v>
      </c>
      <c r="F27" s="643" t="s">
        <v>76</v>
      </c>
    </row>
    <row r="28" spans="1:6" ht="25.5" customHeight="1">
      <c r="A28" s="128"/>
      <c r="B28" s="662" t="s">
        <v>1470</v>
      </c>
      <c r="C28" s="277"/>
      <c r="D28" s="277"/>
      <c r="E28" s="279"/>
      <c r="F28" s="665"/>
    </row>
    <row r="29" spans="1:6" ht="25.5" customHeight="1">
      <c r="A29" s="128"/>
      <c r="B29" s="663" t="s">
        <v>759</v>
      </c>
      <c r="C29" s="627"/>
      <c r="D29" s="625"/>
      <c r="E29" s="632" t="s">
        <v>5</v>
      </c>
      <c r="F29" s="643" t="s">
        <v>76</v>
      </c>
    </row>
    <row r="30" spans="1:6" ht="25.5" customHeight="1">
      <c r="A30" s="128"/>
      <c r="B30" s="663" t="s">
        <v>760</v>
      </c>
      <c r="C30" s="627"/>
      <c r="D30" s="625"/>
      <c r="E30" s="632" t="s">
        <v>205</v>
      </c>
      <c r="F30" s="643" t="s">
        <v>76</v>
      </c>
    </row>
    <row r="31" spans="1:6" ht="25.5" customHeight="1">
      <c r="A31" s="128"/>
      <c r="B31" s="663" t="s">
        <v>748</v>
      </c>
      <c r="C31" s="627"/>
      <c r="D31" s="625"/>
      <c r="E31" s="632" t="s">
        <v>6</v>
      </c>
      <c r="F31" s="643" t="s">
        <v>76</v>
      </c>
    </row>
    <row r="32" spans="1:6" ht="25.5" customHeight="1">
      <c r="A32" s="128"/>
      <c r="B32" s="662" t="s">
        <v>1471</v>
      </c>
      <c r="C32" s="279"/>
      <c r="D32" s="279"/>
      <c r="E32" s="279"/>
      <c r="F32" s="665"/>
    </row>
    <row r="33" spans="1:6" ht="25.5" customHeight="1">
      <c r="A33" s="128"/>
      <c r="B33" s="469" t="s">
        <v>1018</v>
      </c>
      <c r="C33" s="627"/>
      <c r="D33" s="950"/>
      <c r="E33" s="632" t="s">
        <v>208</v>
      </c>
      <c r="F33" s="643" t="s">
        <v>76</v>
      </c>
    </row>
    <row r="34" spans="1:6" ht="25.5" customHeight="1">
      <c r="A34" s="128"/>
      <c r="B34" s="469" t="s">
        <v>1235</v>
      </c>
      <c r="C34" s="627"/>
      <c r="D34" s="625"/>
      <c r="E34" s="632" t="s">
        <v>209</v>
      </c>
      <c r="F34" s="643" t="s">
        <v>76</v>
      </c>
    </row>
    <row r="35" spans="1:6" ht="25.5" customHeight="1">
      <c r="A35" s="33"/>
      <c r="B35" s="662" t="s">
        <v>125</v>
      </c>
      <c r="C35" s="277"/>
      <c r="D35" s="277"/>
      <c r="E35" s="279"/>
      <c r="F35" s="665"/>
    </row>
    <row r="36" spans="1:6" s="1609" customFormat="1" ht="25.5" customHeight="1">
      <c r="A36" s="978"/>
      <c r="B36" s="663" t="s">
        <v>1476</v>
      </c>
      <c r="C36" s="1634">
        <f>'6. Op Inc (source)'!C26</f>
        <v>0</v>
      </c>
      <c r="D36" s="1634">
        <f>'6. Op Inc (source)'!D26</f>
        <v>0</v>
      </c>
      <c r="E36" s="632" t="s">
        <v>211</v>
      </c>
      <c r="F36" s="643" t="s">
        <v>76</v>
      </c>
    </row>
    <row r="37" spans="1:6" ht="25.5" customHeight="1">
      <c r="A37" s="33"/>
      <c r="B37" s="663" t="s">
        <v>121</v>
      </c>
      <c r="C37" s="627"/>
      <c r="D37" s="625"/>
      <c r="E37" s="632" t="s">
        <v>212</v>
      </c>
      <c r="F37" s="643" t="s">
        <v>76</v>
      </c>
    </row>
    <row r="38" spans="1:6" ht="25.5" customHeight="1" thickBot="1">
      <c r="A38" s="33"/>
      <c r="B38" s="1249" t="s">
        <v>1608</v>
      </c>
      <c r="C38" s="627"/>
      <c r="D38" s="625"/>
      <c r="E38" s="632" t="s">
        <v>213</v>
      </c>
      <c r="F38" s="643" t="s">
        <v>76</v>
      </c>
    </row>
    <row r="39" spans="1:6" ht="25.5" customHeight="1">
      <c r="A39" s="33"/>
      <c r="B39" s="667" t="s">
        <v>257</v>
      </c>
      <c r="C39" s="345">
        <f>SUM(C17:C38)</f>
        <v>0</v>
      </c>
      <c r="D39" s="345">
        <f>SUM(D17:D38)</f>
        <v>0</v>
      </c>
      <c r="E39" s="632" t="s">
        <v>8</v>
      </c>
      <c r="F39" s="643" t="s">
        <v>76</v>
      </c>
    </row>
    <row r="40" spans="1:6" ht="18.75" customHeight="1">
      <c r="A40" s="127"/>
      <c r="B40" s="1122"/>
      <c r="C40" s="1123"/>
      <c r="D40" s="1123"/>
      <c r="E40" s="1123"/>
      <c r="F40" s="1070"/>
    </row>
    <row r="41" spans="1:6" ht="25.5" customHeight="1" thickBot="1">
      <c r="A41" s="128"/>
      <c r="B41" s="671" t="s">
        <v>1241</v>
      </c>
      <c r="C41" s="1120">
        <f>'6. Op Inc (source)'!C68</f>
        <v>0</v>
      </c>
      <c r="D41" s="1120">
        <f>'6. Op Inc (source)'!D68</f>
        <v>0</v>
      </c>
      <c r="E41" s="1117">
        <v>295</v>
      </c>
      <c r="F41" s="1121" t="s">
        <v>136</v>
      </c>
    </row>
    <row r="42" spans="1:6" ht="36" customHeight="1" thickTop="1">
      <c r="A42" s="128"/>
      <c r="B42" s="672" t="s">
        <v>158</v>
      </c>
      <c r="C42" s="345">
        <f>C41+C39</f>
        <v>0</v>
      </c>
      <c r="D42" s="345">
        <f>D41+D39</f>
        <v>0</v>
      </c>
      <c r="E42" s="632">
        <v>300</v>
      </c>
      <c r="F42" s="379" t="s">
        <v>76</v>
      </c>
    </row>
    <row r="43" spans="1:6">
      <c r="A43" s="33"/>
      <c r="B43" s="37"/>
      <c r="C43" s="33"/>
      <c r="D43" s="33"/>
      <c r="E43" s="33"/>
      <c r="F43" s="33"/>
    </row>
    <row r="44" spans="1:6">
      <c r="A44" s="33"/>
      <c r="B44" s="32"/>
      <c r="C44" s="33"/>
      <c r="D44" s="33"/>
      <c r="E44" s="33"/>
      <c r="F44" s="33"/>
    </row>
    <row r="45" spans="1:6">
      <c r="A45" s="33"/>
      <c r="B45" s="40"/>
      <c r="C45" s="33"/>
      <c r="D45" s="33"/>
      <c r="E45" s="1759" t="s">
        <v>1633</v>
      </c>
      <c r="F45" s="1759">
        <v>2</v>
      </c>
    </row>
    <row r="46" spans="1:6">
      <c r="A46" s="1187">
        <v>2</v>
      </c>
      <c r="B46" s="645"/>
      <c r="C46" s="1160" t="s">
        <v>780</v>
      </c>
      <c r="D46" s="1154" t="s">
        <v>781</v>
      </c>
      <c r="E46" s="633" t="s">
        <v>73</v>
      </c>
      <c r="F46" s="540"/>
    </row>
    <row r="47" spans="1:6">
      <c r="A47" s="33"/>
      <c r="B47" s="1124" t="s">
        <v>1054</v>
      </c>
      <c r="C47" s="540" t="s">
        <v>1129</v>
      </c>
      <c r="D47" s="540" t="s">
        <v>957</v>
      </c>
      <c r="E47" s="540"/>
      <c r="F47" s="228"/>
    </row>
    <row r="48" spans="1:6">
      <c r="A48" s="33"/>
      <c r="B48" s="673"/>
      <c r="C48" s="674" t="s">
        <v>28</v>
      </c>
      <c r="D48" s="674" t="s">
        <v>28</v>
      </c>
      <c r="E48" s="352"/>
      <c r="F48" s="228" t="s">
        <v>110</v>
      </c>
    </row>
    <row r="49" spans="1:6">
      <c r="A49" s="33"/>
      <c r="B49" s="675"/>
      <c r="C49" s="352" t="s">
        <v>75</v>
      </c>
      <c r="D49" s="352" t="s">
        <v>75</v>
      </c>
      <c r="E49" s="1068" t="s">
        <v>74</v>
      </c>
      <c r="F49" s="352" t="s">
        <v>111</v>
      </c>
    </row>
    <row r="50" spans="1:6" ht="21" customHeight="1">
      <c r="A50" s="33"/>
      <c r="B50" s="668" t="s">
        <v>1300</v>
      </c>
      <c r="C50" s="676"/>
      <c r="D50" s="676"/>
      <c r="E50" s="677"/>
      <c r="F50" s="643"/>
    </row>
    <row r="51" spans="1:6" ht="33.75" customHeight="1">
      <c r="A51" s="835"/>
      <c r="B51" s="802" t="s">
        <v>939</v>
      </c>
      <c r="C51" s="627"/>
      <c r="D51" s="625"/>
      <c r="E51" s="632">
        <v>100</v>
      </c>
      <c r="F51" s="643" t="s">
        <v>136</v>
      </c>
    </row>
    <row r="52" spans="1:6" s="854" customFormat="1" ht="21.75" customHeight="1">
      <c r="A52" s="835"/>
      <c r="B52" s="760" t="s">
        <v>935</v>
      </c>
      <c r="C52" s="627"/>
      <c r="D52" s="856"/>
      <c r="E52" s="844" t="s">
        <v>200</v>
      </c>
      <c r="F52" s="643" t="s">
        <v>136</v>
      </c>
    </row>
    <row r="53" spans="1:6" ht="21" customHeight="1" thickBot="1">
      <c r="A53" s="835"/>
      <c r="B53" s="760" t="s">
        <v>936</v>
      </c>
      <c r="C53" s="627"/>
      <c r="D53" s="625"/>
      <c r="E53" s="632" t="s">
        <v>702</v>
      </c>
      <c r="F53" s="643" t="s">
        <v>136</v>
      </c>
    </row>
    <row r="54" spans="1:6" ht="21" customHeight="1">
      <c r="A54" s="33"/>
      <c r="B54" s="649" t="s">
        <v>33</v>
      </c>
      <c r="C54" s="345">
        <f>SUM(C51:C53)</f>
        <v>0</v>
      </c>
      <c r="D54" s="345">
        <f>SUM(D51:D53)</f>
        <v>0</v>
      </c>
      <c r="E54" s="632">
        <v>110</v>
      </c>
      <c r="F54" s="643" t="s">
        <v>136</v>
      </c>
    </row>
    <row r="55" spans="1:6" ht="21" customHeight="1">
      <c r="A55" s="33"/>
      <c r="B55" s="668" t="s">
        <v>934</v>
      </c>
      <c r="C55" s="676"/>
      <c r="D55" s="676"/>
      <c r="E55" s="677"/>
      <c r="F55" s="643"/>
    </row>
    <row r="56" spans="1:6" ht="21" customHeight="1">
      <c r="A56" s="128"/>
      <c r="B56" s="678" t="s">
        <v>1421</v>
      </c>
      <c r="C56" s="676"/>
      <c r="D56" s="676"/>
      <c r="E56" s="677"/>
      <c r="F56" s="643"/>
    </row>
    <row r="57" spans="1:6" ht="21" customHeight="1">
      <c r="A57" s="33"/>
      <c r="B57" s="679" t="s">
        <v>159</v>
      </c>
      <c r="C57" s="627"/>
      <c r="D57" s="625"/>
      <c r="E57" s="632">
        <v>115</v>
      </c>
      <c r="F57" s="643" t="s">
        <v>136</v>
      </c>
    </row>
    <row r="58" spans="1:6" ht="21" customHeight="1">
      <c r="A58" s="33"/>
      <c r="B58" s="679" t="s">
        <v>160</v>
      </c>
      <c r="C58" s="627"/>
      <c r="D58" s="625"/>
      <c r="E58" s="632">
        <v>120</v>
      </c>
      <c r="F58" s="643" t="s">
        <v>136</v>
      </c>
    </row>
    <row r="59" spans="1:6" ht="21" customHeight="1" thickBot="1">
      <c r="A59" s="33"/>
      <c r="B59" s="679" t="s">
        <v>161</v>
      </c>
      <c r="C59" s="627"/>
      <c r="D59" s="625"/>
      <c r="E59" s="632">
        <v>125</v>
      </c>
      <c r="F59" s="643" t="s">
        <v>136</v>
      </c>
    </row>
    <row r="60" spans="1:6" ht="21" customHeight="1">
      <c r="A60" s="128"/>
      <c r="B60" s="680" t="s">
        <v>801</v>
      </c>
      <c r="C60" s="345">
        <f>SUM(C57:C59)</f>
        <v>0</v>
      </c>
      <c r="D60" s="345">
        <f>SUM(D57:D59)</f>
        <v>0</v>
      </c>
      <c r="E60" s="632">
        <v>140</v>
      </c>
      <c r="F60" s="643" t="s">
        <v>136</v>
      </c>
    </row>
    <row r="61" spans="1:6" ht="21" customHeight="1">
      <c r="A61" s="128"/>
      <c r="B61" s="678" t="s">
        <v>1422</v>
      </c>
      <c r="C61" s="676"/>
      <c r="D61" s="676"/>
      <c r="E61" s="677"/>
      <c r="F61" s="643"/>
    </row>
    <row r="62" spans="1:6" ht="21" customHeight="1">
      <c r="A62" s="128"/>
      <c r="B62" s="679" t="s">
        <v>159</v>
      </c>
      <c r="C62" s="627"/>
      <c r="D62" s="625"/>
      <c r="E62" s="632">
        <v>150</v>
      </c>
      <c r="F62" s="643" t="s">
        <v>136</v>
      </c>
    </row>
    <row r="63" spans="1:6" ht="21" customHeight="1">
      <c r="A63" s="128"/>
      <c r="B63" s="679" t="s">
        <v>160</v>
      </c>
      <c r="C63" s="627"/>
      <c r="D63" s="625"/>
      <c r="E63" s="632">
        <v>160</v>
      </c>
      <c r="F63" s="643" t="s">
        <v>136</v>
      </c>
    </row>
    <row r="64" spans="1:6" ht="21" customHeight="1" thickBot="1">
      <c r="A64" s="128"/>
      <c r="B64" s="679" t="s">
        <v>161</v>
      </c>
      <c r="C64" s="627"/>
      <c r="D64" s="625"/>
      <c r="E64" s="632">
        <v>170</v>
      </c>
      <c r="F64" s="643" t="s">
        <v>136</v>
      </c>
    </row>
    <row r="65" spans="1:6" ht="21" customHeight="1">
      <c r="A65" s="128"/>
      <c r="B65" s="680" t="s">
        <v>801</v>
      </c>
      <c r="C65" s="345">
        <f>SUM(C62:C64)</f>
        <v>0</v>
      </c>
      <c r="D65" s="345">
        <f t="shared" ref="D65" si="0">SUM(D62:D64)</f>
        <v>0</v>
      </c>
      <c r="E65" s="632">
        <v>180</v>
      </c>
      <c r="F65" s="643" t="s">
        <v>136</v>
      </c>
    </row>
    <row r="66" spans="1:6" ht="21" customHeight="1">
      <c r="A66" s="128"/>
      <c r="B66" s="678" t="s">
        <v>1423</v>
      </c>
      <c r="C66" s="676"/>
      <c r="D66" s="676"/>
      <c r="E66" s="677"/>
      <c r="F66" s="643"/>
    </row>
    <row r="67" spans="1:6" ht="21" customHeight="1">
      <c r="A67" s="128"/>
      <c r="B67" s="679" t="s">
        <v>159</v>
      </c>
      <c r="C67" s="627"/>
      <c r="D67" s="625"/>
      <c r="E67" s="632">
        <v>190</v>
      </c>
      <c r="F67" s="643" t="s">
        <v>136</v>
      </c>
    </row>
    <row r="68" spans="1:6" ht="21" customHeight="1">
      <c r="A68" s="128"/>
      <c r="B68" s="679" t="s">
        <v>160</v>
      </c>
      <c r="C68" s="627"/>
      <c r="D68" s="625"/>
      <c r="E68" s="632">
        <v>200</v>
      </c>
      <c r="F68" s="643" t="s">
        <v>136</v>
      </c>
    </row>
    <row r="69" spans="1:6" ht="21" customHeight="1" thickBot="1">
      <c r="A69" s="128"/>
      <c r="B69" s="679" t="s">
        <v>161</v>
      </c>
      <c r="C69" s="627"/>
      <c r="D69" s="625"/>
      <c r="E69" s="632">
        <v>210</v>
      </c>
      <c r="F69" s="643" t="s">
        <v>136</v>
      </c>
    </row>
    <row r="70" spans="1:6" ht="21" customHeight="1" thickBot="1">
      <c r="A70" s="128"/>
      <c r="B70" s="680" t="s">
        <v>801</v>
      </c>
      <c r="C70" s="345">
        <f>SUM(C67:C69)</f>
        <v>0</v>
      </c>
      <c r="D70" s="345">
        <f t="shared" ref="D70" si="1">SUM(D67:D69)</f>
        <v>0</v>
      </c>
      <c r="E70" s="632" t="s">
        <v>216</v>
      </c>
      <c r="F70" s="643" t="s">
        <v>136</v>
      </c>
    </row>
    <row r="71" spans="1:6" ht="21" customHeight="1">
      <c r="A71" s="33"/>
      <c r="B71" s="681" t="s">
        <v>256</v>
      </c>
      <c r="C71" s="345">
        <f>C60+C65+C70</f>
        <v>0</v>
      </c>
      <c r="D71" s="345">
        <f>D60+D65+D70</f>
        <v>0</v>
      </c>
      <c r="E71" s="632">
        <v>130</v>
      </c>
      <c r="F71" s="643" t="s">
        <v>136</v>
      </c>
    </row>
    <row r="72" spans="1:6">
      <c r="A72" s="33"/>
      <c r="B72" s="37"/>
      <c r="C72" s="33"/>
      <c r="D72"/>
      <c r="E72"/>
      <c r="F72"/>
    </row>
    <row r="73" spans="1:6">
      <c r="A73" s="33"/>
      <c r="B73" s="37"/>
      <c r="C73" s="33"/>
      <c r="D73"/>
      <c r="E73"/>
      <c r="F73"/>
    </row>
    <row r="74" spans="1:6">
      <c r="D74"/>
      <c r="E74"/>
      <c r="F74"/>
    </row>
    <row r="75" spans="1:6">
      <c r="D75"/>
      <c r="E75"/>
      <c r="F75"/>
    </row>
    <row r="76" spans="1:6">
      <c r="D76"/>
      <c r="E76"/>
      <c r="F76"/>
    </row>
    <row r="77" spans="1:6">
      <c r="D77"/>
      <c r="E77"/>
      <c r="F77"/>
    </row>
    <row r="78" spans="1:6">
      <c r="D78"/>
      <c r="E78"/>
      <c r="F78"/>
    </row>
    <row r="79" spans="1:6">
      <c r="D79"/>
      <c r="E79"/>
      <c r="F79"/>
    </row>
    <row r="80" spans="1:6">
      <c r="D80"/>
      <c r="E80"/>
      <c r="F80"/>
    </row>
    <row r="81" spans="4:6">
      <c r="D81"/>
      <c r="E81"/>
      <c r="F81"/>
    </row>
    <row r="82" spans="4:6">
      <c r="D82"/>
      <c r="E82"/>
      <c r="F82"/>
    </row>
  </sheetData>
  <dataConsolidate/>
  <customSheetViews>
    <customSheetView guid="{E4F26FFA-5313-49C9-9365-CBA576C57791}" scale="85" showGridLines="0" fitToPage="1" showRuler="0" topLeftCell="A25">
      <selection activeCell="D45" sqref="D45"/>
      <pageMargins left="0.74803149606299213" right="0.74803149606299213" top="0.98425196850393704" bottom="0.98425196850393704" header="0.51181102362204722" footer="0.51181102362204722"/>
      <pageSetup paperSize="9" scale="70" orientation="portrait" horizontalDpi="300" verticalDpi="300" r:id="rId1"/>
      <headerFooter alignWithMargins="0"/>
    </customSheetView>
  </customSheetViews>
  <phoneticPr fontId="0" type="noConversion"/>
  <printOptions gridLinesSet="0"/>
  <pageMargins left="0.74803149606299213" right="0.35433070866141736" top="0.35433070866141736" bottom="0.39370078740157483" header="0.19685039370078741" footer="0.19685039370078741"/>
  <pageSetup paperSize="9" scale="51" fitToHeight="0" orientation="landscape" horizontalDpi="300" verticalDpi="300" r:id="rId2"/>
  <headerFooter alignWithMargins="0"/>
  <ignoredErrors>
    <ignoredError sqref="D43 C49 C54 E37:E39 C15 D16 E18:E27 E29:E31 D15 E34:E3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1">
    <pageSetUpPr fitToPage="1"/>
  </sheetPr>
  <dimension ref="A1:G86"/>
  <sheetViews>
    <sheetView showGridLines="0" zoomScale="80" zoomScaleNormal="80" workbookViewId="0"/>
  </sheetViews>
  <sheetFormatPr defaultColWidth="10.7109375" defaultRowHeight="12.75"/>
  <cols>
    <col min="1" max="1" width="4.5703125" style="20" customWidth="1"/>
    <col min="2" max="2" width="51.140625" style="15" customWidth="1"/>
    <col min="3" max="3" width="13.140625" style="20" customWidth="1"/>
    <col min="4" max="4" width="12.85546875" style="20" bestFit="1" customWidth="1"/>
    <col min="5" max="5" width="13.140625" style="20" bestFit="1" customWidth="1"/>
    <col min="6" max="6" width="12.85546875" style="20" bestFit="1" customWidth="1"/>
    <col min="7" max="9" width="13" style="20" customWidth="1"/>
    <col min="10" max="16384" width="10.7109375" style="20"/>
  </cols>
  <sheetData>
    <row r="1" spans="1:7" ht="15.75">
      <c r="A1" s="32"/>
      <c r="B1" s="1207" t="s">
        <v>1083</v>
      </c>
      <c r="C1" s="32"/>
      <c r="D1" s="32"/>
      <c r="E1" s="32"/>
      <c r="F1" s="32"/>
      <c r="G1" s="32"/>
    </row>
    <row r="2" spans="1:7">
      <c r="A2" s="32"/>
      <c r="B2" s="68"/>
      <c r="C2" s="32"/>
      <c r="D2" s="32"/>
      <c r="E2" s="32"/>
      <c r="F2" s="32"/>
      <c r="G2" s="32"/>
    </row>
    <row r="3" spans="1:7">
      <c r="A3" s="32"/>
      <c r="B3" s="43" t="s">
        <v>1479</v>
      </c>
      <c r="C3" s="32"/>
      <c r="D3" s="32"/>
      <c r="E3" s="32"/>
      <c r="F3" s="32"/>
      <c r="G3" s="32"/>
    </row>
    <row r="4" spans="1:7">
      <c r="A4" s="32"/>
      <c r="B4" s="97" t="s">
        <v>1258</v>
      </c>
      <c r="C4" s="32"/>
      <c r="D4" s="32"/>
      <c r="E4" s="32"/>
      <c r="F4" s="32"/>
      <c r="G4" s="32"/>
    </row>
    <row r="5" spans="1:7" s="974" customFormat="1">
      <c r="A5" s="1307"/>
      <c r="B5" s="97"/>
      <c r="C5" s="1307"/>
      <c r="D5" s="1307"/>
      <c r="E5" s="1307"/>
      <c r="F5" s="1307"/>
      <c r="G5" s="1307"/>
    </row>
    <row r="6" spans="1:7" s="974" customFormat="1">
      <c r="A6" s="1307"/>
      <c r="B6" s="97"/>
      <c r="C6" s="1307"/>
      <c r="D6" s="1307"/>
      <c r="E6" s="1307"/>
      <c r="F6" s="1307"/>
      <c r="G6" s="1307"/>
    </row>
    <row r="7" spans="1:7" s="974" customFormat="1">
      <c r="A7" s="1307"/>
      <c r="B7" s="97"/>
      <c r="C7" s="1307"/>
      <c r="D7" s="1307"/>
      <c r="E7" s="1307"/>
      <c r="F7" s="1307"/>
      <c r="G7" s="1307"/>
    </row>
    <row r="8" spans="1:7">
      <c r="A8" s="32"/>
      <c r="B8" s="32"/>
      <c r="C8" s="32"/>
      <c r="D8" s="32"/>
      <c r="E8" s="32"/>
      <c r="F8" s="32"/>
      <c r="G8" s="32"/>
    </row>
    <row r="9" spans="1:7">
      <c r="A9" s="32"/>
      <c r="B9" s="43" t="s">
        <v>43</v>
      </c>
      <c r="C9" s="32"/>
      <c r="D9" s="32"/>
      <c r="E9" s="32"/>
      <c r="F9" s="32"/>
      <c r="G9" s="32"/>
    </row>
    <row r="10" spans="1:7">
      <c r="A10" s="32"/>
      <c r="B10" s="40"/>
      <c r="C10" s="32"/>
      <c r="D10" s="32"/>
      <c r="E10" s="1759" t="s">
        <v>1633</v>
      </c>
      <c r="F10" s="1759">
        <v>1</v>
      </c>
      <c r="G10" s="32"/>
    </row>
    <row r="11" spans="1:7">
      <c r="A11" s="1186">
        <v>1</v>
      </c>
      <c r="B11" s="1310"/>
      <c r="C11" s="1270" t="s">
        <v>332</v>
      </c>
      <c r="D11" s="1271" t="s">
        <v>335</v>
      </c>
      <c r="E11" s="1270" t="s">
        <v>73</v>
      </c>
      <c r="F11" s="746"/>
    </row>
    <row r="12" spans="1:7" s="14" customFormat="1">
      <c r="A12" s="32"/>
      <c r="B12" s="1111" t="s">
        <v>1236</v>
      </c>
      <c r="C12" s="1311" t="s">
        <v>1129</v>
      </c>
      <c r="D12" s="1311" t="s">
        <v>957</v>
      </c>
      <c r="E12" s="1312"/>
      <c r="F12" s="1313"/>
    </row>
    <row r="13" spans="1:7" ht="45" customHeight="1">
      <c r="A13" s="32"/>
      <c r="B13" s="1314" t="s">
        <v>84</v>
      </c>
      <c r="C13" s="1303" t="s">
        <v>28</v>
      </c>
      <c r="D13" s="931" t="s">
        <v>93</v>
      </c>
      <c r="E13" s="648"/>
      <c r="F13" s="1313" t="s">
        <v>110</v>
      </c>
    </row>
    <row r="14" spans="1:7">
      <c r="A14" s="32"/>
      <c r="B14" s="1315"/>
      <c r="C14" s="1176" t="s">
        <v>75</v>
      </c>
      <c r="D14" s="1176" t="s">
        <v>75</v>
      </c>
      <c r="E14" s="844" t="s">
        <v>74</v>
      </c>
      <c r="F14" s="389" t="s">
        <v>111</v>
      </c>
    </row>
    <row r="15" spans="1:7" ht="18.75" customHeight="1">
      <c r="A15" s="32"/>
      <c r="B15" s="431" t="s">
        <v>58</v>
      </c>
      <c r="C15" s="695"/>
      <c r="D15" s="856"/>
      <c r="E15" s="1222">
        <v>100</v>
      </c>
      <c r="F15" s="1316" t="s">
        <v>76</v>
      </c>
    </row>
    <row r="16" spans="1:7" ht="18.75" customHeight="1">
      <c r="A16" s="32"/>
      <c r="B16" s="431" t="s">
        <v>109</v>
      </c>
      <c r="C16" s="695"/>
      <c r="D16" s="856"/>
      <c r="E16" s="844" t="s">
        <v>200</v>
      </c>
      <c r="F16" s="1211" t="s">
        <v>76</v>
      </c>
    </row>
    <row r="17" spans="1:7" ht="18.75" customHeight="1">
      <c r="A17" s="32"/>
      <c r="B17" s="431" t="s">
        <v>1019</v>
      </c>
      <c r="C17" s="695"/>
      <c r="D17" s="856"/>
      <c r="E17" s="844" t="s">
        <v>1075</v>
      </c>
      <c r="F17" s="1211" t="s">
        <v>76</v>
      </c>
    </row>
    <row r="18" spans="1:7" ht="18.75" customHeight="1">
      <c r="A18" s="32"/>
      <c r="B18" s="431" t="s">
        <v>1301</v>
      </c>
      <c r="C18" s="695"/>
      <c r="D18" s="856"/>
      <c r="E18" s="844" t="s">
        <v>27</v>
      </c>
      <c r="F18" s="1211" t="s">
        <v>76</v>
      </c>
    </row>
    <row r="19" spans="1:7" ht="18.75" customHeight="1">
      <c r="A19" s="32"/>
      <c r="B19" s="431" t="s">
        <v>138</v>
      </c>
      <c r="C19" s="695"/>
      <c r="D19" s="856"/>
      <c r="E19" s="844" t="s">
        <v>202</v>
      </c>
      <c r="F19" s="1211" t="s">
        <v>76</v>
      </c>
    </row>
    <row r="20" spans="1:7" ht="18.75" customHeight="1">
      <c r="A20" s="32"/>
      <c r="B20" s="431" t="s">
        <v>137</v>
      </c>
      <c r="C20" s="695"/>
      <c r="D20" s="856"/>
      <c r="E20" s="844" t="s">
        <v>3</v>
      </c>
      <c r="F20" s="1211" t="s">
        <v>76</v>
      </c>
    </row>
    <row r="21" spans="1:7" ht="18.75" customHeight="1">
      <c r="A21" s="32"/>
      <c r="B21" s="431" t="s">
        <v>1302</v>
      </c>
      <c r="C21" s="695"/>
      <c r="D21" s="856"/>
      <c r="E21" s="844" t="s">
        <v>203</v>
      </c>
      <c r="F21" s="1316" t="s">
        <v>76</v>
      </c>
    </row>
    <row r="22" spans="1:7" ht="18.75" customHeight="1">
      <c r="A22" s="32"/>
      <c r="B22" s="431" t="s">
        <v>54</v>
      </c>
      <c r="C22" s="695"/>
      <c r="D22" s="856"/>
      <c r="E22" s="844" t="s">
        <v>4</v>
      </c>
      <c r="F22" s="1211" t="s">
        <v>76</v>
      </c>
    </row>
    <row r="23" spans="1:7" ht="18.75" customHeight="1">
      <c r="A23" s="32"/>
      <c r="B23" s="431" t="s">
        <v>1127</v>
      </c>
      <c r="C23" s="695"/>
      <c r="D23" s="856"/>
      <c r="E23" s="844" t="s">
        <v>204</v>
      </c>
      <c r="F23" s="1211" t="s">
        <v>76</v>
      </c>
    </row>
    <row r="24" spans="1:7" ht="18.75" customHeight="1">
      <c r="A24" s="32"/>
      <c r="B24" s="431" t="s">
        <v>129</v>
      </c>
      <c r="C24" s="695"/>
      <c r="D24" s="856"/>
      <c r="E24" s="844" t="s">
        <v>5</v>
      </c>
      <c r="F24" s="1211" t="s">
        <v>76</v>
      </c>
    </row>
    <row r="25" spans="1:7" ht="18.75" customHeight="1">
      <c r="A25" s="32"/>
      <c r="B25" s="431" t="s">
        <v>1611</v>
      </c>
      <c r="C25" s="695"/>
      <c r="D25" s="856"/>
      <c r="E25" s="844" t="s">
        <v>205</v>
      </c>
      <c r="F25" s="1211" t="s">
        <v>76</v>
      </c>
    </row>
    <row r="26" spans="1:7" s="974" customFormat="1" ht="18.75" customHeight="1" thickBot="1">
      <c r="A26" s="1307"/>
      <c r="B26" s="992" t="s">
        <v>1476</v>
      </c>
      <c r="C26" s="695"/>
      <c r="D26" s="856"/>
      <c r="E26" s="1068" t="s">
        <v>941</v>
      </c>
      <c r="F26" s="1211" t="s">
        <v>76</v>
      </c>
    </row>
    <row r="27" spans="1:7" ht="21.75" customHeight="1">
      <c r="A27" s="32"/>
      <c r="B27" s="1317" t="s">
        <v>257</v>
      </c>
      <c r="C27" s="345">
        <f>SUM(C15:C26)</f>
        <v>0</v>
      </c>
      <c r="D27" s="345">
        <f>SUM(D15:D26)</f>
        <v>0</v>
      </c>
      <c r="E27" s="844" t="s">
        <v>6</v>
      </c>
      <c r="F27" s="1318" t="s">
        <v>76</v>
      </c>
    </row>
    <row r="28" spans="1:7" s="974" customFormat="1" ht="22.5" customHeight="1">
      <c r="A28" s="1307"/>
      <c r="B28" s="1594" t="s">
        <v>1172</v>
      </c>
      <c r="C28" s="819"/>
      <c r="D28" s="819"/>
      <c r="E28" s="105"/>
      <c r="F28" s="1319"/>
    </row>
    <row r="29" spans="1:7" s="974" customFormat="1" ht="22.5" customHeight="1">
      <c r="A29" s="1307"/>
      <c r="B29" s="1595" t="s">
        <v>1303</v>
      </c>
      <c r="C29" s="857">
        <f>C27-C30</f>
        <v>0</v>
      </c>
      <c r="D29" s="857">
        <f>D27-D30</f>
        <v>0</v>
      </c>
      <c r="E29" s="844" t="s">
        <v>14</v>
      </c>
      <c r="F29" s="806" t="s">
        <v>76</v>
      </c>
    </row>
    <row r="30" spans="1:7" s="974" customFormat="1" ht="22.5" customHeight="1">
      <c r="A30" s="1307"/>
      <c r="B30" s="1595" t="s">
        <v>1304</v>
      </c>
      <c r="C30" s="695"/>
      <c r="D30" s="950"/>
      <c r="E30" s="844" t="s">
        <v>209</v>
      </c>
      <c r="F30" s="1320" t="s">
        <v>76</v>
      </c>
      <c r="G30" s="1432"/>
    </row>
    <row r="31" spans="1:7" s="974" customFormat="1" ht="22.5" customHeight="1">
      <c r="A31" s="1307"/>
      <c r="B31" s="78"/>
      <c r="C31" s="978"/>
      <c r="D31" s="978"/>
      <c r="E31" s="978"/>
      <c r="F31" s="1238"/>
      <c r="G31" s="1432"/>
    </row>
    <row r="32" spans="1:7">
      <c r="A32" s="127"/>
      <c r="B32" s="35"/>
      <c r="C32" s="128"/>
      <c r="D32" s="128"/>
      <c r="E32" s="1759" t="s">
        <v>1633</v>
      </c>
      <c r="F32" s="1759">
        <v>2</v>
      </c>
    </row>
    <row r="33" spans="1:6">
      <c r="A33" s="1186">
        <v>2</v>
      </c>
      <c r="B33" s="779"/>
      <c r="C33" s="735" t="s">
        <v>332</v>
      </c>
      <c r="D33" s="1154" t="s">
        <v>335</v>
      </c>
      <c r="E33" s="735" t="s">
        <v>73</v>
      </c>
      <c r="F33" s="780"/>
    </row>
    <row r="34" spans="1:6" ht="12.75" customHeight="1">
      <c r="A34" s="127"/>
      <c r="B34" s="1826" t="s">
        <v>31</v>
      </c>
      <c r="C34" s="798" t="s">
        <v>1129</v>
      </c>
      <c r="D34" s="798" t="s">
        <v>957</v>
      </c>
      <c r="E34" s="799"/>
      <c r="F34" s="736"/>
    </row>
    <row r="35" spans="1:6" ht="58.5" customHeight="1">
      <c r="A35" s="127"/>
      <c r="B35" s="1826"/>
      <c r="C35" s="353" t="s">
        <v>28</v>
      </c>
      <c r="D35" s="355" t="s">
        <v>93</v>
      </c>
      <c r="E35" s="407"/>
      <c r="F35" s="736" t="s">
        <v>110</v>
      </c>
    </row>
    <row r="36" spans="1:6">
      <c r="A36" s="127"/>
      <c r="B36" s="672"/>
      <c r="C36" s="285" t="s">
        <v>75</v>
      </c>
      <c r="D36" s="285" t="s">
        <v>75</v>
      </c>
      <c r="E36" s="690" t="s">
        <v>74</v>
      </c>
      <c r="F36" s="389" t="s">
        <v>111</v>
      </c>
    </row>
    <row r="37" spans="1:6" ht="18.75" customHeight="1">
      <c r="A37" s="127"/>
      <c r="B37" s="706" t="s">
        <v>89</v>
      </c>
      <c r="C37" s="695"/>
      <c r="D37" s="1062"/>
      <c r="E37" s="256" t="s">
        <v>211</v>
      </c>
      <c r="F37" s="811" t="s">
        <v>76</v>
      </c>
    </row>
    <row r="38" spans="1:6" ht="18.75" customHeight="1">
      <c r="A38" s="127"/>
      <c r="B38" s="706" t="s">
        <v>88</v>
      </c>
      <c r="C38" s="695"/>
      <c r="D38" s="1062"/>
      <c r="E38" s="690" t="s">
        <v>212</v>
      </c>
      <c r="F38" s="195" t="s">
        <v>76</v>
      </c>
    </row>
    <row r="39" spans="1:6" ht="39" customHeight="1">
      <c r="A39" s="127"/>
      <c r="B39" s="802" t="s">
        <v>1265</v>
      </c>
      <c r="C39" s="695"/>
      <c r="D39" s="1062"/>
      <c r="E39" s="690" t="s">
        <v>738</v>
      </c>
      <c r="F39" s="195" t="s">
        <v>76</v>
      </c>
    </row>
    <row r="40" spans="1:6" s="126" customFormat="1" ht="33" customHeight="1">
      <c r="A40" s="834"/>
      <c r="B40" s="870" t="s">
        <v>1267</v>
      </c>
      <c r="C40" s="695"/>
      <c r="D40" s="1062"/>
      <c r="E40" s="844" t="s">
        <v>919</v>
      </c>
      <c r="F40" s="859" t="s">
        <v>136</v>
      </c>
    </row>
    <row r="41" spans="1:6" s="126" customFormat="1" ht="33" customHeight="1">
      <c r="A41" s="127"/>
      <c r="B41" s="802" t="s">
        <v>925</v>
      </c>
      <c r="C41" s="695"/>
      <c r="D41" s="1062"/>
      <c r="E41" s="690" t="s">
        <v>739</v>
      </c>
      <c r="F41" s="195" t="s">
        <v>76</v>
      </c>
    </row>
    <row r="42" spans="1:6" s="126" customFormat="1" ht="42.75" customHeight="1">
      <c r="A42" s="834"/>
      <c r="B42" s="871" t="s">
        <v>1266</v>
      </c>
      <c r="C42" s="695"/>
      <c r="D42" s="1062"/>
      <c r="E42" s="844" t="s">
        <v>214</v>
      </c>
      <c r="F42" s="859" t="s">
        <v>136</v>
      </c>
    </row>
    <row r="43" spans="1:6" s="126" customFormat="1" ht="33" customHeight="1">
      <c r="A43" s="834"/>
      <c r="B43" s="871" t="s">
        <v>1268</v>
      </c>
      <c r="C43" s="695"/>
      <c r="D43" s="1062"/>
      <c r="E43" s="844" t="s">
        <v>859</v>
      </c>
      <c r="F43" s="859" t="s">
        <v>136</v>
      </c>
    </row>
    <row r="44" spans="1:6" ht="30" customHeight="1">
      <c r="A44" s="127"/>
      <c r="B44" s="872" t="s">
        <v>926</v>
      </c>
      <c r="C44" s="695"/>
      <c r="D44" s="1062"/>
      <c r="E44" s="690" t="s">
        <v>870</v>
      </c>
      <c r="F44" s="195" t="s">
        <v>76</v>
      </c>
    </row>
    <row r="45" spans="1:6" ht="18.75" customHeight="1">
      <c r="A45" s="127"/>
      <c r="B45" s="261" t="s">
        <v>112</v>
      </c>
      <c r="C45" s="695"/>
      <c r="D45" s="1062"/>
      <c r="E45" s="690" t="s">
        <v>8</v>
      </c>
      <c r="F45" s="195" t="s">
        <v>76</v>
      </c>
    </row>
    <row r="46" spans="1:6" s="974" customFormat="1" ht="18.75" customHeight="1">
      <c r="A46" s="1307"/>
      <c r="B46" s="1760" t="s">
        <v>1477</v>
      </c>
      <c r="C46" s="695"/>
      <c r="D46" s="1062"/>
      <c r="E46" s="1068" t="s">
        <v>1473</v>
      </c>
      <c r="F46" s="195" t="s">
        <v>76</v>
      </c>
    </row>
    <row r="47" spans="1:6" s="126" customFormat="1" ht="18.75" customHeight="1">
      <c r="A47" s="127"/>
      <c r="B47" s="803" t="s">
        <v>29</v>
      </c>
      <c r="C47" s="695"/>
      <c r="D47" s="1062"/>
      <c r="E47" s="690" t="s">
        <v>754</v>
      </c>
      <c r="F47" s="195" t="s">
        <v>76</v>
      </c>
    </row>
    <row r="48" spans="1:6" ht="18.75" customHeight="1">
      <c r="A48" s="127"/>
      <c r="B48" s="760" t="s">
        <v>1635</v>
      </c>
      <c r="C48" s="695"/>
      <c r="D48" s="1062"/>
      <c r="E48" s="690" t="s">
        <v>215</v>
      </c>
      <c r="F48" s="195" t="s">
        <v>76</v>
      </c>
    </row>
    <row r="49" spans="1:7" ht="18.75" customHeight="1">
      <c r="A49" s="127"/>
      <c r="B49" s="760" t="s">
        <v>1458</v>
      </c>
      <c r="C49" s="695"/>
      <c r="D49" s="1062"/>
      <c r="E49" s="690" t="s">
        <v>216</v>
      </c>
      <c r="F49" s="195" t="s">
        <v>76</v>
      </c>
    </row>
    <row r="50" spans="1:7" ht="18.75" customHeight="1">
      <c r="A50" s="127"/>
      <c r="B50" s="760" t="s">
        <v>130</v>
      </c>
      <c r="C50" s="695"/>
      <c r="D50" s="1062"/>
      <c r="E50" s="690" t="s">
        <v>217</v>
      </c>
      <c r="F50" s="195" t="s">
        <v>76</v>
      </c>
    </row>
    <row r="51" spans="1:7" ht="18.75" customHeight="1">
      <c r="A51" s="127"/>
      <c r="B51" s="760" t="s">
        <v>1636</v>
      </c>
      <c r="C51" s="695"/>
      <c r="D51" s="1062"/>
      <c r="E51" s="690" t="s">
        <v>218</v>
      </c>
      <c r="F51" s="195" t="s">
        <v>76</v>
      </c>
    </row>
    <row r="52" spans="1:7" ht="18.75" customHeight="1">
      <c r="A52" s="127"/>
      <c r="B52" s="760" t="s">
        <v>776</v>
      </c>
      <c r="C52" s="695"/>
      <c r="D52" s="1062"/>
      <c r="E52" s="690" t="s">
        <v>219</v>
      </c>
      <c r="F52" s="806" t="s">
        <v>76</v>
      </c>
    </row>
    <row r="53" spans="1:7" ht="18.75" customHeight="1">
      <c r="A53" s="127"/>
      <c r="B53" s="760" t="s">
        <v>153</v>
      </c>
      <c r="C53" s="695"/>
      <c r="D53" s="1062"/>
      <c r="E53" s="690" t="s">
        <v>220</v>
      </c>
      <c r="F53" s="195" t="s">
        <v>76</v>
      </c>
    </row>
    <row r="54" spans="1:7" ht="18.75" customHeight="1">
      <c r="A54" s="127"/>
      <c r="B54" s="760" t="s">
        <v>263</v>
      </c>
      <c r="C54" s="695"/>
      <c r="D54" s="1062"/>
      <c r="E54" s="690" t="s">
        <v>633</v>
      </c>
      <c r="F54" s="195" t="s">
        <v>136</v>
      </c>
    </row>
    <row r="55" spans="1:7" s="126" customFormat="1" ht="18.75" customHeight="1">
      <c r="A55" s="127"/>
      <c r="B55" s="760" t="s">
        <v>259</v>
      </c>
      <c r="C55" s="695"/>
      <c r="D55" s="1062"/>
      <c r="E55" s="690" t="s">
        <v>634</v>
      </c>
      <c r="F55" s="195" t="s">
        <v>136</v>
      </c>
    </row>
    <row r="56" spans="1:7" s="126" customFormat="1" ht="18.75" customHeight="1">
      <c r="A56" s="127"/>
      <c r="B56" s="803" t="s">
        <v>750</v>
      </c>
      <c r="C56" s="695"/>
      <c r="D56" s="1062"/>
      <c r="E56" s="690" t="s">
        <v>755</v>
      </c>
      <c r="F56" s="195" t="s">
        <v>136</v>
      </c>
    </row>
    <row r="57" spans="1:7" s="974" customFormat="1" ht="33" customHeight="1">
      <c r="A57" s="977"/>
      <c r="B57" s="964" t="s">
        <v>1305</v>
      </c>
      <c r="C57" s="695"/>
      <c r="D57" s="1062"/>
      <c r="E57" s="944" t="s">
        <v>987</v>
      </c>
      <c r="F57" s="989" t="s">
        <v>136</v>
      </c>
    </row>
    <row r="58" spans="1:7" s="126" customFormat="1" ht="18.75" customHeight="1">
      <c r="A58" s="834"/>
      <c r="B58" s="760" t="s">
        <v>1478</v>
      </c>
      <c r="C58" s="695"/>
      <c r="D58" s="1062"/>
      <c r="E58" s="690" t="s">
        <v>221</v>
      </c>
      <c r="F58" s="195" t="s">
        <v>136</v>
      </c>
    </row>
    <row r="59" spans="1:7" ht="18.75" customHeight="1">
      <c r="A59" s="834"/>
      <c r="B59" s="760" t="s">
        <v>928</v>
      </c>
      <c r="C59" s="695"/>
      <c r="D59" s="1062"/>
      <c r="E59" s="808" t="s">
        <v>756</v>
      </c>
      <c r="F59" s="379" t="s">
        <v>136</v>
      </c>
      <c r="G59" s="173"/>
    </row>
    <row r="60" spans="1:7" s="126" customFormat="1" ht="29.25" customHeight="1">
      <c r="A60" s="834"/>
      <c r="B60" s="802" t="s">
        <v>939</v>
      </c>
      <c r="C60" s="1681">
        <f>'5. Op Inc (nature)'!C51</f>
        <v>0</v>
      </c>
      <c r="D60" s="1064">
        <f>'5. Op Inc (nature)'!D51</f>
        <v>0</v>
      </c>
      <c r="E60" s="844" t="s">
        <v>929</v>
      </c>
      <c r="F60" s="379" t="s">
        <v>136</v>
      </c>
      <c r="G60" s="862"/>
    </row>
    <row r="61" spans="1:7" s="126" customFormat="1" ht="18.75" customHeight="1">
      <c r="A61" s="834"/>
      <c r="B61" s="760" t="s">
        <v>935</v>
      </c>
      <c r="C61" s="1681">
        <f>'5. Op Inc (nature)'!C52</f>
        <v>0</v>
      </c>
      <c r="D61" s="1064">
        <f>'5. Op Inc (nature)'!D52</f>
        <v>0</v>
      </c>
      <c r="E61" s="844" t="s">
        <v>937</v>
      </c>
      <c r="F61" s="379" t="s">
        <v>136</v>
      </c>
      <c r="G61" s="862"/>
    </row>
    <row r="62" spans="1:7" s="126" customFormat="1" ht="18.75" customHeight="1">
      <c r="A62" s="834"/>
      <c r="B62" s="760" t="s">
        <v>936</v>
      </c>
      <c r="C62" s="1681">
        <f>'5. Op Inc (nature)'!C53</f>
        <v>0</v>
      </c>
      <c r="D62" s="1064">
        <f>'5. Op Inc (nature)'!D53</f>
        <v>0</v>
      </c>
      <c r="E62" s="844" t="s">
        <v>938</v>
      </c>
      <c r="F62" s="379" t="s">
        <v>136</v>
      </c>
      <c r="G62" s="862"/>
    </row>
    <row r="63" spans="1:7" ht="18.75" customHeight="1">
      <c r="A63" s="834"/>
      <c r="B63" s="804" t="s">
        <v>154</v>
      </c>
      <c r="C63"/>
      <c r="D63"/>
      <c r="E63" s="809"/>
      <c r="F63" s="810"/>
    </row>
    <row r="64" spans="1:7" ht="18.75" customHeight="1">
      <c r="A64" s="127"/>
      <c r="B64" s="762" t="s">
        <v>155</v>
      </c>
      <c r="C64" s="695"/>
      <c r="D64" s="1062"/>
      <c r="E64" s="690">
        <v>260</v>
      </c>
      <c r="F64" s="805" t="s">
        <v>76</v>
      </c>
    </row>
    <row r="65" spans="1:7" s="126" customFormat="1" ht="18.75" customHeight="1">
      <c r="A65" s="127"/>
      <c r="B65" s="762" t="s">
        <v>156</v>
      </c>
      <c r="C65" s="695"/>
      <c r="D65" s="1062"/>
      <c r="E65" s="690">
        <v>265</v>
      </c>
      <c r="F65" s="806" t="s">
        <v>76</v>
      </c>
    </row>
    <row r="66" spans="1:7" ht="34.5" customHeight="1">
      <c r="A66" s="127"/>
      <c r="B66" s="802" t="s">
        <v>863</v>
      </c>
      <c r="C66" s="695"/>
      <c r="D66" s="1062"/>
      <c r="E66" s="690">
        <v>270</v>
      </c>
      <c r="F66" s="807" t="s">
        <v>76</v>
      </c>
    </row>
    <row r="67" spans="1:7" s="966" customFormat="1" ht="34.5" customHeight="1" thickBot="1">
      <c r="A67" s="967"/>
      <c r="B67" s="949" t="s">
        <v>1306</v>
      </c>
      <c r="C67" s="695"/>
      <c r="D67" s="1062"/>
      <c r="E67" s="944" t="s">
        <v>985</v>
      </c>
      <c r="F67" s="807" t="s">
        <v>76</v>
      </c>
    </row>
    <row r="68" spans="1:7" ht="22.5" customHeight="1">
      <c r="A68" s="127"/>
      <c r="B68" s="1321" t="s">
        <v>157</v>
      </c>
      <c r="C68" s="248">
        <f>SUM(C37:C67)</f>
        <v>0</v>
      </c>
      <c r="D68" s="248">
        <f>SUM(D37:D67)</f>
        <v>0</v>
      </c>
      <c r="E68" s="1279">
        <v>275</v>
      </c>
      <c r="F68" s="1299" t="s">
        <v>76</v>
      </c>
    </row>
    <row r="69" spans="1:7" s="974" customFormat="1" ht="22.5" customHeight="1">
      <c r="A69" s="1307"/>
      <c r="B69" s="1594" t="s">
        <v>1324</v>
      </c>
      <c r="C69" s="1322"/>
      <c r="D69" s="1322"/>
      <c r="E69" s="1323"/>
      <c r="F69" s="1319"/>
    </row>
    <row r="70" spans="1:7" s="974" customFormat="1" ht="22.5" customHeight="1">
      <c r="A70" s="1307"/>
      <c r="B70" s="1595" t="s">
        <v>1303</v>
      </c>
      <c r="C70" s="857">
        <f>C68-C71</f>
        <v>0</v>
      </c>
      <c r="D70" s="857">
        <f>D68-D71</f>
        <v>0</v>
      </c>
      <c r="E70" s="844" t="s">
        <v>226</v>
      </c>
      <c r="F70" s="806" t="s">
        <v>76</v>
      </c>
    </row>
    <row r="71" spans="1:7" s="974" customFormat="1" ht="22.5" customHeight="1">
      <c r="A71" s="1307"/>
      <c r="B71" s="1595" t="s">
        <v>1304</v>
      </c>
      <c r="C71" s="695"/>
      <c r="D71" s="950"/>
      <c r="E71" s="844" t="s">
        <v>228</v>
      </c>
      <c r="F71" s="1324" t="s">
        <v>76</v>
      </c>
    </row>
    <row r="72" spans="1:7" ht="13.5" thickBot="1">
      <c r="A72" s="32"/>
      <c r="B72" s="69"/>
      <c r="C72" s="69"/>
      <c r="D72" s="69"/>
      <c r="E72" s="69"/>
      <c r="F72" s="69"/>
    </row>
    <row r="73" spans="1:7" ht="22.5" customHeight="1">
      <c r="A73" s="32"/>
      <c r="B73" s="763" t="s">
        <v>258</v>
      </c>
      <c r="C73" s="345">
        <f>C68+C27</f>
        <v>0</v>
      </c>
      <c r="D73" s="345">
        <f>D68+D27</f>
        <v>0</v>
      </c>
      <c r="E73" s="690">
        <v>300</v>
      </c>
      <c r="F73" s="696" t="s">
        <v>76</v>
      </c>
    </row>
    <row r="74" spans="1:7" s="126" customFormat="1">
      <c r="A74" s="834"/>
      <c r="B74" s="818"/>
      <c r="C74" s="834"/>
      <c r="D74" s="834"/>
      <c r="E74" s="834"/>
      <c r="F74" s="834"/>
      <c r="G74" s="834"/>
    </row>
    <row r="75" spans="1:7" s="974" customFormat="1">
      <c r="B75" s="1644"/>
      <c r="C75" s="1644"/>
      <c r="D75" s="135"/>
      <c r="E75" s="135"/>
      <c r="F75" s="135"/>
    </row>
    <row r="76" spans="1:7" s="974" customFormat="1">
      <c r="B76" s="1644"/>
      <c r="C76" s="1644"/>
      <c r="D76" s="135"/>
      <c r="E76" s="1759" t="s">
        <v>1633</v>
      </c>
      <c r="F76" s="1759">
        <v>3</v>
      </c>
    </row>
    <row r="77" spans="1:7" s="974" customFormat="1">
      <c r="A77" s="1186">
        <v>3</v>
      </c>
      <c r="B77" s="801"/>
      <c r="C77" s="735" t="s">
        <v>1128</v>
      </c>
      <c r="D77" s="1620" t="s">
        <v>1262</v>
      </c>
      <c r="E77" s="735" t="s">
        <v>73</v>
      </c>
      <c r="F77" s="780"/>
    </row>
    <row r="78" spans="1:7" s="974" customFormat="1" ht="39" customHeight="1">
      <c r="A78" s="1235"/>
      <c r="B78" s="1615" t="s">
        <v>1253</v>
      </c>
      <c r="C78" s="1617" t="s">
        <v>1129</v>
      </c>
      <c r="D78" s="1617" t="s">
        <v>957</v>
      </c>
      <c r="E78" s="1619"/>
      <c r="F78" s="934" t="s">
        <v>110</v>
      </c>
    </row>
    <row r="79" spans="1:7" s="974" customFormat="1">
      <c r="A79" s="1235"/>
      <c r="B79" s="1391"/>
      <c r="C79" s="1614" t="s">
        <v>28</v>
      </c>
      <c r="D79" s="1623" t="s">
        <v>28</v>
      </c>
      <c r="E79" s="377"/>
      <c r="F79" s="934"/>
    </row>
    <row r="80" spans="1:7" s="974" customFormat="1">
      <c r="A80" s="1235"/>
      <c r="B80" s="1315"/>
      <c r="C80" s="1618" t="s">
        <v>75</v>
      </c>
      <c r="D80" s="377" t="s">
        <v>75</v>
      </c>
      <c r="E80" s="1616" t="s">
        <v>74</v>
      </c>
      <c r="F80" s="389" t="s">
        <v>111</v>
      </c>
    </row>
    <row r="81" spans="1:7" s="974" customFormat="1" ht="18.75" customHeight="1">
      <c r="A81" s="1235"/>
      <c r="B81" s="663" t="s">
        <v>1123</v>
      </c>
      <c r="C81" s="923">
        <f>C23</f>
        <v>0</v>
      </c>
      <c r="D81" s="923">
        <f>D23</f>
        <v>0</v>
      </c>
      <c r="E81" s="256" t="s">
        <v>12</v>
      </c>
      <c r="F81" s="837" t="s">
        <v>76</v>
      </c>
    </row>
    <row r="82" spans="1:7" s="974" customFormat="1" ht="33.75" customHeight="1">
      <c r="A82" s="1235"/>
      <c r="B82" s="666" t="s">
        <v>1124</v>
      </c>
      <c r="C82" s="695"/>
      <c r="D82" s="950"/>
      <c r="E82" s="690" t="s">
        <v>200</v>
      </c>
      <c r="F82" s="837" t="s">
        <v>76</v>
      </c>
    </row>
    <row r="83" spans="1:7" s="974" customFormat="1" ht="44.25" customHeight="1">
      <c r="A83" s="1235"/>
      <c r="B83" s="666" t="s">
        <v>1126</v>
      </c>
      <c r="C83" s="1273"/>
      <c r="D83" s="950"/>
      <c r="E83" s="690" t="s">
        <v>26</v>
      </c>
      <c r="F83" s="837" t="s">
        <v>76</v>
      </c>
    </row>
    <row r="84" spans="1:7" s="974" customFormat="1" ht="30" customHeight="1">
      <c r="A84" s="1235"/>
      <c r="B84" s="666" t="s">
        <v>1125</v>
      </c>
      <c r="C84" s="923">
        <f>'35. Losses + Special Payments'!E23</f>
        <v>0</v>
      </c>
      <c r="D84" s="923">
        <f>'35. Losses + Special Payments'!G23</f>
        <v>0</v>
      </c>
      <c r="E84" s="690" t="s">
        <v>201</v>
      </c>
      <c r="F84" s="797" t="s">
        <v>136</v>
      </c>
    </row>
    <row r="85" spans="1:7" s="974" customFormat="1">
      <c r="A85" s="1235"/>
      <c r="B85" s="818"/>
      <c r="C85" s="1235"/>
      <c r="D85" s="1235"/>
      <c r="E85" s="1235"/>
      <c r="F85" s="1235"/>
      <c r="G85" s="1235"/>
    </row>
    <row r="86" spans="1:7">
      <c r="A86" s="32"/>
      <c r="B86" s="70"/>
      <c r="C86" s="32"/>
      <c r="D86" s="32"/>
      <c r="E86" s="32"/>
      <c r="F86" s="32"/>
      <c r="G86" s="32"/>
    </row>
  </sheetData>
  <customSheetViews>
    <customSheetView guid="{E4F26FFA-5313-49C9-9365-CBA576C57791}" scale="85" showGridLines="0" fitToPage="1" showRuler="0" topLeftCell="A7">
      <selection activeCell="D28" sqref="D28"/>
      <pageMargins left="0.74803149606299213" right="0.74803149606299213" top="0.42" bottom="0.4" header="0.21" footer="0.2"/>
      <pageSetup paperSize="9" scale="74" orientation="landscape" horizontalDpi="300" verticalDpi="300" r:id="rId1"/>
      <headerFooter alignWithMargins="0">
        <oddHeader xml:space="preserve">&amp;C&amp;"MS Sans Serif,Bold"&amp;12 </oddHeader>
      </headerFooter>
    </customSheetView>
  </customSheetViews>
  <mergeCells count="1">
    <mergeCell ref="B34:B35"/>
  </mergeCells>
  <phoneticPr fontId="0" type="noConversion"/>
  <conditionalFormatting sqref="D75:F76">
    <cfRule type="containsText" dxfId="1" priority="1" operator="containsText" text="FAIL">
      <formula>NOT(ISERROR(SEARCH("FAIL",D75)))</formula>
    </cfRule>
  </conditionalFormatting>
  <printOptions gridLinesSet="0"/>
  <pageMargins left="0.74803149606299213" right="0.35433070866141736" top="0.35433070866141736" bottom="0.39370078740157483" header="0.19685039370078741" footer="0.19685039370078741"/>
  <pageSetup paperSize="8" scale="76" fitToHeight="2" orientation="landscape" horizontalDpi="300" verticalDpi="300" r:id="rId2"/>
  <headerFooter alignWithMargins="0">
    <oddHeader xml:space="preserve">&amp;C&amp;"MS Sans Serif,Bold"&amp;12 </oddHeader>
  </headerFooter>
  <ignoredErrors>
    <ignoredError sqref="C36 C1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91"/>
  <sheetViews>
    <sheetView showGridLines="0" zoomScale="80" zoomScaleNormal="80" workbookViewId="0"/>
  </sheetViews>
  <sheetFormatPr defaultColWidth="10.7109375" defaultRowHeight="12.75"/>
  <cols>
    <col min="1" max="1" width="4.140625" style="22" customWidth="1"/>
    <col min="2" max="2" width="60" style="24" customWidth="1"/>
    <col min="3" max="3" width="5.28515625" style="24" customWidth="1"/>
    <col min="4" max="4" width="14.140625" style="22" customWidth="1"/>
    <col min="5" max="5" width="13.28515625" style="22" customWidth="1"/>
    <col min="6" max="16384" width="10.7109375" style="22"/>
  </cols>
  <sheetData>
    <row r="1" spans="1:8" ht="15.75">
      <c r="A1" s="33"/>
      <c r="B1" s="1207" t="s">
        <v>1083</v>
      </c>
      <c r="C1" s="1207"/>
      <c r="D1" s="33"/>
      <c r="E1" s="33"/>
    </row>
    <row r="2" spans="1:8">
      <c r="A2" s="33"/>
      <c r="B2" s="42"/>
      <c r="C2" s="914"/>
      <c r="D2" s="33"/>
      <c r="E2" s="33"/>
    </row>
    <row r="3" spans="1:8">
      <c r="A3" s="34"/>
      <c r="B3" s="43" t="s">
        <v>1479</v>
      </c>
      <c r="C3" s="915"/>
      <c r="D3" s="34"/>
      <c r="E3" s="34"/>
    </row>
    <row r="4" spans="1:8" ht="14.25" customHeight="1">
      <c r="A4" s="34"/>
      <c r="B4" s="94" t="s">
        <v>512</v>
      </c>
      <c r="C4" s="916"/>
      <c r="D4" s="34"/>
      <c r="E4" s="34"/>
    </row>
    <row r="5" spans="1:8" s="975" customFormat="1" ht="14.25" customHeight="1">
      <c r="A5" s="979"/>
      <c r="B5" s="916"/>
      <c r="C5" s="916"/>
      <c r="D5" s="979"/>
      <c r="E5" s="979"/>
    </row>
    <row r="6" spans="1:8" s="975" customFormat="1" ht="14.25" customHeight="1">
      <c r="A6" s="979"/>
      <c r="B6" s="916"/>
      <c r="C6" s="916"/>
      <c r="D6" s="979"/>
      <c r="E6" s="979"/>
    </row>
    <row r="7" spans="1:8" s="975" customFormat="1" ht="14.25" customHeight="1">
      <c r="A7" s="979"/>
      <c r="B7" s="916"/>
      <c r="C7" s="916"/>
      <c r="D7" s="979"/>
      <c r="E7" s="979"/>
    </row>
    <row r="8" spans="1:8" ht="12.75" customHeight="1">
      <c r="A8" s="34"/>
      <c r="B8" s="33"/>
      <c r="C8" s="978"/>
      <c r="D8" s="34"/>
      <c r="E8" s="34"/>
      <c r="H8" s="974"/>
    </row>
    <row r="9" spans="1:8">
      <c r="A9" s="34"/>
      <c r="B9" s="43" t="s">
        <v>43</v>
      </c>
      <c r="C9" s="915"/>
      <c r="D9" s="34"/>
      <c r="E9" s="34"/>
      <c r="H9" s="974"/>
    </row>
    <row r="10" spans="1:8">
      <c r="A10" s="34"/>
      <c r="B10" s="40"/>
      <c r="C10" s="980"/>
      <c r="D10" s="71"/>
      <c r="E10" s="52"/>
      <c r="F10" s="1759" t="s">
        <v>1633</v>
      </c>
      <c r="G10" s="1759">
        <v>1</v>
      </c>
      <c r="H10" s="974"/>
    </row>
    <row r="11" spans="1:8">
      <c r="A11" s="1186">
        <v>1</v>
      </c>
      <c r="B11" s="1372"/>
      <c r="C11" s="1350"/>
      <c r="D11" s="735" t="s">
        <v>336</v>
      </c>
      <c r="E11" s="1154" t="s">
        <v>337</v>
      </c>
      <c r="F11" s="735" t="s">
        <v>73</v>
      </c>
      <c r="G11" s="746"/>
      <c r="H11" s="974"/>
    </row>
    <row r="12" spans="1:8">
      <c r="A12" s="34"/>
      <c r="B12" s="1093" t="s">
        <v>500</v>
      </c>
      <c r="C12" s="44"/>
      <c r="D12" s="754" t="s">
        <v>1129</v>
      </c>
      <c r="E12" s="755" t="s">
        <v>957</v>
      </c>
      <c r="F12" s="756"/>
      <c r="G12" s="375"/>
      <c r="H12" s="974"/>
    </row>
    <row r="13" spans="1:8">
      <c r="A13" s="33"/>
      <c r="B13" s="1334"/>
      <c r="C13" s="79"/>
      <c r="D13" s="757" t="s">
        <v>93</v>
      </c>
      <c r="E13" s="155" t="s">
        <v>93</v>
      </c>
      <c r="F13" s="758"/>
      <c r="G13" s="375" t="s">
        <v>110</v>
      </c>
      <c r="H13" s="974"/>
    </row>
    <row r="14" spans="1:8">
      <c r="A14" s="34"/>
      <c r="B14" s="1354"/>
      <c r="C14" s="351"/>
      <c r="D14" s="759" t="s">
        <v>75</v>
      </c>
      <c r="E14" s="757" t="s">
        <v>75</v>
      </c>
      <c r="F14" s="690" t="s">
        <v>74</v>
      </c>
      <c r="G14" s="375" t="s">
        <v>111</v>
      </c>
      <c r="H14" s="974"/>
    </row>
    <row r="15" spans="1:8" ht="27" customHeight="1">
      <c r="A15" s="34"/>
      <c r="B15" s="1355" t="s">
        <v>462</v>
      </c>
      <c r="C15" s="1376" t="s">
        <v>1204</v>
      </c>
      <c r="D15" s="695"/>
      <c r="E15" s="1062"/>
      <c r="F15" s="690" t="s">
        <v>12</v>
      </c>
      <c r="G15" s="696" t="s">
        <v>76</v>
      </c>
      <c r="H15" s="974"/>
    </row>
    <row r="16" spans="1:8" ht="27" customHeight="1">
      <c r="A16" s="34"/>
      <c r="B16" s="1355" t="s">
        <v>463</v>
      </c>
      <c r="C16" s="1376" t="s">
        <v>1204</v>
      </c>
      <c r="D16" s="695"/>
      <c r="E16" s="1062"/>
      <c r="F16" s="690" t="s">
        <v>200</v>
      </c>
      <c r="G16" s="696" t="s">
        <v>76</v>
      </c>
      <c r="H16" s="974"/>
    </row>
    <row r="17" spans="1:8" ht="27" customHeight="1">
      <c r="A17" s="34"/>
      <c r="B17" s="1351" t="s">
        <v>1017</v>
      </c>
      <c r="C17" s="1376" t="s">
        <v>1204</v>
      </c>
      <c r="D17" s="695"/>
      <c r="E17" s="1062"/>
      <c r="F17" s="690" t="s">
        <v>721</v>
      </c>
      <c r="G17" s="696" t="s">
        <v>136</v>
      </c>
      <c r="H17" s="974"/>
    </row>
    <row r="18" spans="1:8" ht="27" customHeight="1">
      <c r="A18" s="34"/>
      <c r="B18" s="1355" t="s">
        <v>1307</v>
      </c>
      <c r="C18" s="1376" t="s">
        <v>1204</v>
      </c>
      <c r="D18" s="695"/>
      <c r="E18" s="1062"/>
      <c r="F18" s="690" t="s">
        <v>26</v>
      </c>
      <c r="G18" s="696" t="s">
        <v>76</v>
      </c>
      <c r="H18" s="974"/>
    </row>
    <row r="19" spans="1:8" ht="27" customHeight="1">
      <c r="A19" s="33"/>
      <c r="B19" s="1355" t="s">
        <v>464</v>
      </c>
      <c r="C19" s="1376" t="s">
        <v>1204</v>
      </c>
      <c r="D19" s="695"/>
      <c r="E19" s="1062"/>
      <c r="F19" s="690" t="s">
        <v>201</v>
      </c>
      <c r="G19" s="696" t="s">
        <v>76</v>
      </c>
      <c r="H19" s="974"/>
    </row>
    <row r="20" spans="1:8" s="975" customFormat="1" ht="33.75" customHeight="1">
      <c r="A20" s="978"/>
      <c r="B20" s="1626" t="s">
        <v>1261</v>
      </c>
      <c r="C20" s="1613" t="s">
        <v>1204</v>
      </c>
      <c r="D20" s="695"/>
      <c r="E20" s="950"/>
      <c r="F20" s="1608" t="s">
        <v>705</v>
      </c>
      <c r="G20" s="696" t="s">
        <v>76</v>
      </c>
      <c r="H20" s="974"/>
    </row>
    <row r="21" spans="1:8" ht="27" customHeight="1">
      <c r="A21" s="34"/>
      <c r="B21" s="1355" t="s">
        <v>1309</v>
      </c>
      <c r="C21" s="1364"/>
      <c r="D21" s="695"/>
      <c r="E21" s="950"/>
      <c r="F21" s="690" t="s">
        <v>27</v>
      </c>
      <c r="G21" s="696" t="s">
        <v>76</v>
      </c>
      <c r="H21" s="974"/>
    </row>
    <row r="22" spans="1:8" ht="27" customHeight="1">
      <c r="A22" s="34"/>
      <c r="B22" s="1355" t="s">
        <v>1453</v>
      </c>
      <c r="C22" s="1364"/>
      <c r="D22" s="695"/>
      <c r="E22" s="1062"/>
      <c r="F22" s="690" t="s">
        <v>202</v>
      </c>
      <c r="G22" s="696" t="s">
        <v>76</v>
      </c>
      <c r="H22" s="974"/>
    </row>
    <row r="23" spans="1:8" ht="27" customHeight="1">
      <c r="A23" s="34"/>
      <c r="B23" s="1355" t="s">
        <v>1310</v>
      </c>
      <c r="C23" s="1364"/>
      <c r="D23" s="695"/>
      <c r="E23" s="1062"/>
      <c r="F23" s="690" t="s">
        <v>3</v>
      </c>
      <c r="G23" s="696" t="s">
        <v>76</v>
      </c>
      <c r="H23" s="974"/>
    </row>
    <row r="24" spans="1:8" s="975" customFormat="1" ht="27" customHeight="1">
      <c r="A24" s="979"/>
      <c r="B24" s="1356" t="s">
        <v>1308</v>
      </c>
      <c r="C24" s="1366"/>
      <c r="D24" s="695"/>
      <c r="E24" s="1062"/>
      <c r="F24" s="944" t="s">
        <v>203</v>
      </c>
      <c r="G24" s="985" t="s">
        <v>136</v>
      </c>
      <c r="H24" s="974"/>
    </row>
    <row r="25" spans="1:8" ht="27" customHeight="1">
      <c r="A25" s="34"/>
      <c r="B25" s="1355" t="s">
        <v>25</v>
      </c>
      <c r="C25" s="1376" t="s">
        <v>1204</v>
      </c>
      <c r="D25" s="695"/>
      <c r="E25" s="1062"/>
      <c r="F25" s="690" t="s">
        <v>4</v>
      </c>
      <c r="G25" s="696" t="s">
        <v>76</v>
      </c>
      <c r="H25" s="974"/>
    </row>
    <row r="26" spans="1:8" ht="27" customHeight="1">
      <c r="A26" s="34"/>
      <c r="B26" s="1355" t="s">
        <v>56</v>
      </c>
      <c r="C26" s="1376" t="s">
        <v>1204</v>
      </c>
      <c r="D26" s="695"/>
      <c r="E26" s="1062"/>
      <c r="F26" s="690" t="s">
        <v>204</v>
      </c>
      <c r="G26" s="696" t="s">
        <v>76</v>
      </c>
      <c r="H26" s="974"/>
    </row>
    <row r="27" spans="1:8" ht="27" customHeight="1">
      <c r="A27" s="34"/>
      <c r="B27" s="1355" t="s">
        <v>57</v>
      </c>
      <c r="C27" s="1376" t="s">
        <v>1204</v>
      </c>
      <c r="D27" s="695"/>
      <c r="E27" s="1062"/>
      <c r="F27" s="690" t="s">
        <v>5</v>
      </c>
      <c r="G27" s="696" t="s">
        <v>76</v>
      </c>
      <c r="H27" s="974"/>
    </row>
    <row r="28" spans="1:8" ht="27" customHeight="1">
      <c r="A28" s="34"/>
      <c r="B28" s="1355" t="s">
        <v>1311</v>
      </c>
      <c r="C28" s="1376" t="s">
        <v>1204</v>
      </c>
      <c r="D28" s="695"/>
      <c r="E28" s="1062"/>
      <c r="F28" s="690" t="s">
        <v>945</v>
      </c>
      <c r="G28" s="696" t="s">
        <v>76</v>
      </c>
      <c r="H28" s="974"/>
    </row>
    <row r="29" spans="1:8" ht="27" customHeight="1">
      <c r="A29" s="349"/>
      <c r="B29" s="1355" t="s">
        <v>1312</v>
      </c>
      <c r="C29" s="1364"/>
      <c r="D29" s="695"/>
      <c r="E29" s="1062"/>
      <c r="F29" s="844" t="s">
        <v>941</v>
      </c>
      <c r="G29" s="696" t="s">
        <v>76</v>
      </c>
      <c r="H29" s="974"/>
    </row>
    <row r="30" spans="1:8" ht="27" customHeight="1">
      <c r="A30" s="34"/>
      <c r="B30" s="1357" t="s">
        <v>1313</v>
      </c>
      <c r="C30" s="1376" t="s">
        <v>1204</v>
      </c>
      <c r="D30" s="695"/>
      <c r="E30" s="1062"/>
      <c r="F30" s="690" t="s">
        <v>6</v>
      </c>
      <c r="G30" s="696" t="s">
        <v>76</v>
      </c>
      <c r="H30" s="974"/>
    </row>
    <row r="31" spans="1:8" s="975" customFormat="1" ht="27" customHeight="1">
      <c r="A31" s="979"/>
      <c r="B31" s="1351" t="s">
        <v>1089</v>
      </c>
      <c r="C31" s="1378" t="s">
        <v>1204</v>
      </c>
      <c r="D31" s="695"/>
      <c r="E31" s="1141"/>
      <c r="F31" s="1139" t="s">
        <v>1026</v>
      </c>
      <c r="G31" s="696" t="s">
        <v>76</v>
      </c>
      <c r="H31" s="974"/>
    </row>
    <row r="32" spans="1:8" s="975" customFormat="1" ht="27" customHeight="1">
      <c r="A32" s="979"/>
      <c r="B32" s="1591" t="s">
        <v>1430</v>
      </c>
      <c r="C32" s="1364"/>
      <c r="D32" s="695"/>
      <c r="E32" s="950"/>
      <c r="F32" s="942" t="s">
        <v>921</v>
      </c>
      <c r="G32" s="696" t="s">
        <v>76</v>
      </c>
      <c r="H32" s="974"/>
    </row>
    <row r="33" spans="1:8" ht="27" customHeight="1">
      <c r="A33" s="34"/>
      <c r="B33" s="1357" t="s">
        <v>1180</v>
      </c>
      <c r="C33" s="1376" t="s">
        <v>1204</v>
      </c>
      <c r="D33" s="695"/>
      <c r="E33" s="950"/>
      <c r="F33" s="690" t="s">
        <v>206</v>
      </c>
      <c r="G33" s="696" t="s">
        <v>76</v>
      </c>
      <c r="H33" s="974"/>
    </row>
    <row r="34" spans="1:8" ht="27" customHeight="1">
      <c r="A34" s="34"/>
      <c r="B34" s="1355" t="s">
        <v>931</v>
      </c>
      <c r="C34" s="1376" t="s">
        <v>1204</v>
      </c>
      <c r="D34" s="1681">
        <f>'20. Receivables'!D72+'20. Receivables'!D74</f>
        <v>0</v>
      </c>
      <c r="E34" s="1064">
        <f>'20. Receivables'!E72+'20. Receivables'!E74</f>
        <v>0</v>
      </c>
      <c r="F34" s="690" t="s">
        <v>13</v>
      </c>
      <c r="G34" s="696" t="s">
        <v>76</v>
      </c>
      <c r="H34" s="974"/>
    </row>
    <row r="35" spans="1:8" ht="27" customHeight="1">
      <c r="A35" s="129"/>
      <c r="B35" s="1352" t="s">
        <v>763</v>
      </c>
      <c r="C35" s="1368"/>
      <c r="D35" s="695"/>
      <c r="E35" s="1062"/>
      <c r="F35" s="690" t="s">
        <v>761</v>
      </c>
      <c r="G35" s="696" t="s">
        <v>76</v>
      </c>
      <c r="H35" s="974"/>
    </row>
    <row r="36" spans="1:8" s="975" customFormat="1" ht="27" customHeight="1">
      <c r="A36" s="979"/>
      <c r="B36" s="1351" t="s">
        <v>1062</v>
      </c>
      <c r="C36" s="1365"/>
      <c r="D36" s="695"/>
      <c r="E36" s="1062"/>
      <c r="F36" s="1068" t="s">
        <v>1037</v>
      </c>
      <c r="G36" s="1081" t="s">
        <v>136</v>
      </c>
      <c r="H36" s="974"/>
    </row>
    <row r="37" spans="1:8" ht="27" customHeight="1">
      <c r="A37" s="129"/>
      <c r="B37" s="1351" t="s">
        <v>932</v>
      </c>
      <c r="C37" s="1378" t="s">
        <v>1204</v>
      </c>
      <c r="D37" s="1681">
        <f>-'19. Inventory'!D21-'19. Inventory'!D22</f>
        <v>0</v>
      </c>
      <c r="E37" s="1064">
        <f>-'19. Inventory'!D39-'19. Inventory'!D40</f>
        <v>0</v>
      </c>
      <c r="F37" s="690" t="s">
        <v>703</v>
      </c>
      <c r="G37" s="696" t="s">
        <v>76</v>
      </c>
      <c r="H37" s="974"/>
    </row>
    <row r="38" spans="1:8" ht="27" customHeight="1">
      <c r="A38" s="34"/>
      <c r="B38" s="1355" t="s">
        <v>933</v>
      </c>
      <c r="C38" s="1364"/>
      <c r="D38" s="695"/>
      <c r="E38" s="1062"/>
      <c r="F38" s="690" t="s">
        <v>762</v>
      </c>
      <c r="G38" s="696" t="s">
        <v>76</v>
      </c>
      <c r="H38" s="974"/>
    </row>
    <row r="39" spans="1:8" ht="27" customHeight="1">
      <c r="A39" s="349"/>
      <c r="B39" s="1351" t="s">
        <v>946</v>
      </c>
      <c r="C39" s="1365"/>
      <c r="D39" s="695"/>
      <c r="E39" s="1062"/>
      <c r="F39" s="844" t="s">
        <v>922</v>
      </c>
      <c r="G39" s="696" t="s">
        <v>76</v>
      </c>
      <c r="H39" s="988"/>
    </row>
    <row r="40" spans="1:8" ht="27" customHeight="1">
      <c r="A40" s="34"/>
      <c r="B40" s="1351" t="s">
        <v>950</v>
      </c>
      <c r="C40" s="1364"/>
      <c r="D40" s="1681">
        <f>-'19. Inventory'!E20</f>
        <v>0</v>
      </c>
      <c r="E40" s="1064">
        <f>-'19. Inventory'!E38</f>
        <v>0</v>
      </c>
      <c r="F40" s="690" t="s">
        <v>947</v>
      </c>
      <c r="G40" s="696" t="s">
        <v>136</v>
      </c>
      <c r="H40" s="988"/>
    </row>
    <row r="41" spans="1:8" ht="27" customHeight="1">
      <c r="A41" s="349"/>
      <c r="B41" s="1358" t="s">
        <v>956</v>
      </c>
      <c r="C41" s="1364"/>
      <c r="D41" s="1681">
        <f>'9. Op Misc'!C15</f>
        <v>0</v>
      </c>
      <c r="E41" s="1064">
        <f>'9. Op Misc'!H15</f>
        <v>0</v>
      </c>
      <c r="F41" s="690" t="s">
        <v>735</v>
      </c>
      <c r="G41" s="696" t="s">
        <v>76</v>
      </c>
      <c r="H41" s="988"/>
    </row>
    <row r="42" spans="1:8" ht="27" customHeight="1">
      <c r="A42" s="349"/>
      <c r="B42" s="1358" t="s">
        <v>930</v>
      </c>
      <c r="C42" s="1364"/>
      <c r="D42" s="1681">
        <f>'9. Op Misc'!C16</f>
        <v>0</v>
      </c>
      <c r="E42" s="1064">
        <f>'9. Op Misc'!H16</f>
        <v>0</v>
      </c>
      <c r="F42" s="690" t="s">
        <v>736</v>
      </c>
      <c r="G42" s="696" t="s">
        <v>76</v>
      </c>
      <c r="H42" s="974"/>
    </row>
    <row r="43" spans="1:8" ht="27" customHeight="1">
      <c r="A43" s="349"/>
      <c r="B43" s="1358" t="s">
        <v>955</v>
      </c>
      <c r="C43" s="1364"/>
      <c r="D43" s="1681">
        <f>'9. Op Misc'!C17</f>
        <v>0</v>
      </c>
      <c r="E43" s="1064">
        <f>'9. Op Misc'!H17</f>
        <v>0</v>
      </c>
      <c r="F43" s="690" t="s">
        <v>737</v>
      </c>
      <c r="G43" s="696" t="s">
        <v>38</v>
      </c>
      <c r="H43" s="974"/>
    </row>
    <row r="44" spans="1:8" ht="27" customHeight="1">
      <c r="A44" s="34"/>
      <c r="B44" s="1357" t="s">
        <v>264</v>
      </c>
      <c r="C44" s="1367"/>
      <c r="D44" s="1681">
        <f>'14. PPE'!C34-'14. PPE'!L34</f>
        <v>0</v>
      </c>
      <c r="E44" s="1064">
        <f>'14. PPE'!C73-'14. PPE'!L73</f>
        <v>0</v>
      </c>
      <c r="F44" s="690" t="s">
        <v>14</v>
      </c>
      <c r="G44" s="696" t="s">
        <v>76</v>
      </c>
      <c r="H44" s="974"/>
    </row>
    <row r="45" spans="1:8" ht="27" customHeight="1">
      <c r="A45" s="34"/>
      <c r="B45" s="1357" t="s">
        <v>162</v>
      </c>
      <c r="C45" s="1367"/>
      <c r="D45" s="1681">
        <f>'13. Intangibles'!C34-'13. Intangibles'!M34</f>
        <v>0</v>
      </c>
      <c r="E45" s="1064">
        <f>'13. Intangibles'!C73-'13. Intangibles'!M73</f>
        <v>0</v>
      </c>
      <c r="F45" s="690" t="s">
        <v>208</v>
      </c>
      <c r="G45" s="696" t="s">
        <v>76</v>
      </c>
      <c r="H45" s="974"/>
    </row>
    <row r="46" spans="1:8" s="975" customFormat="1" ht="27" customHeight="1">
      <c r="A46" s="979"/>
      <c r="B46" s="1359" t="s">
        <v>1314</v>
      </c>
      <c r="C46" s="1369"/>
      <c r="D46" s="695"/>
      <c r="E46" s="1062"/>
      <c r="F46" s="944" t="s">
        <v>714</v>
      </c>
      <c r="G46" s="985" t="s">
        <v>136</v>
      </c>
      <c r="H46" s="974"/>
    </row>
    <row r="47" spans="1:8" ht="27" customHeight="1">
      <c r="A47" s="34"/>
      <c r="B47" s="1357" t="s">
        <v>262</v>
      </c>
      <c r="C47" s="1367"/>
      <c r="D47" s="695"/>
      <c r="E47" s="1062"/>
      <c r="F47" s="690" t="s">
        <v>209</v>
      </c>
      <c r="G47" s="696" t="s">
        <v>76</v>
      </c>
      <c r="H47" s="974"/>
    </row>
    <row r="48" spans="1:8" ht="27" customHeight="1">
      <c r="A48" s="34"/>
      <c r="B48" s="1357" t="s">
        <v>371</v>
      </c>
      <c r="C48" s="1367"/>
      <c r="D48" s="695"/>
      <c r="E48" s="1062"/>
      <c r="F48" s="690" t="s">
        <v>210</v>
      </c>
      <c r="G48" s="696" t="s">
        <v>76</v>
      </c>
      <c r="H48" s="67"/>
    </row>
    <row r="49" spans="1:8" ht="27" customHeight="1">
      <c r="A49" s="34"/>
      <c r="B49" s="1352" t="s">
        <v>749</v>
      </c>
      <c r="C49" s="1368"/>
      <c r="D49" s="695"/>
      <c r="E49" s="1062"/>
      <c r="F49" s="690" t="s">
        <v>704</v>
      </c>
      <c r="G49" s="696" t="s">
        <v>136</v>
      </c>
      <c r="H49" s="67"/>
    </row>
    <row r="50" spans="1:8" ht="27" customHeight="1">
      <c r="A50" s="129"/>
      <c r="B50" s="1352" t="s">
        <v>164</v>
      </c>
      <c r="C50" s="1368"/>
      <c r="D50" s="695"/>
      <c r="E50" s="1062"/>
      <c r="F50" s="690" t="s">
        <v>224</v>
      </c>
      <c r="G50" s="696" t="s">
        <v>136</v>
      </c>
      <c r="H50" s="132"/>
    </row>
    <row r="51" spans="1:8" s="975" customFormat="1" ht="27" customHeight="1">
      <c r="A51" s="979"/>
      <c r="B51" s="1356" t="s">
        <v>1315</v>
      </c>
      <c r="C51" s="1366"/>
      <c r="D51" s="695"/>
      <c r="E51" s="1062"/>
      <c r="F51" s="944" t="s">
        <v>213</v>
      </c>
      <c r="G51" s="985" t="s">
        <v>136</v>
      </c>
      <c r="H51" s="983"/>
    </row>
    <row r="52" spans="1:8" ht="27" customHeight="1">
      <c r="A52" s="34"/>
      <c r="B52" s="1357" t="s">
        <v>1120</v>
      </c>
      <c r="C52" s="1353"/>
      <c r="D52" s="761"/>
      <c r="E52" s="761"/>
      <c r="F52" s="1609"/>
      <c r="G52" s="696"/>
      <c r="H52" s="67"/>
    </row>
    <row r="53" spans="1:8" ht="27" customHeight="1">
      <c r="A53" s="34"/>
      <c r="B53" s="1360" t="s">
        <v>79</v>
      </c>
      <c r="C53" s="1370"/>
      <c r="D53" s="695"/>
      <c r="E53" s="1062"/>
      <c r="F53" s="690" t="s">
        <v>214</v>
      </c>
      <c r="G53" s="696" t="s">
        <v>76</v>
      </c>
      <c r="H53" s="171"/>
    </row>
    <row r="54" spans="1:8" ht="31.5" customHeight="1">
      <c r="A54" s="34"/>
      <c r="B54" s="1361" t="s">
        <v>1121</v>
      </c>
      <c r="C54" s="1370"/>
      <c r="D54" s="1681">
        <f>'9. Op Misc'!C84</f>
        <v>0</v>
      </c>
      <c r="E54" s="1064">
        <f>'9. Op Misc'!D84</f>
        <v>0</v>
      </c>
      <c r="F54" s="690" t="s">
        <v>216</v>
      </c>
      <c r="G54" s="696" t="s">
        <v>76</v>
      </c>
      <c r="H54" s="172"/>
    </row>
    <row r="55" spans="1:8" s="975" customFormat="1" ht="33" customHeight="1">
      <c r="A55" s="979"/>
      <c r="B55" s="1359" t="s">
        <v>1122</v>
      </c>
      <c r="C55" s="1369"/>
      <c r="D55" s="695"/>
      <c r="E55" s="1062"/>
      <c r="F55" s="944" t="s">
        <v>215</v>
      </c>
      <c r="G55" s="985" t="s">
        <v>136</v>
      </c>
      <c r="H55" s="983"/>
    </row>
    <row r="56" spans="1:8" ht="27" customHeight="1">
      <c r="A56" s="34"/>
      <c r="B56" s="1357" t="s">
        <v>1254</v>
      </c>
      <c r="C56" s="1367"/>
      <c r="D56" s="695"/>
      <c r="E56" s="1062"/>
      <c r="F56" s="690" t="s">
        <v>218</v>
      </c>
      <c r="G56" s="696" t="s">
        <v>76</v>
      </c>
      <c r="H56" s="67"/>
    </row>
    <row r="57" spans="1:8" s="975" customFormat="1" ht="34.5" customHeight="1">
      <c r="A57" s="979"/>
      <c r="B57" s="1591" t="s">
        <v>1205</v>
      </c>
      <c r="C57" s="1592"/>
      <c r="D57" s="695"/>
      <c r="E57" s="950"/>
      <c r="F57" s="1248" t="s">
        <v>775</v>
      </c>
      <c r="G57" s="696" t="s">
        <v>76</v>
      </c>
      <c r="H57" s="983"/>
    </row>
    <row r="58" spans="1:8" ht="27" customHeight="1">
      <c r="A58" s="34"/>
      <c r="B58" s="1357" t="s">
        <v>260</v>
      </c>
      <c r="C58" s="1367"/>
      <c r="D58" s="695"/>
      <c r="E58" s="1062"/>
      <c r="F58" s="690" t="s">
        <v>219</v>
      </c>
      <c r="G58" s="696" t="s">
        <v>76</v>
      </c>
      <c r="H58" s="67"/>
    </row>
    <row r="59" spans="1:8" ht="27" customHeight="1">
      <c r="A59" s="34"/>
      <c r="B59" s="1357" t="s">
        <v>1459</v>
      </c>
      <c r="C59" s="1367"/>
      <c r="D59" s="695"/>
      <c r="E59" s="1062"/>
      <c r="F59" s="690" t="s">
        <v>220</v>
      </c>
      <c r="G59" s="696" t="s">
        <v>76</v>
      </c>
      <c r="H59" s="67"/>
    </row>
    <row r="60" spans="1:8" ht="27" customHeight="1">
      <c r="A60" s="34"/>
      <c r="B60" s="1357" t="s">
        <v>131</v>
      </c>
      <c r="C60" s="1367"/>
      <c r="D60" s="695"/>
      <c r="E60" s="1062"/>
      <c r="F60" s="690" t="s">
        <v>221</v>
      </c>
      <c r="G60" s="696" t="s">
        <v>76</v>
      </c>
      <c r="H60" s="67"/>
    </row>
    <row r="61" spans="1:8" ht="27" customHeight="1">
      <c r="A61" s="34"/>
      <c r="B61" s="1357" t="s">
        <v>261</v>
      </c>
      <c r="C61" s="1367"/>
      <c r="D61" s="695"/>
      <c r="E61" s="1062"/>
      <c r="F61" s="690" t="s">
        <v>222</v>
      </c>
      <c r="G61" s="696" t="s">
        <v>76</v>
      </c>
      <c r="H61" s="67"/>
    </row>
    <row r="62" spans="1:8" ht="27" customHeight="1">
      <c r="A62" s="34"/>
      <c r="B62" s="1357" t="s">
        <v>163</v>
      </c>
      <c r="C62" s="1367"/>
      <c r="D62" s="695"/>
      <c r="E62" s="1062"/>
      <c r="F62" s="690" t="s">
        <v>223</v>
      </c>
      <c r="G62" s="696" t="s">
        <v>76</v>
      </c>
      <c r="H62" s="67"/>
    </row>
    <row r="63" spans="1:8" ht="27" customHeight="1">
      <c r="A63" s="33"/>
      <c r="B63" s="1355" t="s">
        <v>465</v>
      </c>
      <c r="C63" s="1364"/>
      <c r="D63" s="695"/>
      <c r="E63" s="1062"/>
      <c r="F63" s="690" t="s">
        <v>225</v>
      </c>
      <c r="G63" s="262" t="s">
        <v>136</v>
      </c>
      <c r="H63" s="33"/>
    </row>
    <row r="64" spans="1:8" ht="27" customHeight="1">
      <c r="A64" s="33"/>
      <c r="B64" s="1355" t="s">
        <v>466</v>
      </c>
      <c r="C64" s="1364"/>
      <c r="D64" s="695"/>
      <c r="E64" s="1062"/>
      <c r="F64" s="690" t="s">
        <v>226</v>
      </c>
      <c r="G64" s="262" t="s">
        <v>136</v>
      </c>
      <c r="H64" s="33"/>
    </row>
    <row r="65" spans="1:8" s="975" customFormat="1" ht="27" customHeight="1">
      <c r="A65" s="978"/>
      <c r="B65" s="1666" t="s">
        <v>1464</v>
      </c>
      <c r="C65" s="1376" t="s">
        <v>1204</v>
      </c>
      <c r="D65" s="695"/>
      <c r="E65" s="1062"/>
      <c r="F65" s="944" t="s">
        <v>1460</v>
      </c>
      <c r="G65" s="1211" t="s">
        <v>136</v>
      </c>
      <c r="H65" s="978"/>
    </row>
    <row r="66" spans="1:8" s="975" customFormat="1" ht="27" customHeight="1">
      <c r="A66" s="978"/>
      <c r="B66" s="1667" t="s">
        <v>1466</v>
      </c>
      <c r="C66" s="1376" t="s">
        <v>1204</v>
      </c>
      <c r="D66" s="695"/>
      <c r="E66" s="1062"/>
      <c r="F66" s="944" t="s">
        <v>1465</v>
      </c>
      <c r="G66" s="1211" t="s">
        <v>136</v>
      </c>
      <c r="H66" s="978"/>
    </row>
    <row r="67" spans="1:8" ht="27" customHeight="1">
      <c r="A67" s="33"/>
      <c r="B67" s="1355" t="s">
        <v>467</v>
      </c>
      <c r="C67" s="1364"/>
      <c r="D67" s="695"/>
      <c r="E67" s="1062"/>
      <c r="F67" s="690" t="s">
        <v>227</v>
      </c>
      <c r="G67" s="262" t="s">
        <v>136</v>
      </c>
      <c r="H67" s="33"/>
    </row>
    <row r="68" spans="1:8" ht="27" customHeight="1">
      <c r="A68" s="33"/>
      <c r="B68" s="1355" t="s">
        <v>7</v>
      </c>
      <c r="C68" s="1376" t="s">
        <v>1204</v>
      </c>
      <c r="D68" s="695"/>
      <c r="E68" s="1062"/>
      <c r="F68" s="690" t="s">
        <v>228</v>
      </c>
      <c r="G68" s="262" t="s">
        <v>136</v>
      </c>
      <c r="H68" s="33"/>
    </row>
    <row r="69" spans="1:8" ht="27" customHeight="1">
      <c r="A69" s="33"/>
      <c r="B69" s="1355" t="s">
        <v>1316</v>
      </c>
      <c r="C69" s="1364"/>
      <c r="D69" s="695"/>
      <c r="E69" s="1062"/>
      <c r="F69" s="690" t="s">
        <v>229</v>
      </c>
      <c r="G69" s="262" t="s">
        <v>136</v>
      </c>
      <c r="H69" s="33"/>
    </row>
    <row r="70" spans="1:8" ht="27" customHeight="1">
      <c r="A70" s="33"/>
      <c r="B70" s="1355" t="s">
        <v>1317</v>
      </c>
      <c r="C70" s="1364"/>
      <c r="D70" s="695"/>
      <c r="E70" s="1062"/>
      <c r="F70" s="690" t="s">
        <v>860</v>
      </c>
      <c r="G70" s="262" t="s">
        <v>136</v>
      </c>
      <c r="H70" s="33"/>
    </row>
    <row r="71" spans="1:8" ht="27" customHeight="1">
      <c r="A71" s="835"/>
      <c r="B71" s="1355" t="s">
        <v>1318</v>
      </c>
      <c r="C71" s="1364"/>
      <c r="D71" s="695"/>
      <c r="E71" s="1062"/>
      <c r="F71" s="690" t="s">
        <v>873</v>
      </c>
      <c r="G71" s="837" t="s">
        <v>136</v>
      </c>
      <c r="H71" s="862"/>
    </row>
    <row r="72" spans="1:8" ht="27" customHeight="1">
      <c r="A72" s="33"/>
      <c r="B72" s="1355" t="s">
        <v>1319</v>
      </c>
      <c r="C72" s="1364"/>
      <c r="D72" s="695"/>
      <c r="E72" s="1062"/>
      <c r="F72" s="690" t="s">
        <v>951</v>
      </c>
      <c r="G72" s="262" t="s">
        <v>136</v>
      </c>
      <c r="H72" s="33"/>
    </row>
    <row r="73" spans="1:8" ht="27" customHeight="1">
      <c r="A73" s="835"/>
      <c r="B73" s="1355" t="s">
        <v>1320</v>
      </c>
      <c r="C73" s="1364"/>
      <c r="D73" s="695"/>
      <c r="E73" s="1062"/>
      <c r="F73" s="690">
        <v>308</v>
      </c>
      <c r="G73" s="837" t="s">
        <v>136</v>
      </c>
      <c r="H73" s="862"/>
    </row>
    <row r="74" spans="1:8" ht="27" customHeight="1">
      <c r="A74" s="33"/>
      <c r="B74" s="1355" t="s">
        <v>468</v>
      </c>
      <c r="C74" s="1364"/>
      <c r="D74" s="695"/>
      <c r="E74" s="1062"/>
      <c r="F74" s="690" t="s">
        <v>15</v>
      </c>
      <c r="G74" s="262" t="s">
        <v>136</v>
      </c>
      <c r="H74" s="33"/>
    </row>
    <row r="75" spans="1:8" ht="27" customHeight="1">
      <c r="A75" s="33"/>
      <c r="B75" s="1355" t="s">
        <v>60</v>
      </c>
      <c r="C75" s="1364"/>
      <c r="D75" s="695"/>
      <c r="E75" s="1062"/>
      <c r="F75" s="690" t="s">
        <v>232</v>
      </c>
      <c r="G75" s="262" t="s">
        <v>136</v>
      </c>
      <c r="H75" s="33"/>
    </row>
    <row r="76" spans="1:8" ht="27" customHeight="1">
      <c r="A76" s="33"/>
      <c r="B76" s="1355" t="s">
        <v>61</v>
      </c>
      <c r="C76" s="1364"/>
      <c r="D76" s="695"/>
      <c r="E76" s="1062"/>
      <c r="F76" s="690" t="s">
        <v>233</v>
      </c>
      <c r="G76" s="262" t="s">
        <v>136</v>
      </c>
      <c r="H76" s="33"/>
    </row>
    <row r="77" spans="1:8" ht="27" customHeight="1">
      <c r="A77" s="33"/>
      <c r="B77" s="1355" t="s">
        <v>62</v>
      </c>
      <c r="C77" s="1364"/>
      <c r="D77" s="695"/>
      <c r="E77" s="1062"/>
      <c r="F77" s="690" t="s">
        <v>386</v>
      </c>
      <c r="G77" s="262" t="s">
        <v>136</v>
      </c>
      <c r="H77" s="33"/>
    </row>
    <row r="78" spans="1:8" ht="27" customHeight="1">
      <c r="A78" s="33"/>
      <c r="B78" s="1355" t="s">
        <v>63</v>
      </c>
      <c r="C78" s="1364"/>
      <c r="D78" s="695"/>
      <c r="E78" s="1062"/>
      <c r="F78" s="690" t="s">
        <v>387</v>
      </c>
      <c r="G78" s="262" t="s">
        <v>136</v>
      </c>
      <c r="H78" s="33"/>
    </row>
    <row r="79" spans="1:8" ht="32.25" customHeight="1">
      <c r="A79" s="33"/>
      <c r="B79" s="1374" t="s">
        <v>1321</v>
      </c>
      <c r="C79" s="1375"/>
      <c r="D79" s="695"/>
      <c r="E79" s="1062"/>
      <c r="F79" s="690" t="s">
        <v>438</v>
      </c>
      <c r="G79" s="262" t="s">
        <v>136</v>
      </c>
      <c r="H79" s="33"/>
    </row>
    <row r="80" spans="1:8" ht="27" customHeight="1">
      <c r="A80" s="835"/>
      <c r="B80" s="1373" t="s">
        <v>1322</v>
      </c>
      <c r="C80" s="1364"/>
      <c r="D80" s="695"/>
      <c r="E80" s="1062"/>
      <c r="F80" s="844" t="s">
        <v>943</v>
      </c>
      <c r="G80" s="837" t="s">
        <v>136</v>
      </c>
      <c r="H80" s="862"/>
    </row>
    <row r="81" spans="1:8" ht="27" customHeight="1">
      <c r="A81" s="33"/>
      <c r="B81" s="1355" t="s">
        <v>50</v>
      </c>
      <c r="C81" s="1364"/>
      <c r="D81" s="695"/>
      <c r="E81" s="1062"/>
      <c r="F81" s="690" t="s">
        <v>944</v>
      </c>
      <c r="G81" s="516" t="s">
        <v>136</v>
      </c>
      <c r="H81" s="33"/>
    </row>
    <row r="82" spans="1:8" s="975" customFormat="1" ht="27" customHeight="1" thickBot="1">
      <c r="A82" s="978"/>
      <c r="B82" s="1356" t="s">
        <v>1323</v>
      </c>
      <c r="C82" s="1366"/>
      <c r="D82" s="695"/>
      <c r="E82" s="1062"/>
      <c r="F82" s="944" t="s">
        <v>986</v>
      </c>
      <c r="G82" s="994" t="s">
        <v>136</v>
      </c>
      <c r="H82" s="978"/>
    </row>
    <row r="83" spans="1:8" ht="28.5" customHeight="1">
      <c r="A83" s="33"/>
      <c r="B83" s="1363" t="s">
        <v>55</v>
      </c>
      <c r="C83" s="1371"/>
      <c r="D83" s="345">
        <f>SUM(D15:D82)</f>
        <v>0</v>
      </c>
      <c r="E83" s="345">
        <f>SUM(E15:E82)</f>
        <v>0</v>
      </c>
      <c r="F83" s="690" t="s">
        <v>439</v>
      </c>
      <c r="G83" s="696" t="s">
        <v>76</v>
      </c>
      <c r="H83" s="33"/>
    </row>
    <row r="84" spans="1:8" ht="27" customHeight="1">
      <c r="A84" s="33"/>
      <c r="B84" s="1363" t="s">
        <v>1324</v>
      </c>
      <c r="C84" s="44"/>
      <c r="D84" s="33"/>
      <c r="E84" s="33"/>
      <c r="F84" s="1609"/>
      <c r="G84" s="880"/>
    </row>
    <row r="85" spans="1:8" ht="27" customHeight="1">
      <c r="A85" s="33"/>
      <c r="B85" s="1355" t="s">
        <v>1303</v>
      </c>
      <c r="C85" s="1364"/>
      <c r="D85" s="857">
        <f>D83-D86</f>
        <v>0</v>
      </c>
      <c r="E85" s="857">
        <f>E83-E86</f>
        <v>0</v>
      </c>
      <c r="F85" s="690" t="s">
        <v>612</v>
      </c>
      <c r="G85" s="837" t="s">
        <v>136</v>
      </c>
    </row>
    <row r="86" spans="1:8" ht="27" customHeight="1">
      <c r="A86" s="33"/>
      <c r="B86" s="1355" t="s">
        <v>1304</v>
      </c>
      <c r="C86" s="1364"/>
      <c r="D86" s="695"/>
      <c r="E86" s="1062"/>
      <c r="F86" s="690" t="s">
        <v>628</v>
      </c>
      <c r="G86" s="837" t="s">
        <v>136</v>
      </c>
    </row>
    <row r="87" spans="1:8">
      <c r="A87" s="33"/>
      <c r="B87" s="37"/>
      <c r="C87" s="350"/>
      <c r="D87" s="33"/>
      <c r="E87" s="33"/>
    </row>
    <row r="88" spans="1:8">
      <c r="A88" s="33"/>
      <c r="E88" s="33"/>
    </row>
    <row r="89" spans="1:8">
      <c r="A89" s="33"/>
      <c r="E89" s="33"/>
    </row>
    <row r="90" spans="1:8">
      <c r="A90" s="33"/>
      <c r="E90" s="33"/>
    </row>
    <row r="91" spans="1:8">
      <c r="A91" s="33"/>
      <c r="B91" s="37"/>
      <c r="C91" s="350"/>
      <c r="D91" s="33"/>
      <c r="E91" s="33"/>
    </row>
  </sheetData>
  <customSheetViews>
    <customSheetView guid="{E4F26FFA-5313-49C9-9365-CBA576C57791}" scale="85" showGridLines="0" fitToPage="1" showRuler="0" topLeftCell="A10">
      <selection activeCell="B17" sqref="B17"/>
      <pageMargins left="0.74803149606299213" right="0.74803149606299213" top="0.32" bottom="0.27" header="0.2" footer="0.16"/>
      <pageSetup paperSize="9" scale="73" orientation="landscape" horizontalDpi="300" verticalDpi="300" r:id="rId1"/>
      <headerFooter alignWithMargins="0"/>
    </customSheetView>
  </customSheetViews>
  <phoneticPr fontId="0" type="noConversion"/>
  <dataValidations count="18">
    <dataValidation allowBlank="1" showInputMessage="1" showErrorMessage="1" promptTitle="Patient travel" prompt="This line should include costs directly attributable to providing transport services for patients." sqref="C68"/>
    <dataValidation allowBlank="1" showInputMessage="1" showErrorMessage="1" promptTitle="Services from NHS FTs" prompt="This line should only be used where the services cannot be allocated to a more specific line of expenditure." sqref="C15"/>
    <dataValidation allowBlank="1" showInputMessage="1" showErrorMessage="1" promptTitle="Services from NHS Trusts" prompt="This line should only be used where the services cannot be allocated to a more specific line of expenditure." sqref="C16"/>
    <dataValidation allowBlank="1" showInputMessage="1" showErrorMessage="1" promptTitle="Services from CCGs &amp; NHS England" prompt="This line should only be used where the services cannot be allocated to a more specific line of expenditure." sqref="C17"/>
    <dataValidation allowBlank="1" showInputMessage="1" showErrorMessage="1" promptTitle="Services from other NHS bodies" prompt="This line should only be used where the services cannot be allocated to a more specific line of expenditure." sqref="C18"/>
    <dataValidation allowBlank="1" showInputMessage="1" showErrorMessage="1" promptTitle="Healthcare from non-NHS bodies" prompt="Includes healthcare purchased from Scottish, Welsh and Northern Irish Health bodies as well as private healthcare purchased by the FT." sqref="C19"/>
    <dataValidation allowBlank="1" showInputMessage="1" showErrorMessage="1" promptTitle="Supplies &amp; services - clinical" prompt="This may include expenditure on therapy materials, medical gases, dressings and other clinical consumables, x-ray equipment and blood.  It should also include expenditure under related maintenance contracts." sqref="C25"/>
    <dataValidation allowBlank="1" showInputMessage="1" showErrorMessage="1" promptTitle="Supplies and services - general" prompt="May include cleaning materials and contracts, food and contract catering, staff uniforms, laundry and bedding etc." sqref="C26"/>
    <dataValidation allowBlank="1" showInputMessage="1" showErrorMessage="1" promptTitle="Establishment costs" prompt="Expenditure on administrative expenses such as printing, stationery and telephones." sqref="C27"/>
    <dataValidation allowBlank="1" showInputMessage="1" showErrorMessage="1" promptTitle="Research and development" prompt="Where research and development expenditure can be separated from patient care activity, it should be recorded here." sqref="C28"/>
    <dataValidation allowBlank="1" showInputMessage="1" showErrorMessage="1" promptTitle="Transport (business travel)" prompt="This line should include the costs of staff travelling for business purposes where borne by the FT (e.g. train fares, mileage claims, etc)" sqref="C30"/>
    <dataValidation allowBlank="1" showInputMessage="1" showErrorMessage="1" promptTitle="Transport (other)" prompt="Includes all other transport related costs.  This may include ambulance or other fuel, vehicle repair parts, insurance, external contracts, etc." sqref="C31"/>
    <dataValidation allowBlank="1" showInputMessage="1" showErrorMessage="1" promptTitle="Premises - Other" prompt="Should include expenditure on electricity, gas and non-capitalised furniture and fittings." sqref="C33"/>
    <dataValidation allowBlank="1" showInputMessage="1" showErrorMessage="1" promptTitle="Provision for doubtful debt" prompt="This line is forced to equal the movement in the provision for doubtful debts on sheet '20. Receivables'" sqref="C34"/>
    <dataValidation allowBlank="1" showInputMessage="1" showErrorMessage="1" promptTitle="Inventories written down" prompt="This line is forced to equal the inventories movement note on sheet '19. Inventory'." sqref="C37"/>
    <dataValidation allowBlank="1" showInputMessage="1" showErrorMessage="1" promptTitle="Purchase of social care" prompt="This line should include the purchase of social care under s.75 agreements or other integrated care pooled/devolved budgets." sqref="C20"/>
    <dataValidation allowBlank="1" showInputMessage="1" showErrorMessage="1" promptTitle="Internal audit (non-employee)" prompt="This may be the fees paid in respect of an outsourced internal audit function or non-employee benefits expenses in respect of an in-house function. This should include counter fraud services." sqref="C65"/>
    <dataValidation allowBlank="1" showInputMessage="1" showErrorMessage="1" promptTitle="Internal audit costs - employees" prompt="Amounts paid in respect of employees forming an in-house internal audit function. This should include counter fraud services." sqref="C66"/>
  </dataValidations>
  <printOptions gridLinesSet="0"/>
  <pageMargins left="0.74803149606299213" right="0.35433070866141736" top="0.35433070866141736" bottom="0.39370078740157483" header="0.19685039370078741" footer="0.19685039370078741"/>
  <pageSetup paperSize="9" scale="49" fitToHeight="2" orientation="landscape" horizontalDpi="300" verticalDpi="300" r:id="rId2"/>
  <headerFooter alignWithMargins="0"/>
  <ignoredErrors>
    <ignoredError sqref="F83 F85:F86 F25:F27 F37:F39 F67:F81 F41:F45 F47:F49 F21:F23 E14 F33:F35 D14 F15:F16 F30 F52:F53 F56 F18:F19 F58:F64 F50 F54" numberStoredAsText="1"/>
    <ignoredError sqref="E5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106"/>
  <sheetViews>
    <sheetView showGridLines="0" zoomScale="80" zoomScaleNormal="80" workbookViewId="0"/>
  </sheetViews>
  <sheetFormatPr defaultColWidth="10.7109375" defaultRowHeight="12.75"/>
  <cols>
    <col min="1" max="1" width="5.85546875" style="22" customWidth="1"/>
    <col min="2" max="2" width="48.85546875" style="24" customWidth="1"/>
    <col min="3" max="3" width="5.140625" style="24" customWidth="1"/>
    <col min="4" max="5" width="14.7109375" style="22" customWidth="1"/>
    <col min="6" max="7" width="14.5703125" style="22" customWidth="1"/>
    <col min="8" max="12" width="13" style="22" customWidth="1"/>
    <col min="13" max="14" width="13.140625" style="22" customWidth="1"/>
    <col min="15" max="16384" width="10.7109375" style="22"/>
  </cols>
  <sheetData>
    <row r="1" spans="1:17" ht="15.75">
      <c r="A1" s="33"/>
      <c r="B1" s="1207" t="s">
        <v>1072</v>
      </c>
      <c r="C1" s="1207"/>
      <c r="D1" s="33"/>
      <c r="E1" s="33"/>
      <c r="F1" s="33"/>
      <c r="G1" s="33"/>
      <c r="H1" s="33"/>
      <c r="I1" s="33"/>
      <c r="J1" s="33"/>
      <c r="K1" s="33"/>
    </row>
    <row r="2" spans="1:17">
      <c r="A2" s="33"/>
      <c r="B2" s="42"/>
      <c r="C2" s="914"/>
      <c r="D2" s="33"/>
      <c r="E2" s="33"/>
      <c r="F2" s="33"/>
      <c r="G2" s="33"/>
      <c r="H2" s="33"/>
      <c r="I2" s="33"/>
      <c r="J2" s="33"/>
      <c r="K2" s="33"/>
    </row>
    <row r="3" spans="1:17">
      <c r="A3" s="34"/>
      <c r="B3" s="43" t="s">
        <v>1479</v>
      </c>
      <c r="C3" s="915"/>
      <c r="D3" s="34"/>
      <c r="E3" s="978"/>
      <c r="F3" s="979"/>
      <c r="G3" s="978"/>
      <c r="H3" s="978"/>
      <c r="I3" s="978"/>
      <c r="J3" s="978"/>
      <c r="K3" s="978"/>
      <c r="L3" s="975"/>
      <c r="M3" s="975"/>
      <c r="N3" s="975"/>
      <c r="O3" s="975"/>
      <c r="P3" s="975"/>
    </row>
    <row r="4" spans="1:17">
      <c r="A4" s="34"/>
      <c r="B4" s="94" t="s">
        <v>499</v>
      </c>
      <c r="C4" s="916"/>
      <c r="D4" s="34"/>
      <c r="E4" s="978"/>
      <c r="F4" s="979"/>
      <c r="G4" s="978"/>
      <c r="H4" s="978"/>
      <c r="I4" s="978"/>
      <c r="J4" s="978"/>
      <c r="K4" s="978"/>
      <c r="L4" s="975"/>
      <c r="M4" s="975"/>
      <c r="N4" s="975"/>
      <c r="O4" s="975"/>
      <c r="P4" s="975"/>
    </row>
    <row r="5" spans="1:17" s="975" customFormat="1">
      <c r="A5" s="979"/>
      <c r="B5" s="916"/>
      <c r="C5" s="916"/>
      <c r="D5" s="979"/>
      <c r="E5" s="978"/>
      <c r="F5" s="979"/>
      <c r="G5" s="978"/>
      <c r="H5" s="978"/>
      <c r="I5" s="978"/>
      <c r="J5" s="978"/>
      <c r="K5" s="978"/>
    </row>
    <row r="6" spans="1:17" s="975" customFormat="1">
      <c r="A6" s="979"/>
      <c r="B6" s="916"/>
      <c r="C6" s="916"/>
      <c r="D6" s="979"/>
      <c r="E6" s="978"/>
      <c r="F6" s="979"/>
      <c r="G6" s="978"/>
      <c r="H6" s="978"/>
      <c r="I6" s="978"/>
      <c r="J6" s="978"/>
      <c r="K6" s="978"/>
    </row>
    <row r="7" spans="1:17" s="975" customFormat="1">
      <c r="A7" s="979"/>
      <c r="B7" s="916"/>
      <c r="C7" s="916"/>
      <c r="D7" s="979"/>
      <c r="E7" s="978"/>
      <c r="F7" s="979"/>
      <c r="G7" s="978"/>
      <c r="H7" s="978"/>
      <c r="I7" s="978"/>
      <c r="J7" s="978"/>
      <c r="K7" s="978"/>
    </row>
    <row r="8" spans="1:17" ht="12.75" customHeight="1">
      <c r="A8" s="34"/>
      <c r="B8" s="33"/>
      <c r="C8" s="978"/>
      <c r="D8" s="34"/>
      <c r="E8" s="978"/>
      <c r="F8" s="979"/>
      <c r="G8" s="978"/>
      <c r="H8" s="978"/>
      <c r="I8" s="978"/>
      <c r="J8" s="978"/>
      <c r="K8" s="978"/>
      <c r="L8" s="975"/>
      <c r="M8" s="975"/>
      <c r="N8" s="975"/>
      <c r="O8" s="975"/>
      <c r="P8" s="975"/>
    </row>
    <row r="9" spans="1:17" ht="12.75" customHeight="1">
      <c r="A9" s="34"/>
      <c r="B9" s="43" t="s">
        <v>43</v>
      </c>
      <c r="C9" s="915"/>
      <c r="D9" s="34"/>
      <c r="E9" s="978"/>
      <c r="F9" s="979"/>
      <c r="G9" s="978"/>
      <c r="H9" s="978"/>
      <c r="I9" s="978"/>
      <c r="J9" s="978"/>
      <c r="K9" s="978"/>
      <c r="L9" s="975"/>
      <c r="M9" s="975"/>
      <c r="N9" s="975"/>
      <c r="O9" s="975"/>
      <c r="P9" s="975"/>
    </row>
    <row r="10" spans="1:17" ht="22.5">
      <c r="A10" s="34"/>
      <c r="B10" s="40"/>
      <c r="C10" s="980"/>
      <c r="D10" s="34"/>
      <c r="E10" s="978"/>
      <c r="F10" s="978"/>
      <c r="G10" s="978"/>
      <c r="H10" s="131"/>
      <c r="I10" s="1380"/>
      <c r="J10" s="1759" t="s">
        <v>1633</v>
      </c>
      <c r="K10" s="1759">
        <v>1</v>
      </c>
      <c r="L10" s="975"/>
      <c r="M10" s="975"/>
      <c r="N10" s="975"/>
      <c r="O10" s="975"/>
      <c r="P10" s="975"/>
    </row>
    <row r="11" spans="1:17">
      <c r="A11" s="1186">
        <v>1</v>
      </c>
      <c r="B11" s="1372"/>
      <c r="C11" s="1339"/>
      <c r="D11" s="1154" t="s">
        <v>338</v>
      </c>
      <c r="E11" s="1154" t="s">
        <v>339</v>
      </c>
      <c r="F11" s="1154" t="s">
        <v>340</v>
      </c>
      <c r="G11" s="1154" t="s">
        <v>341</v>
      </c>
      <c r="H11" s="1154" t="s">
        <v>382</v>
      </c>
      <c r="I11" s="1154" t="s">
        <v>383</v>
      </c>
      <c r="J11" s="6" t="s">
        <v>73</v>
      </c>
      <c r="K11" s="198"/>
      <c r="Q11" s="34"/>
    </row>
    <row r="12" spans="1:17">
      <c r="A12" s="33"/>
      <c r="B12" s="1143" t="s">
        <v>406</v>
      </c>
      <c r="C12" s="1164"/>
      <c r="D12" s="1142" t="s">
        <v>1129</v>
      </c>
      <c r="E12" s="204" t="s">
        <v>1129</v>
      </c>
      <c r="F12" s="884" t="s">
        <v>1129</v>
      </c>
      <c r="G12" s="1142" t="s">
        <v>957</v>
      </c>
      <c r="H12" s="204" t="s">
        <v>957</v>
      </c>
      <c r="I12" s="884" t="s">
        <v>957</v>
      </c>
      <c r="J12" s="1065"/>
      <c r="K12" s="197" t="s">
        <v>110</v>
      </c>
      <c r="Q12" s="33"/>
    </row>
    <row r="13" spans="1:17" s="976" customFormat="1" ht="20.25" customHeight="1">
      <c r="A13" s="54"/>
      <c r="B13" s="1143"/>
      <c r="C13" s="1164"/>
      <c r="D13" s="75"/>
      <c r="E13" s="75"/>
      <c r="F13" s="1150"/>
      <c r="G13" s="75"/>
      <c r="H13" s="75"/>
      <c r="I13" s="1150"/>
      <c r="J13" s="1151"/>
      <c r="K13" s="1152"/>
      <c r="Q13" s="54"/>
    </row>
    <row r="14" spans="1:17" ht="61.5" customHeight="1">
      <c r="A14" s="33"/>
      <c r="B14" s="1143"/>
      <c r="C14" s="1164"/>
      <c r="D14" s="1641" t="s">
        <v>93</v>
      </c>
      <c r="E14" s="931" t="s">
        <v>1325</v>
      </c>
      <c r="F14" s="885" t="s">
        <v>1326</v>
      </c>
      <c r="G14" s="1345" t="s">
        <v>93</v>
      </c>
      <c r="H14" s="931" t="s">
        <v>1327</v>
      </c>
      <c r="I14" s="885" t="s">
        <v>50</v>
      </c>
      <c r="J14" s="208"/>
      <c r="K14" s="197"/>
      <c r="Q14" s="33"/>
    </row>
    <row r="15" spans="1:17">
      <c r="A15" s="34"/>
      <c r="B15" s="1391"/>
      <c r="C15" s="1381"/>
      <c r="D15" s="1641" t="s">
        <v>75</v>
      </c>
      <c r="E15" s="1641" t="s">
        <v>75</v>
      </c>
      <c r="F15" s="886" t="s">
        <v>75</v>
      </c>
      <c r="G15" s="1345" t="s">
        <v>75</v>
      </c>
      <c r="H15" s="1345" t="s">
        <v>75</v>
      </c>
      <c r="I15" s="886" t="s">
        <v>75</v>
      </c>
      <c r="J15" s="1068" t="s">
        <v>74</v>
      </c>
      <c r="K15" s="197" t="s">
        <v>111</v>
      </c>
      <c r="Q15" s="34"/>
    </row>
    <row r="16" spans="1:17" s="23" customFormat="1" ht="18.75" customHeight="1">
      <c r="A16" s="40"/>
      <c r="B16" s="1355" t="s">
        <v>266</v>
      </c>
      <c r="C16" s="1419" t="s">
        <v>1204</v>
      </c>
      <c r="D16" s="1144">
        <f t="shared" ref="D16:D24" si="0">E16+F16</f>
        <v>0</v>
      </c>
      <c r="E16" s="169"/>
      <c r="F16" s="1735"/>
      <c r="G16" s="1740">
        <f t="shared" ref="G16:G24" si="1">SUM(H16:I16)</f>
        <v>0</v>
      </c>
      <c r="H16" s="184"/>
      <c r="I16" s="889"/>
      <c r="J16" s="1068">
        <v>100</v>
      </c>
      <c r="K16" s="185" t="s">
        <v>136</v>
      </c>
      <c r="Q16" s="40"/>
    </row>
    <row r="17" spans="1:17" s="23" customFormat="1" ht="18.75" customHeight="1">
      <c r="A17" s="40"/>
      <c r="B17" s="1355" t="s">
        <v>148</v>
      </c>
      <c r="C17" s="1353"/>
      <c r="D17" s="1144">
        <f t="shared" si="0"/>
        <v>0</v>
      </c>
      <c r="E17" s="169"/>
      <c r="F17" s="1735"/>
      <c r="G17" s="1740">
        <f t="shared" si="1"/>
        <v>0</v>
      </c>
      <c r="H17" s="184"/>
      <c r="I17" s="889"/>
      <c r="J17" s="1068" t="s">
        <v>200</v>
      </c>
      <c r="K17" s="185" t="s">
        <v>136</v>
      </c>
      <c r="Q17" s="40"/>
    </row>
    <row r="18" spans="1:17" s="23" customFormat="1" ht="30.75" customHeight="1">
      <c r="A18" s="54"/>
      <c r="B18" s="1351" t="s">
        <v>1431</v>
      </c>
      <c r="C18" s="1353"/>
      <c r="D18" s="1144">
        <f t="shared" si="0"/>
        <v>0</v>
      </c>
      <c r="E18" s="169"/>
      <c r="F18" s="1735"/>
      <c r="G18" s="1740">
        <f t="shared" si="1"/>
        <v>0</v>
      </c>
      <c r="H18" s="184"/>
      <c r="I18" s="889"/>
      <c r="J18" s="1068" t="s">
        <v>26</v>
      </c>
      <c r="K18" s="185" t="s">
        <v>136</v>
      </c>
      <c r="Q18" s="54"/>
    </row>
    <row r="19" spans="1:17" s="23" customFormat="1" ht="18.75" customHeight="1">
      <c r="A19" s="40"/>
      <c r="B19" s="1357" t="s">
        <v>1014</v>
      </c>
      <c r="C19" s="1353"/>
      <c r="D19" s="1144">
        <f t="shared" si="0"/>
        <v>0</v>
      </c>
      <c r="E19" s="169"/>
      <c r="F19" s="1738"/>
      <c r="G19" s="1148">
        <f t="shared" si="1"/>
        <v>0</v>
      </c>
      <c r="H19" s="184"/>
      <c r="I19" s="889"/>
      <c r="J19" s="1068" t="s">
        <v>201</v>
      </c>
      <c r="K19" s="185" t="s">
        <v>136</v>
      </c>
      <c r="Q19" s="40"/>
    </row>
    <row r="20" spans="1:17" s="23" customFormat="1" ht="18.75" customHeight="1">
      <c r="A20" s="40"/>
      <c r="B20" s="1382" t="s">
        <v>645</v>
      </c>
      <c r="C20" s="1402"/>
      <c r="D20" s="1144">
        <f t="shared" si="0"/>
        <v>0</v>
      </c>
      <c r="E20" s="169"/>
      <c r="F20" s="1735"/>
      <c r="G20" s="1740">
        <f t="shared" si="1"/>
        <v>0</v>
      </c>
      <c r="H20" s="184"/>
      <c r="I20" s="889"/>
      <c r="J20" s="1068" t="s">
        <v>705</v>
      </c>
      <c r="K20" s="185" t="s">
        <v>136</v>
      </c>
      <c r="Q20" s="40"/>
    </row>
    <row r="21" spans="1:17" s="23" customFormat="1" ht="18.75" customHeight="1">
      <c r="A21" s="40"/>
      <c r="B21" s="1382" t="s">
        <v>646</v>
      </c>
      <c r="C21" s="1402"/>
      <c r="D21" s="1144">
        <f t="shared" si="0"/>
        <v>0</v>
      </c>
      <c r="E21" s="169"/>
      <c r="F21" s="1735"/>
      <c r="G21" s="1740">
        <f t="shared" si="1"/>
        <v>0</v>
      </c>
      <c r="H21" s="184"/>
      <c r="I21" s="889"/>
      <c r="J21" s="1068" t="s">
        <v>706</v>
      </c>
      <c r="K21" s="185" t="s">
        <v>136</v>
      </c>
      <c r="Q21" s="40"/>
    </row>
    <row r="22" spans="1:17" s="23" customFormat="1" ht="18.75" customHeight="1">
      <c r="A22" s="40"/>
      <c r="B22" s="1357" t="s">
        <v>267</v>
      </c>
      <c r="C22" s="1353"/>
      <c r="D22" s="1144">
        <f t="shared" si="0"/>
        <v>0</v>
      </c>
      <c r="E22" s="169"/>
      <c r="F22" s="1738"/>
      <c r="G22" s="1148">
        <f t="shared" si="1"/>
        <v>0</v>
      </c>
      <c r="H22" s="184"/>
      <c r="I22" s="889"/>
      <c r="J22" s="1068" t="s">
        <v>27</v>
      </c>
      <c r="K22" s="185" t="s">
        <v>136</v>
      </c>
      <c r="Q22" s="40"/>
    </row>
    <row r="23" spans="1:17" s="23" customFormat="1" ht="18.75" customHeight="1">
      <c r="A23" s="40"/>
      <c r="B23" s="1355" t="s">
        <v>32</v>
      </c>
      <c r="C23" s="1353"/>
      <c r="D23" s="1144">
        <f t="shared" si="0"/>
        <v>0</v>
      </c>
      <c r="E23" s="1147"/>
      <c r="F23" s="1735"/>
      <c r="G23" s="1741">
        <f t="shared" si="1"/>
        <v>0</v>
      </c>
      <c r="H23" s="1545"/>
      <c r="I23" s="889"/>
      <c r="J23" s="1068" t="s">
        <v>202</v>
      </c>
      <c r="K23" s="185" t="s">
        <v>136</v>
      </c>
      <c r="Q23" s="40"/>
    </row>
    <row r="24" spans="1:17" s="976" customFormat="1" ht="18.75" customHeight="1" thickBot="1">
      <c r="A24" s="980"/>
      <c r="B24" s="1356" t="s">
        <v>1328</v>
      </c>
      <c r="C24" s="1353"/>
      <c r="D24" s="1067">
        <f t="shared" si="0"/>
        <v>0</v>
      </c>
      <c r="E24" s="169"/>
      <c r="F24" s="1735"/>
      <c r="G24" s="1742">
        <f t="shared" si="1"/>
        <v>0</v>
      </c>
      <c r="H24" s="184"/>
      <c r="I24" s="948"/>
      <c r="J24" s="1068" t="s">
        <v>707</v>
      </c>
      <c r="K24" s="994" t="s">
        <v>136</v>
      </c>
      <c r="Q24" s="980"/>
    </row>
    <row r="25" spans="1:17" s="23" customFormat="1" ht="18.75" customHeight="1">
      <c r="A25" s="40"/>
      <c r="B25" s="1384" t="s">
        <v>770</v>
      </c>
      <c r="C25" s="1417"/>
      <c r="D25" s="596">
        <f t="shared" ref="D25:E25" si="2">SUM(D16:D24)</f>
        <v>0</v>
      </c>
      <c r="E25" s="1145">
        <f t="shared" si="2"/>
        <v>0</v>
      </c>
      <c r="F25" s="1743">
        <f>SUM(F16:F24)</f>
        <v>0</v>
      </c>
      <c r="G25" s="1145">
        <f>SUM(G16:G24)</f>
        <v>0</v>
      </c>
      <c r="H25" s="210">
        <f>SUM(H16:H24)</f>
        <v>0</v>
      </c>
      <c r="I25" s="887">
        <f>SUM(I16:I24)</f>
        <v>0</v>
      </c>
      <c r="J25" s="1068" t="s">
        <v>3</v>
      </c>
      <c r="K25" s="185" t="s">
        <v>136</v>
      </c>
      <c r="Q25" s="40"/>
    </row>
    <row r="26" spans="1:17" s="23" customFormat="1" ht="29.25" customHeight="1">
      <c r="A26" s="40"/>
      <c r="B26" s="1383" t="s">
        <v>1071</v>
      </c>
      <c r="C26" s="1353"/>
      <c r="D26" s="1144">
        <f>E26+F26</f>
        <v>0</v>
      </c>
      <c r="E26" s="169"/>
      <c r="F26" s="1735"/>
      <c r="G26" s="1740">
        <f>SUM(H26:I26)</f>
        <v>0</v>
      </c>
      <c r="H26" s="184"/>
      <c r="I26" s="889"/>
      <c r="J26" s="1068" t="s">
        <v>709</v>
      </c>
      <c r="K26" s="185" t="s">
        <v>38</v>
      </c>
      <c r="Q26" s="40"/>
    </row>
    <row r="27" spans="1:17" s="976" customFormat="1" ht="29.25" customHeight="1" thickBot="1">
      <c r="A27" s="980"/>
      <c r="B27" s="1383" t="s">
        <v>1329</v>
      </c>
      <c r="C27" s="1365"/>
      <c r="D27" s="1144">
        <f>E27+F27</f>
        <v>0</v>
      </c>
      <c r="E27" s="169"/>
      <c r="F27" s="1735"/>
      <c r="G27" s="1742">
        <f>SUM(H27:I27)</f>
        <v>0</v>
      </c>
      <c r="H27" s="1157"/>
      <c r="I27" s="1158"/>
      <c r="J27" s="1068" t="s">
        <v>730</v>
      </c>
      <c r="K27" s="1159" t="s">
        <v>38</v>
      </c>
      <c r="Q27" s="980"/>
    </row>
    <row r="28" spans="1:17" s="23" customFormat="1" ht="18.75" customHeight="1" thickBot="1">
      <c r="A28" s="40"/>
      <c r="B28" s="1392" t="s">
        <v>800</v>
      </c>
      <c r="C28" s="1347"/>
      <c r="D28" s="596">
        <f t="shared" ref="D28:E28" si="3">SUM(D25:D27)</f>
        <v>0</v>
      </c>
      <c r="E28" s="1146">
        <f t="shared" si="3"/>
        <v>0</v>
      </c>
      <c r="F28" s="1744">
        <f>SUM(F25:F27)</f>
        <v>0</v>
      </c>
      <c r="G28" s="1146">
        <f>SUM(G25:G27)</f>
        <v>0</v>
      </c>
      <c r="H28" s="210">
        <f>SUM(H25:H27)</f>
        <v>0</v>
      </c>
      <c r="I28" s="888">
        <f>SUM(I25:I27)</f>
        <v>0</v>
      </c>
      <c r="J28" s="1068" t="s">
        <v>689</v>
      </c>
      <c r="K28" s="212" t="s">
        <v>136</v>
      </c>
      <c r="Q28" s="40"/>
    </row>
    <row r="29" spans="1:17" s="23" customFormat="1" ht="18.75" customHeight="1">
      <c r="A29" s="40"/>
      <c r="B29" s="1393" t="s">
        <v>940</v>
      </c>
      <c r="C29" s="1386"/>
      <c r="D29" s="213"/>
      <c r="E29" s="214"/>
      <c r="F29" s="214"/>
      <c r="G29" s="215"/>
      <c r="H29" s="216"/>
      <c r="I29" s="216"/>
      <c r="J29" s="217"/>
      <c r="K29" s="218"/>
      <c r="Q29" s="40"/>
    </row>
    <row r="30" spans="1:17" s="23" customFormat="1" ht="18.75" customHeight="1" thickBot="1">
      <c r="A30" s="40"/>
      <c r="B30" s="1384" t="s">
        <v>758</v>
      </c>
      <c r="C30" s="1417"/>
      <c r="D30" s="1144">
        <f>E30+F30</f>
        <v>0</v>
      </c>
      <c r="E30" s="169"/>
      <c r="F30" s="1735"/>
      <c r="G30" s="1742">
        <f>SUM(H30:I30)</f>
        <v>0</v>
      </c>
      <c r="H30" s="856"/>
      <c r="I30" s="889"/>
      <c r="J30" s="882" t="s">
        <v>4</v>
      </c>
      <c r="K30" s="860" t="s">
        <v>136</v>
      </c>
      <c r="Q30" s="40"/>
    </row>
    <row r="31" spans="1:17" s="23" customFormat="1" ht="18.75" customHeight="1">
      <c r="A31" s="40"/>
      <c r="B31" s="1363" t="s">
        <v>1330</v>
      </c>
      <c r="C31" s="1418"/>
      <c r="D31" s="596">
        <f t="shared" ref="D31:I31" si="4">D28-D30</f>
        <v>0</v>
      </c>
      <c r="E31" s="1145">
        <f t="shared" si="4"/>
        <v>0</v>
      </c>
      <c r="F31" s="1743">
        <f t="shared" si="4"/>
        <v>0</v>
      </c>
      <c r="G31" s="1145">
        <f t="shared" si="4"/>
        <v>0</v>
      </c>
      <c r="H31" s="210">
        <f t="shared" si="4"/>
        <v>0</v>
      </c>
      <c r="I31" s="887">
        <f t="shared" si="4"/>
        <v>0</v>
      </c>
      <c r="J31" s="211" t="s">
        <v>5</v>
      </c>
      <c r="K31" s="194" t="s">
        <v>76</v>
      </c>
      <c r="Q31" s="40"/>
    </row>
    <row r="32" spans="1:17">
      <c r="A32" s="33"/>
      <c r="B32" s="37"/>
      <c r="C32" s="350"/>
      <c r="D32" s="33"/>
      <c r="E32" s="33"/>
      <c r="F32" s="33"/>
      <c r="G32" s="33"/>
      <c r="H32" s="33"/>
      <c r="I32" s="33"/>
      <c r="J32" s="33"/>
      <c r="K32" s="33"/>
    </row>
    <row r="33" spans="1:11">
      <c r="A33" s="128"/>
      <c r="B33" s="121"/>
      <c r="C33" s="350"/>
      <c r="D33" s="128"/>
      <c r="E33" s="128"/>
      <c r="F33" s="128"/>
      <c r="G33" s="128"/>
      <c r="H33" s="128"/>
      <c r="I33" s="128"/>
      <c r="J33" s="1759" t="s">
        <v>1633</v>
      </c>
      <c r="K33" s="1759">
        <v>2</v>
      </c>
    </row>
    <row r="34" spans="1:11">
      <c r="A34" s="1187">
        <v>2</v>
      </c>
      <c r="B34" s="1394"/>
      <c r="C34" s="1416"/>
      <c r="D34" s="222" t="s">
        <v>514</v>
      </c>
      <c r="E34" s="222" t="s">
        <v>515</v>
      </c>
      <c r="F34" s="222" t="s">
        <v>516</v>
      </c>
      <c r="G34" s="1154" t="s">
        <v>517</v>
      </c>
      <c r="H34" s="1154" t="s">
        <v>518</v>
      </c>
      <c r="I34" s="1154" t="s">
        <v>519</v>
      </c>
      <c r="J34" s="222" t="s">
        <v>73</v>
      </c>
      <c r="K34" s="198"/>
    </row>
    <row r="35" spans="1:11" ht="27.75" customHeight="1">
      <c r="A35" s="33"/>
      <c r="B35" s="1143" t="s">
        <v>410</v>
      </c>
      <c r="C35" s="1164"/>
      <c r="D35" s="204" t="s">
        <v>1129</v>
      </c>
      <c r="E35" s="204" t="s">
        <v>1129</v>
      </c>
      <c r="F35" s="204" t="s">
        <v>1129</v>
      </c>
      <c r="G35" s="204" t="s">
        <v>957</v>
      </c>
      <c r="H35" s="204" t="s">
        <v>957</v>
      </c>
      <c r="I35" s="204" t="s">
        <v>957</v>
      </c>
      <c r="J35" s="207"/>
      <c r="K35" s="197" t="s">
        <v>110</v>
      </c>
    </row>
    <row r="36" spans="1:11">
      <c r="A36" s="33"/>
      <c r="B36" s="1143"/>
      <c r="C36" s="1164"/>
      <c r="D36" s="103" t="s">
        <v>93</v>
      </c>
      <c r="E36" s="103" t="s">
        <v>450</v>
      </c>
      <c r="F36" s="103" t="s">
        <v>50</v>
      </c>
      <c r="G36" s="103" t="s">
        <v>93</v>
      </c>
      <c r="H36" s="103" t="s">
        <v>450</v>
      </c>
      <c r="I36" s="103" t="s">
        <v>50</v>
      </c>
      <c r="J36" s="103"/>
      <c r="K36" s="197"/>
    </row>
    <row r="37" spans="1:11">
      <c r="A37" s="34"/>
      <c r="B37" s="1391"/>
      <c r="C37" s="1381"/>
      <c r="D37" s="143" t="s">
        <v>449</v>
      </c>
      <c r="E37" s="143" t="s">
        <v>449</v>
      </c>
      <c r="F37" s="143" t="s">
        <v>449</v>
      </c>
      <c r="G37" s="143" t="s">
        <v>449</v>
      </c>
      <c r="H37" s="143" t="s">
        <v>92</v>
      </c>
      <c r="I37" s="143" t="s">
        <v>92</v>
      </c>
      <c r="J37" s="168" t="s">
        <v>74</v>
      </c>
      <c r="K37" s="197" t="s">
        <v>111</v>
      </c>
    </row>
    <row r="38" spans="1:11" ht="18.75" customHeight="1">
      <c r="A38" s="34"/>
      <c r="B38" s="1355" t="s">
        <v>39</v>
      </c>
      <c r="C38" s="1364"/>
      <c r="D38" s="176">
        <f>SUM(E38:F38)</f>
        <v>0</v>
      </c>
      <c r="E38" s="169"/>
      <c r="F38" s="169"/>
      <c r="G38" s="176">
        <f>SUM(H38:I38)</f>
        <v>0</v>
      </c>
      <c r="H38" s="170"/>
      <c r="I38" s="170"/>
      <c r="J38" s="168">
        <v>100</v>
      </c>
      <c r="K38" s="219" t="s">
        <v>76</v>
      </c>
    </row>
    <row r="39" spans="1:11" ht="18.75" customHeight="1">
      <c r="A39" s="34"/>
      <c r="B39" s="1355" t="s">
        <v>40</v>
      </c>
      <c r="C39" s="1364"/>
      <c r="D39" s="176">
        <f t="shared" ref="D39:D49" si="5">SUM(E39:F39)</f>
        <v>0</v>
      </c>
      <c r="E39" s="169"/>
      <c r="F39" s="169"/>
      <c r="G39" s="176">
        <f t="shared" ref="G39:G49" si="6">SUM(H39:I39)</f>
        <v>0</v>
      </c>
      <c r="H39" s="170"/>
      <c r="I39" s="170"/>
      <c r="J39" s="168" t="s">
        <v>200</v>
      </c>
      <c r="K39" s="193" t="s">
        <v>76</v>
      </c>
    </row>
    <row r="40" spans="1:11" ht="18.75" customHeight="1">
      <c r="A40" s="34"/>
      <c r="B40" s="1355" t="s">
        <v>41</v>
      </c>
      <c r="C40" s="1364"/>
      <c r="D40" s="176">
        <f t="shared" si="5"/>
        <v>0</v>
      </c>
      <c r="E40" s="169"/>
      <c r="F40" s="169"/>
      <c r="G40" s="176">
        <f t="shared" si="6"/>
        <v>0</v>
      </c>
      <c r="H40" s="170"/>
      <c r="I40" s="170"/>
      <c r="J40" s="168" t="s">
        <v>26</v>
      </c>
      <c r="K40" s="193" t="s">
        <v>76</v>
      </c>
    </row>
    <row r="41" spans="1:11" ht="18.75" customHeight="1">
      <c r="A41" s="34"/>
      <c r="B41" s="1355" t="s">
        <v>42</v>
      </c>
      <c r="C41" s="1364"/>
      <c r="D41" s="176">
        <f t="shared" si="5"/>
        <v>0</v>
      </c>
      <c r="E41" s="169"/>
      <c r="F41" s="169"/>
      <c r="G41" s="176">
        <f t="shared" si="6"/>
        <v>0</v>
      </c>
      <c r="H41" s="170"/>
      <c r="I41" s="170"/>
      <c r="J41" s="168" t="s">
        <v>201</v>
      </c>
      <c r="K41" s="193" t="s">
        <v>76</v>
      </c>
    </row>
    <row r="42" spans="1:11" ht="18.75" customHeight="1">
      <c r="A42" s="34"/>
      <c r="B42" s="1355" t="s">
        <v>145</v>
      </c>
      <c r="C42" s="1364"/>
      <c r="D42" s="176">
        <f t="shared" si="5"/>
        <v>0</v>
      </c>
      <c r="E42" s="169"/>
      <c r="F42" s="169"/>
      <c r="G42" s="176">
        <f t="shared" si="6"/>
        <v>0</v>
      </c>
      <c r="H42" s="170"/>
      <c r="I42" s="170"/>
      <c r="J42" s="168" t="s">
        <v>27</v>
      </c>
      <c r="K42" s="193" t="s">
        <v>76</v>
      </c>
    </row>
    <row r="43" spans="1:11" ht="18.75" customHeight="1">
      <c r="A43" s="34"/>
      <c r="B43" s="1355" t="s">
        <v>16</v>
      </c>
      <c r="C43" s="1364"/>
      <c r="D43" s="176">
        <f t="shared" si="5"/>
        <v>0</v>
      </c>
      <c r="E43" s="169"/>
      <c r="F43" s="169"/>
      <c r="G43" s="176">
        <f t="shared" si="6"/>
        <v>0</v>
      </c>
      <c r="H43" s="170"/>
      <c r="I43" s="170"/>
      <c r="J43" s="168" t="s">
        <v>202</v>
      </c>
      <c r="K43" s="193" t="s">
        <v>76</v>
      </c>
    </row>
    <row r="44" spans="1:11" ht="18.75" customHeight="1">
      <c r="A44" s="34"/>
      <c r="B44" s="1355" t="s">
        <v>146</v>
      </c>
      <c r="C44" s="1364"/>
      <c r="D44" s="176">
        <f t="shared" si="5"/>
        <v>0</v>
      </c>
      <c r="E44" s="169"/>
      <c r="F44" s="169"/>
      <c r="G44" s="176">
        <f t="shared" si="6"/>
        <v>0</v>
      </c>
      <c r="H44" s="170"/>
      <c r="I44" s="170"/>
      <c r="J44" s="168" t="s">
        <v>3</v>
      </c>
      <c r="K44" s="193" t="s">
        <v>76</v>
      </c>
    </row>
    <row r="45" spans="1:11" s="975" customFormat="1" ht="18.75" customHeight="1">
      <c r="A45" s="979"/>
      <c r="B45" s="1668" t="s">
        <v>1472</v>
      </c>
      <c r="C45" s="1669"/>
      <c r="D45" s="176">
        <f t="shared" ref="D45" si="7">SUM(E45:F45)</f>
        <v>0</v>
      </c>
      <c r="E45" s="169"/>
      <c r="F45" s="169"/>
      <c r="G45" s="176">
        <f t="shared" ref="G45" si="8">SUM(H45:I45)</f>
        <v>0</v>
      </c>
      <c r="H45" s="170"/>
      <c r="I45" s="170"/>
      <c r="J45" s="1635" t="s">
        <v>709</v>
      </c>
      <c r="K45" s="393" t="s">
        <v>76</v>
      </c>
    </row>
    <row r="46" spans="1:11" ht="18.75" customHeight="1">
      <c r="A46" s="33"/>
      <c r="B46" s="1355" t="s">
        <v>144</v>
      </c>
      <c r="C46" s="1364"/>
      <c r="D46" s="176">
        <f t="shared" si="5"/>
        <v>0</v>
      </c>
      <c r="E46" s="169"/>
      <c r="F46" s="169"/>
      <c r="G46" s="176">
        <f t="shared" si="6"/>
        <v>0</v>
      </c>
      <c r="H46" s="170"/>
      <c r="I46" s="170"/>
      <c r="J46" s="168" t="s">
        <v>203</v>
      </c>
      <c r="K46" s="193" t="s">
        <v>76</v>
      </c>
    </row>
    <row r="47" spans="1:11" ht="18.75" customHeight="1">
      <c r="A47" s="33"/>
      <c r="B47" s="1355" t="s">
        <v>958</v>
      </c>
      <c r="C47" s="1364"/>
      <c r="D47" s="176">
        <f t="shared" si="5"/>
        <v>0</v>
      </c>
      <c r="E47" s="167"/>
      <c r="F47" s="169"/>
      <c r="G47" s="176">
        <f t="shared" si="6"/>
        <v>0</v>
      </c>
      <c r="H47" s="167"/>
      <c r="I47" s="170"/>
      <c r="J47" s="168" t="s">
        <v>4</v>
      </c>
      <c r="K47" s="193" t="s">
        <v>76</v>
      </c>
    </row>
    <row r="48" spans="1:11" ht="18.75" customHeight="1">
      <c r="A48" s="835"/>
      <c r="B48" s="1355" t="s">
        <v>1007</v>
      </c>
      <c r="C48" s="1364"/>
      <c r="D48" s="176">
        <f t="shared" si="5"/>
        <v>0</v>
      </c>
      <c r="E48" s="961"/>
      <c r="F48" s="891"/>
      <c r="G48" s="176">
        <f t="shared" si="6"/>
        <v>0</v>
      </c>
      <c r="H48" s="950"/>
      <c r="I48" s="170"/>
      <c r="J48" s="900" t="s">
        <v>722</v>
      </c>
      <c r="K48" s="393" t="s">
        <v>76</v>
      </c>
    </row>
    <row r="49" spans="1:11" ht="18.75" customHeight="1" thickBot="1">
      <c r="A49" s="34"/>
      <c r="B49" s="1355" t="s">
        <v>50</v>
      </c>
      <c r="C49" s="1364"/>
      <c r="D49" s="176">
        <f t="shared" si="5"/>
        <v>0</v>
      </c>
      <c r="E49" s="169"/>
      <c r="F49" s="169"/>
      <c r="G49" s="176">
        <f t="shared" si="6"/>
        <v>0</v>
      </c>
      <c r="H49" s="170"/>
      <c r="I49" s="170"/>
      <c r="J49" s="168" t="s">
        <v>204</v>
      </c>
      <c r="K49" s="193" t="s">
        <v>76</v>
      </c>
    </row>
    <row r="50" spans="1:11" ht="18.75" customHeight="1">
      <c r="A50" s="34"/>
      <c r="B50" s="1372" t="s">
        <v>802</v>
      </c>
      <c r="C50" s="1404"/>
      <c r="D50" s="175">
        <f t="shared" ref="D50:I50" si="9">SUM(D38:D49)</f>
        <v>0</v>
      </c>
      <c r="E50" s="175">
        <f t="shared" si="9"/>
        <v>0</v>
      </c>
      <c r="F50" s="175">
        <f t="shared" si="9"/>
        <v>0</v>
      </c>
      <c r="G50" s="175">
        <f t="shared" si="9"/>
        <v>0</v>
      </c>
      <c r="H50" s="175">
        <f t="shared" si="9"/>
        <v>0</v>
      </c>
      <c r="I50" s="175">
        <f t="shared" si="9"/>
        <v>0</v>
      </c>
      <c r="J50" s="168" t="s">
        <v>5</v>
      </c>
      <c r="K50" s="193" t="s">
        <v>76</v>
      </c>
    </row>
    <row r="51" spans="1:11" ht="18.75" customHeight="1">
      <c r="A51" s="141"/>
      <c r="B51" s="1355" t="s">
        <v>1324</v>
      </c>
      <c r="C51" s="1386"/>
      <c r="D51" s="220"/>
      <c r="E51" s="220"/>
      <c r="F51" s="220"/>
      <c r="G51" s="220"/>
      <c r="H51" s="220"/>
      <c r="I51" s="220"/>
      <c r="J51" s="217"/>
      <c r="K51" s="221"/>
    </row>
    <row r="52" spans="1:11" ht="21" customHeight="1">
      <c r="B52" s="1395" t="s">
        <v>1331</v>
      </c>
      <c r="C52" s="1405"/>
      <c r="D52" s="176">
        <f>SUM(E52:F52)</f>
        <v>0</v>
      </c>
      <c r="E52" s="169"/>
      <c r="F52" s="169"/>
      <c r="G52" s="176">
        <f>SUM(H52:I52)</f>
        <v>0</v>
      </c>
      <c r="H52" s="170"/>
      <c r="I52" s="170"/>
      <c r="J52" s="168" t="s">
        <v>6</v>
      </c>
      <c r="K52" s="194" t="s">
        <v>76</v>
      </c>
    </row>
    <row r="53" spans="1:11">
      <c r="B53" s="44"/>
      <c r="C53" s="44"/>
      <c r="D53" s="146"/>
      <c r="E53" s="146"/>
      <c r="F53" s="146"/>
      <c r="G53" s="146"/>
      <c r="H53" s="146"/>
      <c r="I53" s="146"/>
      <c r="J53" s="101"/>
      <c r="K53" s="135"/>
    </row>
    <row r="54" spans="1:11">
      <c r="A54" s="34"/>
      <c r="B54" s="56"/>
      <c r="C54" s="351"/>
      <c r="D54" s="77"/>
      <c r="E54" s="67"/>
      <c r="F54" s="64"/>
      <c r="G54" s="34"/>
      <c r="H54" s="1759" t="s">
        <v>1633</v>
      </c>
      <c r="I54" s="1759">
        <v>3</v>
      </c>
      <c r="J54" s="33"/>
      <c r="K54" s="33"/>
    </row>
    <row r="55" spans="1:11">
      <c r="A55" s="1187">
        <v>3</v>
      </c>
      <c r="B55" s="1372"/>
      <c r="C55" s="1350"/>
      <c r="D55" s="6" t="s">
        <v>520</v>
      </c>
      <c r="E55" s="6" t="s">
        <v>521</v>
      </c>
      <c r="F55" s="1154" t="s">
        <v>522</v>
      </c>
      <c r="G55" s="1154" t="s">
        <v>523</v>
      </c>
      <c r="H55" s="6" t="s">
        <v>73</v>
      </c>
      <c r="I55" s="198"/>
      <c r="J55" s="978"/>
      <c r="K55" s="975"/>
    </row>
    <row r="56" spans="1:11">
      <c r="A56" s="33"/>
      <c r="B56" s="1143" t="s">
        <v>879</v>
      </c>
      <c r="C56" s="1164"/>
      <c r="D56" s="204" t="s">
        <v>1129</v>
      </c>
      <c r="E56" s="204" t="s">
        <v>1129</v>
      </c>
      <c r="F56" s="204" t="s">
        <v>957</v>
      </c>
      <c r="G56" s="204" t="s">
        <v>957</v>
      </c>
      <c r="H56" s="205"/>
      <c r="I56" s="197" t="s">
        <v>110</v>
      </c>
      <c r="J56" s="33"/>
    </row>
    <row r="57" spans="1:11">
      <c r="A57" s="33"/>
      <c r="B57" s="1391"/>
      <c r="C57" s="1381"/>
      <c r="D57" s="143" t="s">
        <v>75</v>
      </c>
      <c r="E57" s="143" t="s">
        <v>92</v>
      </c>
      <c r="F57" s="143" t="s">
        <v>75</v>
      </c>
      <c r="G57" s="143" t="s">
        <v>92</v>
      </c>
      <c r="H57" s="168" t="s">
        <v>74</v>
      </c>
      <c r="I57" s="197" t="s">
        <v>111</v>
      </c>
      <c r="J57" s="33"/>
      <c r="K57" s="33"/>
    </row>
    <row r="58" spans="1:11" ht="18.75" customHeight="1">
      <c r="A58" s="33"/>
      <c r="B58" s="1396" t="s">
        <v>123</v>
      </c>
      <c r="C58" s="1415"/>
      <c r="D58" s="167"/>
      <c r="E58" s="169"/>
      <c r="F58" s="167"/>
      <c r="G58" s="184"/>
      <c r="H58" s="168">
        <v>100</v>
      </c>
      <c r="I58" s="221" t="s">
        <v>76</v>
      </c>
      <c r="J58" s="33"/>
      <c r="K58" s="33"/>
    </row>
    <row r="59" spans="1:11" ht="18.75" customHeight="1">
      <c r="A59" s="33"/>
      <c r="B59" s="1232" t="s">
        <v>265</v>
      </c>
      <c r="C59" s="1406"/>
      <c r="D59" s="169"/>
      <c r="E59" s="223"/>
      <c r="F59" s="184"/>
      <c r="G59" s="223"/>
      <c r="H59" s="168" t="s">
        <v>200</v>
      </c>
      <c r="I59" s="194" t="s">
        <v>76</v>
      </c>
      <c r="J59" s="33"/>
      <c r="K59" s="33"/>
    </row>
    <row r="60" spans="1:11">
      <c r="A60" s="33"/>
      <c r="B60" s="37"/>
      <c r="C60" s="350"/>
      <c r="D60" s="33"/>
      <c r="E60" s="33"/>
      <c r="F60" s="33"/>
      <c r="G60" s="33"/>
      <c r="H60" s="33"/>
      <c r="I60" s="33"/>
      <c r="J60" s="33"/>
      <c r="K60" s="33"/>
    </row>
    <row r="61" spans="1:11">
      <c r="A61" s="128"/>
      <c r="B61" s="883"/>
      <c r="C61" s="883"/>
      <c r="D61" s="20"/>
      <c r="E61" s="20"/>
      <c r="F61" s="20"/>
      <c r="G61" s="20"/>
      <c r="H61" s="33"/>
      <c r="I61" s="33"/>
      <c r="J61"/>
      <c r="K61"/>
    </row>
    <row r="62" spans="1:11">
      <c r="A62"/>
      <c r="B62" s="1245"/>
      <c r="C62" s="1245"/>
      <c r="D62" s="33"/>
      <c r="E62" s="33"/>
      <c r="F62" s="33"/>
      <c r="G62" s="33"/>
      <c r="H62" s="33"/>
      <c r="I62" s="33"/>
      <c r="J62" s="1759" t="s">
        <v>1633</v>
      </c>
      <c r="K62" s="1759">
        <v>5</v>
      </c>
    </row>
    <row r="63" spans="1:11">
      <c r="A63" s="1187">
        <v>5</v>
      </c>
      <c r="B63" s="1397"/>
      <c r="C63" s="1414"/>
      <c r="D63" s="738" t="s">
        <v>813</v>
      </c>
      <c r="E63" s="738" t="s">
        <v>814</v>
      </c>
      <c r="F63" s="738" t="s">
        <v>815</v>
      </c>
      <c r="G63" s="738" t="s">
        <v>816</v>
      </c>
      <c r="H63" s="738" t="s">
        <v>817</v>
      </c>
      <c r="I63" s="738" t="s">
        <v>818</v>
      </c>
      <c r="J63" s="738" t="s">
        <v>73</v>
      </c>
      <c r="K63" s="206"/>
    </row>
    <row r="64" spans="1:11" ht="33.75" customHeight="1">
      <c r="A64" s="128"/>
      <c r="B64" s="1398" t="s">
        <v>1489</v>
      </c>
      <c r="C64" s="1388"/>
      <c r="D64" s="1827" t="s">
        <v>1105</v>
      </c>
      <c r="E64" s="1827" t="s">
        <v>1107</v>
      </c>
      <c r="F64" s="1827" t="s">
        <v>676</v>
      </c>
      <c r="G64" s="1827" t="s">
        <v>677</v>
      </c>
      <c r="H64" s="1827" t="s">
        <v>678</v>
      </c>
      <c r="I64" s="1827" t="s">
        <v>679</v>
      </c>
      <c r="J64" s="1829"/>
      <c r="K64" s="1831" t="s">
        <v>110</v>
      </c>
    </row>
    <row r="65" spans="1:11" s="975" customFormat="1" ht="55.5" customHeight="1">
      <c r="A65" s="978"/>
      <c r="B65" s="1581" t="s">
        <v>1437</v>
      </c>
      <c r="C65" s="1389"/>
      <c r="D65" s="1828"/>
      <c r="E65" s="1828"/>
      <c r="F65" s="1828"/>
      <c r="G65" s="1828"/>
      <c r="H65" s="1828"/>
      <c r="I65" s="1828"/>
      <c r="J65" s="1830"/>
      <c r="K65" s="1831"/>
    </row>
    <row r="66" spans="1:11" ht="25.5">
      <c r="A66" s="128"/>
      <c r="B66" s="1399" t="s">
        <v>675</v>
      </c>
      <c r="C66" s="1390"/>
      <c r="D66" s="225" t="s">
        <v>449</v>
      </c>
      <c r="E66" s="225" t="s">
        <v>669</v>
      </c>
      <c r="F66" s="225" t="s">
        <v>449</v>
      </c>
      <c r="G66" s="225" t="s">
        <v>669</v>
      </c>
      <c r="H66" s="225" t="s">
        <v>449</v>
      </c>
      <c r="I66" s="225" t="s">
        <v>669</v>
      </c>
      <c r="J66" s="690" t="s">
        <v>74</v>
      </c>
      <c r="K66" s="226" t="s">
        <v>111</v>
      </c>
    </row>
    <row r="67" spans="1:11" ht="18.75" customHeight="1">
      <c r="A67" s="128"/>
      <c r="B67" s="1646" t="s">
        <v>680</v>
      </c>
      <c r="C67" s="1407"/>
      <c r="D67" s="169"/>
      <c r="E67" s="169"/>
      <c r="F67" s="169"/>
      <c r="G67" s="169"/>
      <c r="H67" s="692">
        <f t="shared" ref="H67:I73" si="10">D67+F67</f>
        <v>0</v>
      </c>
      <c r="I67" s="692">
        <f t="shared" si="10"/>
        <v>0</v>
      </c>
      <c r="J67" s="690" t="s">
        <v>612</v>
      </c>
      <c r="K67" s="224" t="s">
        <v>136</v>
      </c>
    </row>
    <row r="68" spans="1:11" ht="18.75" customHeight="1">
      <c r="A68" s="128"/>
      <c r="B68" s="1646" t="s">
        <v>681</v>
      </c>
      <c r="C68" s="1407"/>
      <c r="D68" s="169"/>
      <c r="E68" s="169"/>
      <c r="F68" s="169"/>
      <c r="G68" s="169"/>
      <c r="H68" s="692">
        <f t="shared" si="10"/>
        <v>0</v>
      </c>
      <c r="I68" s="692">
        <f t="shared" si="10"/>
        <v>0</v>
      </c>
      <c r="J68" s="690" t="s">
        <v>628</v>
      </c>
      <c r="K68" s="224" t="s">
        <v>136</v>
      </c>
    </row>
    <row r="69" spans="1:11" ht="18.75" customHeight="1">
      <c r="A69" s="128"/>
      <c r="B69" s="1646" t="s">
        <v>682</v>
      </c>
      <c r="C69" s="1407"/>
      <c r="D69" s="169"/>
      <c r="E69" s="169"/>
      <c r="F69" s="169"/>
      <c r="G69" s="169"/>
      <c r="H69" s="692">
        <f t="shared" si="10"/>
        <v>0</v>
      </c>
      <c r="I69" s="692">
        <f t="shared" si="10"/>
        <v>0</v>
      </c>
      <c r="J69" s="690" t="s">
        <v>782</v>
      </c>
      <c r="K69" s="224" t="s">
        <v>136</v>
      </c>
    </row>
    <row r="70" spans="1:11" ht="18.75" customHeight="1">
      <c r="A70" s="123"/>
      <c r="B70" s="1646" t="s">
        <v>683</v>
      </c>
      <c r="C70" s="1407"/>
      <c r="D70" s="169"/>
      <c r="E70" s="169"/>
      <c r="F70" s="169"/>
      <c r="G70" s="169"/>
      <c r="H70" s="692">
        <f t="shared" si="10"/>
        <v>0</v>
      </c>
      <c r="I70" s="692">
        <f t="shared" si="10"/>
        <v>0</v>
      </c>
      <c r="J70" s="690" t="s">
        <v>783</v>
      </c>
      <c r="K70" s="224" t="s">
        <v>136</v>
      </c>
    </row>
    <row r="71" spans="1:11" ht="18.75" customHeight="1">
      <c r="A71" s="123"/>
      <c r="B71" s="1646" t="s">
        <v>684</v>
      </c>
      <c r="C71" s="1407"/>
      <c r="D71" s="169"/>
      <c r="E71" s="169"/>
      <c r="F71" s="169"/>
      <c r="G71" s="169"/>
      <c r="H71" s="692">
        <f t="shared" si="10"/>
        <v>0</v>
      </c>
      <c r="I71" s="692">
        <f t="shared" si="10"/>
        <v>0</v>
      </c>
      <c r="J71" s="690" t="s">
        <v>784</v>
      </c>
      <c r="K71" s="224" t="s">
        <v>136</v>
      </c>
    </row>
    <row r="72" spans="1:11" ht="18.75" customHeight="1">
      <c r="A72" s="123"/>
      <c r="B72" s="1646" t="s">
        <v>685</v>
      </c>
      <c r="C72" s="1407"/>
      <c r="D72" s="169"/>
      <c r="E72" s="169"/>
      <c r="F72" s="169"/>
      <c r="G72" s="169"/>
      <c r="H72" s="692">
        <f t="shared" si="10"/>
        <v>0</v>
      </c>
      <c r="I72" s="692">
        <f t="shared" si="10"/>
        <v>0</v>
      </c>
      <c r="J72" s="690" t="s">
        <v>785</v>
      </c>
      <c r="K72" s="224" t="s">
        <v>136</v>
      </c>
    </row>
    <row r="73" spans="1:11" ht="18.75" customHeight="1" thickBot="1">
      <c r="A73" s="123"/>
      <c r="B73" s="1646" t="s">
        <v>1106</v>
      </c>
      <c r="C73" s="1407"/>
      <c r="D73" s="169"/>
      <c r="E73" s="169"/>
      <c r="F73" s="169"/>
      <c r="G73" s="169"/>
      <c r="H73" s="692">
        <f t="shared" si="10"/>
        <v>0</v>
      </c>
      <c r="I73" s="692">
        <f t="shared" si="10"/>
        <v>0</v>
      </c>
      <c r="J73" s="690" t="s">
        <v>786</v>
      </c>
      <c r="K73" s="224" t="s">
        <v>136</v>
      </c>
    </row>
    <row r="74" spans="1:11" ht="18.75" customHeight="1">
      <c r="A74" s="123"/>
      <c r="B74" s="1387" t="s">
        <v>93</v>
      </c>
      <c r="C74" s="1408"/>
      <c r="D74" s="175">
        <f t="shared" ref="D74:I74" si="11">SUM(D67:D73)</f>
        <v>0</v>
      </c>
      <c r="E74" s="175">
        <f t="shared" si="11"/>
        <v>0</v>
      </c>
      <c r="F74" s="175">
        <f t="shared" si="11"/>
        <v>0</v>
      </c>
      <c r="G74" s="175">
        <f t="shared" si="11"/>
        <v>0</v>
      </c>
      <c r="H74" s="175">
        <f t="shared" si="11"/>
        <v>0</v>
      </c>
      <c r="I74" s="175">
        <f t="shared" si="11"/>
        <v>0</v>
      </c>
      <c r="J74" s="690" t="s">
        <v>819</v>
      </c>
      <c r="K74" s="224" t="s">
        <v>136</v>
      </c>
    </row>
    <row r="75" spans="1:11" s="852" customFormat="1">
      <c r="B75" s="93"/>
      <c r="C75" s="1239"/>
      <c r="D75" s="1239"/>
      <c r="E75" s="1239"/>
      <c r="F75" s="1239"/>
      <c r="G75" s="1239"/>
      <c r="H75" s="1239"/>
      <c r="I75" s="1239"/>
      <c r="J75" s="1239"/>
      <c r="K75" s="1239"/>
    </row>
    <row r="76" spans="1:11" s="1282" customFormat="1">
      <c r="B76" s="1239"/>
      <c r="C76" s="1239"/>
      <c r="D76" s="1239"/>
      <c r="E76" s="1239"/>
      <c r="F76" s="1239"/>
      <c r="G76" s="1239"/>
      <c r="H76" s="1239"/>
      <c r="I76" s="1239"/>
      <c r="J76" s="1759" t="s">
        <v>1633</v>
      </c>
      <c r="K76" s="1759">
        <v>6</v>
      </c>
    </row>
    <row r="77" spans="1:11" s="975" customFormat="1">
      <c r="A77" s="1187">
        <v>6</v>
      </c>
      <c r="B77" s="1397"/>
      <c r="C77" s="1414"/>
      <c r="D77" s="1297" t="s">
        <v>813</v>
      </c>
      <c r="E77" s="1297" t="s">
        <v>814</v>
      </c>
      <c r="F77" s="1297" t="s">
        <v>815</v>
      </c>
      <c r="G77" s="1297" t="s">
        <v>816</v>
      </c>
      <c r="H77" s="1297" t="s">
        <v>817</v>
      </c>
      <c r="I77" s="1297" t="s">
        <v>818</v>
      </c>
      <c r="J77" s="1098" t="s">
        <v>73</v>
      </c>
      <c r="K77" s="206"/>
    </row>
    <row r="78" spans="1:11" s="975" customFormat="1" ht="33.75" customHeight="1">
      <c r="A78" s="978"/>
      <c r="B78" s="1398" t="s">
        <v>1490</v>
      </c>
      <c r="C78" s="1388"/>
      <c r="D78" s="1827" t="s">
        <v>1105</v>
      </c>
      <c r="E78" s="1827" t="s">
        <v>1107</v>
      </c>
      <c r="F78" s="1827" t="s">
        <v>676</v>
      </c>
      <c r="G78" s="1827" t="s">
        <v>677</v>
      </c>
      <c r="H78" s="1827" t="s">
        <v>678</v>
      </c>
      <c r="I78" s="1827" t="s">
        <v>679</v>
      </c>
      <c r="J78" s="1829"/>
      <c r="K78" s="1831" t="s">
        <v>110</v>
      </c>
    </row>
    <row r="79" spans="1:11" s="975" customFormat="1" ht="55.5" customHeight="1">
      <c r="A79" s="978"/>
      <c r="B79" s="1581" t="s">
        <v>1437</v>
      </c>
      <c r="C79" s="1389"/>
      <c r="D79" s="1828"/>
      <c r="E79" s="1828"/>
      <c r="F79" s="1828"/>
      <c r="G79" s="1828"/>
      <c r="H79" s="1828"/>
      <c r="I79" s="1828"/>
      <c r="J79" s="1830"/>
      <c r="K79" s="1831"/>
    </row>
    <row r="80" spans="1:11" s="975" customFormat="1" ht="25.5">
      <c r="A80" s="978"/>
      <c r="B80" s="1399" t="s">
        <v>675</v>
      </c>
      <c r="C80" s="1390"/>
      <c r="D80" s="225" t="s">
        <v>449</v>
      </c>
      <c r="E80" s="225" t="s">
        <v>669</v>
      </c>
      <c r="F80" s="225" t="s">
        <v>449</v>
      </c>
      <c r="G80" s="225" t="s">
        <v>669</v>
      </c>
      <c r="H80" s="225" t="s">
        <v>449</v>
      </c>
      <c r="I80" s="225" t="s">
        <v>669</v>
      </c>
      <c r="J80" s="690" t="s">
        <v>74</v>
      </c>
      <c r="K80" s="226" t="s">
        <v>111</v>
      </c>
    </row>
    <row r="81" spans="1:12" s="975" customFormat="1" ht="18.75" customHeight="1">
      <c r="A81" s="978"/>
      <c r="B81" s="1646" t="s">
        <v>680</v>
      </c>
      <c r="C81" s="1407"/>
      <c r="D81" s="1011"/>
      <c r="E81" s="1011"/>
      <c r="F81" s="1011"/>
      <c r="G81" s="1011"/>
      <c r="H81" s="692">
        <f t="shared" ref="H81:H87" si="12">D81+F81</f>
        <v>0</v>
      </c>
      <c r="I81" s="692">
        <f t="shared" ref="I81:I87" si="13">E81+G81</f>
        <v>0</v>
      </c>
      <c r="J81" s="690" t="s">
        <v>753</v>
      </c>
      <c r="K81" s="224" t="s">
        <v>136</v>
      </c>
    </row>
    <row r="82" spans="1:12" s="975" customFormat="1" ht="18.75" customHeight="1">
      <c r="A82" s="978"/>
      <c r="B82" s="1646" t="s">
        <v>681</v>
      </c>
      <c r="C82" s="1407"/>
      <c r="D82" s="1011"/>
      <c r="E82" s="1011"/>
      <c r="F82" s="1011"/>
      <c r="G82" s="1011"/>
      <c r="H82" s="692">
        <f t="shared" si="12"/>
        <v>0</v>
      </c>
      <c r="I82" s="692">
        <f t="shared" si="13"/>
        <v>0</v>
      </c>
      <c r="J82" s="690" t="s">
        <v>809</v>
      </c>
      <c r="K82" s="224" t="s">
        <v>136</v>
      </c>
    </row>
    <row r="83" spans="1:12" s="975" customFormat="1" ht="18.75" customHeight="1">
      <c r="A83" s="978"/>
      <c r="B83" s="1646" t="s">
        <v>682</v>
      </c>
      <c r="C83" s="1407"/>
      <c r="D83" s="1011"/>
      <c r="E83" s="1011"/>
      <c r="F83" s="1011"/>
      <c r="G83" s="1011"/>
      <c r="H83" s="692">
        <f t="shared" si="12"/>
        <v>0</v>
      </c>
      <c r="I83" s="692">
        <f t="shared" si="13"/>
        <v>0</v>
      </c>
      <c r="J83" s="690" t="s">
        <v>810</v>
      </c>
      <c r="K83" s="224" t="s">
        <v>136</v>
      </c>
    </row>
    <row r="84" spans="1:12" s="975" customFormat="1" ht="18.75" customHeight="1">
      <c r="A84" s="1282"/>
      <c r="B84" s="1646" t="s">
        <v>683</v>
      </c>
      <c r="C84" s="1407"/>
      <c r="D84" s="1011"/>
      <c r="E84" s="1011"/>
      <c r="F84" s="1011"/>
      <c r="G84" s="1011"/>
      <c r="H84" s="692">
        <f t="shared" si="12"/>
        <v>0</v>
      </c>
      <c r="I84" s="692">
        <f t="shared" si="13"/>
        <v>0</v>
      </c>
      <c r="J84" s="690" t="s">
        <v>811</v>
      </c>
      <c r="K84" s="224" t="s">
        <v>136</v>
      </c>
    </row>
    <row r="85" spans="1:12" s="975" customFormat="1" ht="18.75" customHeight="1">
      <c r="A85" s="1282"/>
      <c r="B85" s="1646" t="s">
        <v>684</v>
      </c>
      <c r="C85" s="1407"/>
      <c r="D85" s="1011"/>
      <c r="E85" s="1011"/>
      <c r="F85" s="1011"/>
      <c r="G85" s="1011"/>
      <c r="H85" s="692">
        <f t="shared" si="12"/>
        <v>0</v>
      </c>
      <c r="I85" s="692">
        <f t="shared" si="13"/>
        <v>0</v>
      </c>
      <c r="J85" s="690" t="s">
        <v>1073</v>
      </c>
      <c r="K85" s="224" t="s">
        <v>136</v>
      </c>
    </row>
    <row r="86" spans="1:12" s="975" customFormat="1" ht="18.75" customHeight="1">
      <c r="A86" s="1282"/>
      <c r="B86" s="1646" t="s">
        <v>685</v>
      </c>
      <c r="C86" s="1407"/>
      <c r="D86" s="1011"/>
      <c r="E86" s="1011"/>
      <c r="F86" s="1011"/>
      <c r="G86" s="1011"/>
      <c r="H86" s="692">
        <f t="shared" si="12"/>
        <v>0</v>
      </c>
      <c r="I86" s="692">
        <f t="shared" si="13"/>
        <v>0</v>
      </c>
      <c r="J86" s="690" t="s">
        <v>820</v>
      </c>
      <c r="K86" s="224" t="s">
        <v>136</v>
      </c>
    </row>
    <row r="87" spans="1:12" s="975" customFormat="1" ht="18.75" customHeight="1" thickBot="1">
      <c r="A87" s="1282"/>
      <c r="B87" s="1646" t="s">
        <v>1106</v>
      </c>
      <c r="C87" s="1407"/>
      <c r="D87" s="1011"/>
      <c r="E87" s="1011"/>
      <c r="F87" s="1011"/>
      <c r="G87" s="1011"/>
      <c r="H87" s="692">
        <f t="shared" si="12"/>
        <v>0</v>
      </c>
      <c r="I87" s="692">
        <f t="shared" si="13"/>
        <v>0</v>
      </c>
      <c r="J87" s="690" t="s">
        <v>1082</v>
      </c>
      <c r="K87" s="224" t="s">
        <v>136</v>
      </c>
    </row>
    <row r="88" spans="1:12" s="975" customFormat="1" ht="18.75" customHeight="1">
      <c r="A88" s="1282"/>
      <c r="B88" s="1387" t="s">
        <v>93</v>
      </c>
      <c r="C88" s="1408"/>
      <c r="D88" s="175">
        <f t="shared" ref="D88:I88" si="14">SUM(D81:D87)</f>
        <v>0</v>
      </c>
      <c r="E88" s="175">
        <f t="shared" si="14"/>
        <v>0</v>
      </c>
      <c r="F88" s="175">
        <f t="shared" si="14"/>
        <v>0</v>
      </c>
      <c r="G88" s="175">
        <f t="shared" si="14"/>
        <v>0</v>
      </c>
      <c r="H88" s="175">
        <f t="shared" si="14"/>
        <v>0</v>
      </c>
      <c r="I88" s="175">
        <f t="shared" si="14"/>
        <v>0</v>
      </c>
      <c r="J88" s="690" t="s">
        <v>1164</v>
      </c>
      <c r="K88" s="224" t="s">
        <v>136</v>
      </c>
    </row>
    <row r="89" spans="1:12" s="975" customFormat="1">
      <c r="A89" s="852"/>
      <c r="B89" s="1063"/>
      <c r="C89" s="1306"/>
      <c r="D89" s="1063"/>
      <c r="E89" s="1063"/>
      <c r="F89" s="1063"/>
      <c r="G89" s="1063"/>
      <c r="H89" s="1063"/>
      <c r="I89" s="1063"/>
      <c r="J89" s="1063"/>
      <c r="K89" s="1063"/>
    </row>
    <row r="90" spans="1:12">
      <c r="H90" s="1759" t="s">
        <v>1633</v>
      </c>
      <c r="I90" s="1759">
        <v>7</v>
      </c>
      <c r="K90" s="975"/>
    </row>
    <row r="91" spans="1:12" ht="16.5" customHeight="1">
      <c r="A91" s="1189">
        <v>7</v>
      </c>
      <c r="B91" s="1372"/>
      <c r="C91" s="1339"/>
      <c r="D91" s="638" t="s">
        <v>976</v>
      </c>
      <c r="E91" s="633" t="s">
        <v>1077</v>
      </c>
      <c r="F91" s="1297" t="s">
        <v>1162</v>
      </c>
      <c r="G91" s="1297" t="s">
        <v>1163</v>
      </c>
      <c r="H91" s="633" t="s">
        <v>73</v>
      </c>
      <c r="I91" s="540"/>
      <c r="J91" s="975"/>
      <c r="K91" s="975"/>
      <c r="L91" s="975"/>
    </row>
    <row r="92" spans="1:12" ht="19.5" customHeight="1">
      <c r="B92" s="1832" t="s">
        <v>1491</v>
      </c>
      <c r="C92" s="1344"/>
      <c r="D92" s="660" t="s">
        <v>1129</v>
      </c>
      <c r="E92" s="660" t="s">
        <v>1129</v>
      </c>
      <c r="F92" s="660" t="s">
        <v>957</v>
      </c>
      <c r="G92" s="660" t="s">
        <v>957</v>
      </c>
      <c r="H92" s="661"/>
      <c r="I92" s="228"/>
      <c r="J92" s="975"/>
      <c r="K92" s="975"/>
      <c r="L92" s="975"/>
    </row>
    <row r="93" spans="1:12" ht="26.25" customHeight="1">
      <c r="B93" s="1832"/>
      <c r="C93" s="1344"/>
      <c r="D93" s="931" t="s">
        <v>1099</v>
      </c>
      <c r="E93" s="931" t="s">
        <v>1100</v>
      </c>
      <c r="F93" s="931" t="s">
        <v>1099</v>
      </c>
      <c r="G93" s="931" t="s">
        <v>1100</v>
      </c>
      <c r="H93" s="931"/>
      <c r="I93" s="228" t="s">
        <v>110</v>
      </c>
      <c r="J93" s="975"/>
      <c r="K93" s="975"/>
      <c r="L93" s="975"/>
    </row>
    <row r="94" spans="1:12" ht="30.75" customHeight="1">
      <c r="B94" s="1354"/>
      <c r="C94" s="351"/>
      <c r="D94" s="912" t="s">
        <v>449</v>
      </c>
      <c r="E94" s="912" t="s">
        <v>75</v>
      </c>
      <c r="F94" s="1590" t="s">
        <v>449</v>
      </c>
      <c r="G94" s="1590" t="s">
        <v>75</v>
      </c>
      <c r="H94" s="528" t="s">
        <v>74</v>
      </c>
      <c r="I94" s="228" t="s">
        <v>111</v>
      </c>
      <c r="J94" s="975"/>
      <c r="K94" s="975"/>
      <c r="L94" s="975"/>
    </row>
    <row r="95" spans="1:12" ht="25.5">
      <c r="B95" s="1400" t="s">
        <v>1101</v>
      </c>
      <c r="C95" s="1375"/>
      <c r="D95" s="627"/>
      <c r="E95" s="627"/>
      <c r="F95" s="1011"/>
      <c r="G95" s="1011"/>
      <c r="H95" s="632" t="s">
        <v>211</v>
      </c>
      <c r="I95" s="643" t="s">
        <v>76</v>
      </c>
      <c r="J95" s="1205"/>
      <c r="K95" s="975"/>
      <c r="L95" s="975"/>
    </row>
    <row r="96" spans="1:12" ht="30.75" customHeight="1">
      <c r="B96" s="1401" t="s">
        <v>1102</v>
      </c>
      <c r="C96" s="1375"/>
      <c r="D96" s="627"/>
      <c r="E96" s="627"/>
      <c r="F96" s="1011"/>
      <c r="G96" s="1011"/>
      <c r="H96" s="632" t="s">
        <v>212</v>
      </c>
      <c r="I96" s="643" t="s">
        <v>76</v>
      </c>
      <c r="J96" s="975"/>
      <c r="K96" s="975"/>
      <c r="L96" s="975"/>
    </row>
    <row r="97" spans="2:12" ht="25.5" customHeight="1">
      <c r="B97" s="1401" t="s">
        <v>1103</v>
      </c>
      <c r="C97" s="1375"/>
      <c r="D97" s="627"/>
      <c r="E97" s="627"/>
      <c r="F97" s="1011"/>
      <c r="G97" s="1011"/>
      <c r="H97" s="632" t="s">
        <v>213</v>
      </c>
      <c r="I97" s="643" t="s">
        <v>76</v>
      </c>
      <c r="J97" s="975"/>
      <c r="K97" s="975"/>
      <c r="L97" s="975"/>
    </row>
    <row r="98" spans="2:12" s="975" customFormat="1" ht="27.75" customHeight="1">
      <c r="B98" s="1401" t="s">
        <v>1104</v>
      </c>
      <c r="C98" s="1375"/>
      <c r="D98" s="1140"/>
      <c r="E98" s="1140"/>
      <c r="F98" s="1011"/>
      <c r="G98" s="1011"/>
      <c r="H98" s="1139" t="s">
        <v>214</v>
      </c>
      <c r="I98" s="643" t="s">
        <v>76</v>
      </c>
    </row>
    <row r="99" spans="2:12" s="975" customFormat="1" ht="29.25" customHeight="1">
      <c r="B99" s="1401" t="s">
        <v>1332</v>
      </c>
      <c r="C99" s="1375"/>
      <c r="D99" s="1140"/>
      <c r="E99" s="1140"/>
      <c r="F99" s="1011"/>
      <c r="G99" s="1011"/>
      <c r="H99" s="1139" t="s">
        <v>8</v>
      </c>
      <c r="I99" s="643" t="s">
        <v>76</v>
      </c>
    </row>
    <row r="100" spans="2:12" s="975" customFormat="1" ht="25.5" customHeight="1" thickBot="1">
      <c r="B100" s="1401" t="s">
        <v>1612</v>
      </c>
      <c r="C100" s="1420" t="s">
        <v>1204</v>
      </c>
      <c r="D100" s="1140"/>
      <c r="E100" s="1140"/>
      <c r="F100" s="1011"/>
      <c r="G100" s="1011"/>
      <c r="H100" s="1139" t="s">
        <v>215</v>
      </c>
      <c r="I100" s="643" t="s">
        <v>76</v>
      </c>
    </row>
    <row r="101" spans="2:12" ht="27.75" customHeight="1">
      <c r="B101" s="1304" t="s">
        <v>93</v>
      </c>
      <c r="C101" s="1412"/>
      <c r="D101" s="248">
        <f>SUM(D95:D100)</f>
        <v>0</v>
      </c>
      <c r="E101" s="248">
        <f>SUM(E95:E100)</f>
        <v>0</v>
      </c>
      <c r="F101" s="248">
        <f t="shared" ref="F101:G101" si="15">SUM(F95:F100)</f>
        <v>0</v>
      </c>
      <c r="G101" s="248">
        <f t="shared" si="15"/>
        <v>0</v>
      </c>
      <c r="H101" s="1279" t="s">
        <v>216</v>
      </c>
      <c r="I101" s="1299" t="s">
        <v>76</v>
      </c>
      <c r="J101" s="975"/>
      <c r="K101" s="975"/>
      <c r="L101" s="975"/>
    </row>
    <row r="102" spans="2:12" s="975" customFormat="1" ht="32.25" customHeight="1">
      <c r="B102" s="1409" t="s">
        <v>1118</v>
      </c>
      <c r="C102" s="1410"/>
      <c r="D102" s="1410"/>
      <c r="E102" s="1410"/>
      <c r="F102" s="1410"/>
      <c r="G102" s="1410"/>
      <c r="H102" s="1410"/>
      <c r="I102" s="1411"/>
    </row>
    <row r="103" spans="2:12" s="975" customFormat="1" ht="42.75" customHeight="1">
      <c r="B103" s="1291" t="s">
        <v>1436</v>
      </c>
      <c r="C103" s="1413"/>
      <c r="D103" s="1258"/>
      <c r="E103" s="1258"/>
      <c r="F103" s="1011"/>
      <c r="G103" s="1011"/>
      <c r="H103" s="1259" t="s">
        <v>218</v>
      </c>
      <c r="I103" s="1260" t="s">
        <v>76</v>
      </c>
    </row>
    <row r="104" spans="2:12" ht="31.5" customHeight="1">
      <c r="B104" s="1612"/>
      <c r="K104" s="975"/>
      <c r="L104" s="975"/>
    </row>
    <row r="105" spans="2:12" s="975" customFormat="1" ht="15" customHeight="1">
      <c r="B105" s="1611"/>
      <c r="C105" s="24"/>
    </row>
    <row r="106" spans="2:12" ht="15" customHeight="1">
      <c r="B106" s="1611"/>
    </row>
  </sheetData>
  <sortState ref="B18:B19">
    <sortCondition descending="1" ref="B18:B19"/>
  </sortState>
  <customSheetViews>
    <customSheetView guid="{E4F26FFA-5313-49C9-9365-CBA576C57791}" scale="85" showGridLines="0" fitToPage="1" showRuler="0" topLeftCell="A7">
      <selection activeCell="J37" sqref="J37"/>
      <pageMargins left="0.74803149606299213" right="0.36" top="0.36" bottom="0.98425196850393704" header="0.21" footer="0.51181102362204722"/>
      <pageSetup paperSize="9" scale="84" orientation="portrait" horizontalDpi="300" verticalDpi="300" r:id="rId1"/>
      <headerFooter alignWithMargins="0"/>
    </customSheetView>
  </customSheetViews>
  <mergeCells count="17">
    <mergeCell ref="B92:B93"/>
    <mergeCell ref="D78:D79"/>
    <mergeCell ref="E78:E79"/>
    <mergeCell ref="F78:F79"/>
    <mergeCell ref="G78:G79"/>
    <mergeCell ref="J78:J79"/>
    <mergeCell ref="K78:K79"/>
    <mergeCell ref="J64:J65"/>
    <mergeCell ref="I78:I79"/>
    <mergeCell ref="H78:H79"/>
    <mergeCell ref="K64:K65"/>
    <mergeCell ref="D64:D65"/>
    <mergeCell ref="I64:I65"/>
    <mergeCell ref="H64:H65"/>
    <mergeCell ref="G64:G65"/>
    <mergeCell ref="F64:F65"/>
    <mergeCell ref="E64:E65"/>
  </mergeCells>
  <phoneticPr fontId="0" type="noConversion"/>
  <dataValidations xWindow="347" yWindow="796" count="2">
    <dataValidation allowBlank="1" showInputMessage="1" showErrorMessage="1" promptTitle="Non-contractual payments" prompt="All payments requiring HMT approval must be recorded in this line, even where approval was not sought and retrospective approval has been sought for the irregular expenditure.  These payments are more commonly known as 'special severance payments'." sqref="C100"/>
    <dataValidation allowBlank="1" showInputMessage="1" showErrorMessage="1" promptTitle="Salaries and wages" prompt="This line should include bank staff and the total costs of staff borrowed or seconded from other NHS bodies." sqref="C16"/>
  </dataValidations>
  <printOptions gridLinesSet="0"/>
  <pageMargins left="0.74803149606299213" right="0.35433070866141736" top="0.35433070866141736" bottom="0.39370078740157483" header="0.19685039370078741" footer="0.19685039370078741"/>
  <pageSetup paperSize="9" scale="40" fitToHeight="2" orientation="landscape" horizontalDpi="300" verticalDpi="300" r:id="rId2"/>
  <headerFooter alignWithMargins="0"/>
  <ignoredErrors>
    <ignoredError sqref="D57:G57 J49:J50 H59 J52 J46:J47 D15:E15 J39:J44" numberStoredAsText="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DocumentOwner xmlns="ab66069b-9688-40c7-8ca7-47d429a41cc7">
      <UserInfo>
        <DisplayName>Eleanor Shirtliff</DisplayName>
        <AccountId>394</AccountId>
        <AccountType/>
      </UserInfo>
    </DocumentOwner>
    <ComplianceNotes xmlns="393f439e-051c-4ea8-836c-16886ecac1ab" xsi:nil="true"/>
    <MarsID xmlns="393f439e-051c-4ea8-836c-16886ecac1ab">MASTER</MarsID>
    <ComplianceActivity xmlns="393f439e-051c-4ea8-836c-16886ecac1ab">FTC Statement M12-Unaudited</ComplianceActivity>
    <ProtectiveMarking xmlns="393f439e-051c-4ea8-836c-16886ecac1ab">Restricted</ProtectiveMarking>
    <Lead_x0020_Compliance_x0020_Manager xmlns="393f439e-051c-4ea8-836c-16886ecac1ab">unknown</Lead_x0020_Compliance_x0020_Manager>
    <TrustReturnVersion xmlns="393f439e-051c-4ea8-836c-16886ecac1ab">V1.11.2</TrustReturnVersion>
    <TrustReturnStatus xmlns="393f439e-051c-4ea8-836c-16886ecac1ab">Ready for approval</TrustReturnStatus>
  </documentManagement>
</p:properti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Trust Return" ma:contentTypeID="0x0101000021CC418B15974A97393358CF97A05E00BC113E3A5403426298EC4617D57E37EE00FCFE48AB52E89F45823FC78BF81FBFD1" ma:contentTypeVersion="5" ma:contentTypeDescription="A content type for Trust returns" ma:contentTypeScope="" ma:versionID="803eac78ab3504335c73d6e4bfd2779a">
  <xsd:schema xmlns:xsd="http://www.w3.org/2001/XMLSchema" xmlns:xs="http://www.w3.org/2001/XMLSchema" xmlns:p="http://schemas.microsoft.com/office/2006/metadata/properties" xmlns:ns2="ab66069b-9688-40c7-8ca7-47d429a41cc7" xmlns:ns3="393f439e-051c-4ea8-836c-16886ecac1ab" targetNamespace="http://schemas.microsoft.com/office/2006/metadata/properties" ma:root="true" ma:fieldsID="65b9d5e312e88897cdc93908067d6016" ns2:_="" ns3:_="">
    <xsd:import namespace="ab66069b-9688-40c7-8ca7-47d429a41cc7"/>
    <xsd:import namespace="393f439e-051c-4ea8-836c-16886ecac1ab"/>
    <xsd:element name="properties">
      <xsd:complexType>
        <xsd:sequence>
          <xsd:element name="documentManagement">
            <xsd:complexType>
              <xsd:all>
                <xsd:element ref="ns2:DocumentOwner" minOccurs="0"/>
                <xsd:element ref="ns3:ProtectiveMarking" minOccurs="0"/>
                <xsd:element ref="ns3:MarsID"/>
                <xsd:element ref="ns3:TrustReturnApprovedBy" minOccurs="0"/>
                <xsd:element ref="ns3:TrustReturnApproved" minOccurs="0"/>
                <xsd:element ref="ns3:TrustReturnStatus" minOccurs="0"/>
                <xsd:element ref="ns3:TrustReturnVersion"/>
                <xsd:element ref="ns3:ComplianceNotes" minOccurs="0"/>
                <xsd:element ref="ns3:Lead_x0020_Compliance_x0020_Manager" minOccurs="0"/>
                <xsd:element ref="ns3:ComplianceActivit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66069b-9688-40c7-8ca7-47d429a41cc7" elementFormDefault="qualified">
    <xsd:import namespace="http://schemas.microsoft.com/office/2006/documentManagement/types"/>
    <xsd:import namespace="http://schemas.microsoft.com/office/infopath/2007/PartnerControls"/>
    <xsd:element name="DocumentOwner" ma:index="8" nillable="true" ma:displayName="Document Owner" ma:list="UserInfo" ma:SharePointGroup="0" ma:internalName="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3f439e-051c-4ea8-836c-16886ecac1ab" elementFormDefault="qualified">
    <xsd:import namespace="http://schemas.microsoft.com/office/2006/documentManagement/types"/>
    <xsd:import namespace="http://schemas.microsoft.com/office/infopath/2007/PartnerControls"/>
    <xsd:element name="ProtectiveMarking" ma:index="9" nillable="true" ma:displayName="Protective Marking" ma:default="Restricted" ma:format="Dropdown" ma:hidden="true" ma:internalName="ProtectiveMarking" ma:readOnly="false">
      <xsd:simpleType>
        <xsd:restriction base="dms:Choice">
          <xsd:enumeration value="Confidential"/>
          <xsd:enumeration value="Restricted"/>
          <xsd:enumeration value="Protect"/>
          <xsd:enumeration value="Unclassified"/>
        </xsd:restriction>
      </xsd:simpleType>
    </xsd:element>
    <xsd:element name="MarsID" ma:index="10" ma:displayName="Mars ID" ma:internalName="MarsID">
      <xsd:simpleType>
        <xsd:restriction base="dms:Text"/>
      </xsd:simpleType>
    </xsd:element>
    <xsd:element name="TrustReturnApprovedBy" ma:index="11" nillable="true" ma:displayName="Approved By" ma:list="UserInfo" ma:SharePointGroup="0" ma:internalName="TrustReturnApprovedBy" ma:readOnly="tru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rustReturnApproved" ma:index="12" nillable="true" ma:displayName="Approved Date" ma:format="DateTime" ma:internalName="TrustReturnApproved" ma:readOnly="true">
      <xsd:simpleType>
        <xsd:restriction base="dms:DateTime"/>
      </xsd:simpleType>
    </xsd:element>
    <xsd:element name="TrustReturnStatus" ma:index="13" nillable="true" ma:displayName="Status" ma:internalName="TrustReturnStatus" ma:readOnly="true">
      <xsd:simpleType>
        <xsd:restriction base="dms:Text"/>
      </xsd:simpleType>
    </xsd:element>
    <xsd:element name="TrustReturnVersion" ma:index="14" ma:displayName="Template version" ma:internalName="TrustReturnVersion">
      <xsd:simpleType>
        <xsd:restriction base="dms:Text"/>
      </xsd:simpleType>
    </xsd:element>
    <xsd:element name="ComplianceNotes" ma:index="15" nillable="true" ma:displayName="Notes" ma:internalName="ComplianceNotes">
      <xsd:simpleType>
        <xsd:restriction base="dms:Note">
          <xsd:maxLength value="255"/>
        </xsd:restriction>
      </xsd:simpleType>
    </xsd:element>
    <xsd:element name="Lead_x0020_Compliance_x0020_Manager" ma:index="16" nillable="true" ma:displayName="Lead Compliance Manager" ma:default="unknown" ma:internalName="Lead_x0020_Compliance_x0020_Manager">
      <xsd:simpleType>
        <xsd:restriction base="dms:Text">
          <xsd:maxLength value="25"/>
        </xsd:restriction>
      </xsd:simpleType>
    </xsd:element>
    <xsd:element name="ComplianceActivity" ma:index="17" ma:displayName="Activity" ma:format="Dropdown" ma:internalName="ComplianceActivity">
      <xsd:simpleType>
        <xsd:restriction base="dms:Choice">
          <xsd:enumeration value="Quarterly monitoring"/>
          <xsd:enumeration value="Monthly monitoring"/>
          <xsd:enumeration value="Annual accounts"/>
          <xsd:enumeration value="Capex reforecasting"/>
          <xsd:enumeration value="Escalation project"/>
          <xsd:enumeration value="Visits and meetings"/>
          <xsd:enumeration value="Other"/>
          <xsd:enumeration value="FTC Restatement"/>
          <xsd:enumeration value="FTC Statement"/>
          <xsd:enumeration value="Return for DH"/>
          <xsd:enumeration value="FTC 9 Months"/>
          <xsd:enumeration value="Reforecast Plan"/>
          <xsd:enumeration value="FTC Restatement Resubmission"/>
          <xsd:enumeration value="FTC 9 Months Resubmission"/>
          <xsd:enumeration value="AoB SHA analysis – 10-11"/>
          <xsd:enumeration value="AoB SHA analysis – M9"/>
          <xsd:enumeration value="AoB SHA analysis – M12"/>
          <xsd:enumeration value="Annual Plan Review"/>
          <xsd:enumeration value="FTC Statement M12-Unaudited"/>
          <xsd:enumeration value="FTC Statement M12-Resubmission"/>
          <xsd:enumeration value="FTC Statement M12-Audited"/>
          <xsd:enumeration value="TCS reconciliation"/>
          <xsd:enumeration value="EARP response"/>
          <xsd:enumeration value="FTC 6 Months (AoB only)"/>
          <xsd:enumeration value="DH 5 Year Capex Forecast"/>
          <xsd:enumeration value="Quality Reports Submission"/>
          <xsd:enumeration value="YE Cash Forecast"/>
          <xsd:enumeration value="Annual Report and Accounts (Parliament)"/>
          <xsd:enumeration value="Francis Costs"/>
          <xsd:enumeration value="Judicial Mediations"/>
          <xsd:enumeration value="PAC question 3 July 13"/>
          <xsd:enumeration value="Legacy balances"/>
          <xsd:enumeration value="FTC 7 months (AoB only)"/>
          <xsd:enumeration value="Return for PAC"/>
          <xsd:enumeration value="Economics data"/>
          <xsd:enumeration value="Tax compliance"/>
          <xsd:enumeration value="APR Activity Retur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42F19E-B4EC-4B8A-908D-A55511DF913F}">
  <ds:schemaRefs>
    <ds:schemaRef ds:uri="http://purl.org/dc/terms/"/>
    <ds:schemaRef ds:uri="393f439e-051c-4ea8-836c-16886ecac1ab"/>
    <ds:schemaRef ds:uri="http://purl.org/dc/dcmitype/"/>
    <ds:schemaRef ds:uri="ab66069b-9688-40c7-8ca7-47d429a41cc7"/>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C66A67CA-A30A-4D23-AAC7-A73F9F63EEC3}">
  <ds:schemaRefs>
    <ds:schemaRef ds:uri="http://schemas.microsoft.com/office/2006/metadata/customXsn"/>
  </ds:schemaRefs>
</ds:datastoreItem>
</file>

<file path=customXml/itemProps3.xml><?xml version="1.0" encoding="utf-8"?>
<ds:datastoreItem xmlns:ds="http://schemas.openxmlformats.org/officeDocument/2006/customXml" ds:itemID="{AF6312E4-5E9E-400F-A98B-FDE7AB4E6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66069b-9688-40c7-8ca7-47d429a41cc7"/>
    <ds:schemaRef ds:uri="393f439e-051c-4ea8-836c-16886ecac1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B24B137-4F8D-46E1-A064-A55761C7BA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Intro</vt:lpstr>
      <vt:lpstr>1. SoCI</vt:lpstr>
      <vt:lpstr>2. SoFP</vt:lpstr>
      <vt:lpstr>3. SOCIE</vt:lpstr>
      <vt:lpstr>4. CF</vt:lpstr>
      <vt:lpstr>5. Op Inc (nature)</vt:lpstr>
      <vt:lpstr>6. Op Inc (source)</vt:lpstr>
      <vt:lpstr>7. Op Exp</vt:lpstr>
      <vt:lpstr>8. Staff</vt:lpstr>
      <vt:lpstr>9. Op Misc</vt:lpstr>
      <vt:lpstr>10. Corp Tax</vt:lpstr>
      <vt:lpstr>11. Finance</vt:lpstr>
      <vt:lpstr>12. Impairments</vt:lpstr>
      <vt:lpstr>13. Intangibles</vt:lpstr>
      <vt:lpstr>14. PPE</vt:lpstr>
      <vt:lpstr>15. NCA misc</vt:lpstr>
      <vt:lpstr>16. Investments &amp; Groups</vt:lpstr>
      <vt:lpstr>17. AHFS</vt:lpstr>
      <vt:lpstr>18. Other Assets</vt:lpstr>
      <vt:lpstr>19. Inventory</vt:lpstr>
      <vt:lpstr>20. Receivables</vt:lpstr>
      <vt:lpstr>21. CCE</vt:lpstr>
      <vt:lpstr>22. Trade Payables</vt:lpstr>
      <vt:lpstr>23. Borrowings</vt:lpstr>
      <vt:lpstr>24. Other Liabilities</vt:lpstr>
      <vt:lpstr>25. Provisions and CL</vt:lpstr>
      <vt:lpstr>26. Revaluation Reserve</vt:lpstr>
      <vt:lpstr>27. RP</vt:lpstr>
      <vt:lpstr>28. C&amp;O</vt:lpstr>
      <vt:lpstr>29. PFI (on-SoFP)</vt:lpstr>
      <vt:lpstr>30. PFI (off-SoFP)</vt:lpstr>
      <vt:lpstr>32. FI 1</vt:lpstr>
      <vt:lpstr>33. FI 2</vt:lpstr>
      <vt:lpstr>34. Pensions</vt:lpstr>
      <vt:lpstr>35. Losses + Special Payments</vt:lpstr>
      <vt:lpstr>iTitle</vt:lpstr>
      <vt:lpstr>'1. SoCI'!Print_Area</vt:lpstr>
      <vt:lpstr>'10. Corp Tax'!Print_Area</vt:lpstr>
      <vt:lpstr>'11. Finance'!Print_Area</vt:lpstr>
      <vt:lpstr>'12. Impairments'!Print_Area</vt:lpstr>
      <vt:lpstr>'13. Intangibles'!Print_Area</vt:lpstr>
      <vt:lpstr>'14. PPE'!Print_Area</vt:lpstr>
      <vt:lpstr>'15. NCA misc'!Print_Area</vt:lpstr>
      <vt:lpstr>'16. Investments &amp; Groups'!Print_Area</vt:lpstr>
      <vt:lpstr>'17. AHFS'!Print_Area</vt:lpstr>
      <vt:lpstr>'18. Other Assets'!Print_Area</vt:lpstr>
      <vt:lpstr>'19. Inventory'!Print_Area</vt:lpstr>
      <vt:lpstr>'2. SoFP'!Print_Area</vt:lpstr>
      <vt:lpstr>'20. Receivables'!Print_Area</vt:lpstr>
      <vt:lpstr>'21. CCE'!Print_Area</vt:lpstr>
      <vt:lpstr>'22. Trade Payables'!Print_Area</vt:lpstr>
      <vt:lpstr>'23. Borrowings'!Print_Area</vt:lpstr>
      <vt:lpstr>'24. Other Liabilities'!Print_Area</vt:lpstr>
      <vt:lpstr>'25. Provisions and CL'!Print_Area</vt:lpstr>
      <vt:lpstr>'26. Revaluation Reserve'!Print_Area</vt:lpstr>
      <vt:lpstr>'27. RP'!Print_Area</vt:lpstr>
      <vt:lpstr>'28. C&amp;O'!Print_Area</vt:lpstr>
      <vt:lpstr>'29. PFI (on-SoFP)'!Print_Area</vt:lpstr>
      <vt:lpstr>'3. SOCIE'!Print_Area</vt:lpstr>
      <vt:lpstr>'30. PFI (off-SoFP)'!Print_Area</vt:lpstr>
      <vt:lpstr>'32. FI 1'!Print_Area</vt:lpstr>
      <vt:lpstr>'33. FI 2'!Print_Area</vt:lpstr>
      <vt:lpstr>'34. Pensions'!Print_Area</vt:lpstr>
      <vt:lpstr>'35. Losses + Special Payments'!Print_Area</vt:lpstr>
      <vt:lpstr>'4. CF'!Print_Area</vt:lpstr>
      <vt:lpstr>'5. Op Inc (nature)'!Print_Area</vt:lpstr>
      <vt:lpstr>'6. Op Inc (source)'!Print_Area</vt:lpstr>
      <vt:lpstr>'7. Op Exp'!Print_Area</vt:lpstr>
      <vt:lpstr>'8. Staff'!Print_Area</vt:lpstr>
      <vt:lpstr>'9. Op Misc'!Print_Area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2015/16 month 12 FTC</dc:title>
  <dc:creator>Ian.Ratcliffe@monitor-nhsft.gov.uk;Eleanor.Shirtliff@Monitor.gov.uk</dc:creator>
  <cp:lastModifiedBy>Katherine Irvine</cp:lastModifiedBy>
  <cp:lastPrinted>2015-02-16T15:13:12Z</cp:lastPrinted>
  <dcterms:created xsi:type="dcterms:W3CDTF">2011-09-27T09:19:04Z</dcterms:created>
  <dcterms:modified xsi:type="dcterms:W3CDTF">2016-07-21T15:07:58Z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0x0101000021CC418B15974A97393358CF97A05E00BC113E3A5403426298EC4617D57E37EE00FCFE48AB52E89F45823FC78BF81FBFD1</vt:lpwstr>
  </property>
</Properties>
</file>