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19155" windowHeight="11445"/>
  </bookViews>
  <sheets>
    <sheet name="Cover" sheetId="1" r:id="rId1"/>
    <sheet name="AA - Search Strategy" sheetId="2" r:id="rId2"/>
    <sheet name="A - Data Sources" sheetId="3" r:id="rId3"/>
    <sheet name="B - Evidence Extraction" sheetId="4" r:id="rId4"/>
    <sheet name="C - Quantitative Data" sheetId="5" r:id="rId5"/>
    <sheet name="Working calcs" sheetId="6" state="hidden" r:id="rId6"/>
    <sheet name="D - Supporting Information" sheetId="7" r:id="rId7"/>
    <sheet name="Version Control" sheetId="8" r:id="rId8"/>
  </sheets>
  <definedNames>
    <definedName name="_xlnm._FilterDatabase" localSheetId="3" hidden="1">'B - Evidence Extraction'!$A$8:$G$64</definedName>
    <definedName name="_xlnm.Print_Area" localSheetId="2">'A - Data Sources'!$A$1:$H$27</definedName>
    <definedName name="_xlnm.Print_Area" localSheetId="1">'AA - Search Strategy'!$A$1:$M$40</definedName>
    <definedName name="_xlnm.Print_Area" localSheetId="3">'B - Evidence Extraction'!$A$1:$G$65</definedName>
    <definedName name="_xlnm.Print_Area" localSheetId="4">'C - Quantitative Data'!$A$1:$L$229</definedName>
    <definedName name="_xlnm.Print_Area" localSheetId="6">'D - Supporting Information'!$A$1:$D$45</definedName>
    <definedName name="_xlnm.Print_Titles" localSheetId="2">'A - Data Sources'!$6:$6</definedName>
    <definedName name="_xlnm.Print_Titles" localSheetId="3">'B - Evidence Extraction'!$8:$8</definedName>
    <definedName name="_xlnm.Print_Titles" localSheetId="6">'D - Supporting Information'!$4:$4</definedName>
    <definedName name="Z_488EBF45_CEA4_4ADF_B8AA_629A38C6FDBC_.wvu.FilterData" localSheetId="3" hidden="1">'B - Evidence Extraction'!$A$8:$G$64</definedName>
    <definedName name="Z_488EBF45_CEA4_4ADF_B8AA_629A38C6FDBC_.wvu.PrintArea" localSheetId="2" hidden="1">'A - Data Sources'!$A$1:$H$26</definedName>
    <definedName name="Z_488EBF45_CEA4_4ADF_B8AA_629A38C6FDBC_.wvu.PrintArea" localSheetId="1" hidden="1">'AA - Search Strategy'!$A$1:$M$40</definedName>
    <definedName name="Z_488EBF45_CEA4_4ADF_B8AA_629A38C6FDBC_.wvu.PrintArea" localSheetId="3" hidden="1">'B - Evidence Extraction'!$A$1:$G$65</definedName>
    <definedName name="Z_488EBF45_CEA4_4ADF_B8AA_629A38C6FDBC_.wvu.PrintArea" localSheetId="4" hidden="1">'C - Quantitative Data'!$A$1:$L$229</definedName>
    <definedName name="Z_488EBF45_CEA4_4ADF_B8AA_629A38C6FDBC_.wvu.PrintArea" localSheetId="6" hidden="1">'D - Supporting Information'!$A$1:$D$61</definedName>
    <definedName name="Z_488EBF45_CEA4_4ADF_B8AA_629A38C6FDBC_.wvu.PrintTitles" localSheetId="2" hidden="1">'A - Data Sources'!$6:$6</definedName>
    <definedName name="Z_488EBF45_CEA4_4ADF_B8AA_629A38C6FDBC_.wvu.PrintTitles" localSheetId="3" hidden="1">'B - Evidence Extraction'!$8:$8</definedName>
    <definedName name="Z_488EBF45_CEA4_4ADF_B8AA_629A38C6FDBC_.wvu.PrintTitles" localSheetId="6" hidden="1">'D - Supporting Information'!$4:$4</definedName>
    <definedName name="Z_E8D29816_88C1_4E49_9654_34E7499DF1E1_.wvu.FilterData" localSheetId="3" hidden="1">'B - Evidence Extraction'!$A$8:$G$64</definedName>
    <definedName name="Z_E8D29816_88C1_4E49_9654_34E7499DF1E1_.wvu.PrintArea" localSheetId="2" hidden="1">'A - Data Sources'!$A$1:$H$26</definedName>
    <definedName name="Z_E8D29816_88C1_4E49_9654_34E7499DF1E1_.wvu.PrintArea" localSheetId="1" hidden="1">'AA - Search Strategy'!$A$1:$M$40</definedName>
    <definedName name="Z_E8D29816_88C1_4E49_9654_34E7499DF1E1_.wvu.PrintArea" localSheetId="3" hidden="1">'B - Evidence Extraction'!$A$1:$G$65</definedName>
    <definedName name="Z_E8D29816_88C1_4E49_9654_34E7499DF1E1_.wvu.PrintArea" localSheetId="4" hidden="1">'C - Quantitative Data'!$A$1:$L$229</definedName>
    <definedName name="Z_E8D29816_88C1_4E49_9654_34E7499DF1E1_.wvu.PrintArea" localSheetId="6" hidden="1">'D - Supporting Information'!$A$1:$D$61</definedName>
    <definedName name="Z_E8D29816_88C1_4E49_9654_34E7499DF1E1_.wvu.PrintTitles" localSheetId="2" hidden="1">'A - Data Sources'!$6:$6</definedName>
    <definedName name="Z_E8D29816_88C1_4E49_9654_34E7499DF1E1_.wvu.PrintTitles" localSheetId="3" hidden="1">'B - Evidence Extraction'!$8:$8</definedName>
    <definedName name="Z_E8D29816_88C1_4E49_9654_34E7499DF1E1_.wvu.PrintTitles" localSheetId="6" hidden="1">'D - Supporting Information'!$4:$4</definedName>
  </definedNames>
  <calcPr calcId="125725"/>
  <customWorkbookViews>
    <customWorkbookView name="Becky Whiteley - Personal View" guid="{488EBF45-CEA4-4ADF-B8AA-629A38C6FDBC}" mergeInterval="0" personalView="1" maximized="1" xWindow="1" yWindow="1" windowWidth="1276" windowHeight="797" activeSheetId="7" showComments="commIndAndComment"/>
    <customWorkbookView name="hydrostamp - Personal View" guid="{E8D29816-88C1-4E49-9654-34E7499DF1E1}" mergeInterval="0" personalView="1" maximized="1" windowWidth="1362" windowHeight="517" activeSheetId="3"/>
  </customWorkbookViews>
</workbook>
</file>

<file path=xl/calcChain.xml><?xml version="1.0" encoding="utf-8"?>
<calcChain xmlns="http://schemas.openxmlformats.org/spreadsheetml/2006/main">
  <c r="J97" i="5"/>
  <c r="J98"/>
  <c r="J100"/>
  <c r="J101"/>
  <c r="J102"/>
  <c r="J103"/>
  <c r="J104"/>
  <c r="J105"/>
  <c r="J106"/>
  <c r="J107"/>
  <c r="J108"/>
  <c r="J96"/>
  <c r="G115"/>
  <c r="F115"/>
  <c r="J115" s="1"/>
  <c r="G114"/>
  <c r="F114"/>
  <c r="G113"/>
  <c r="F113"/>
  <c r="J113" s="1"/>
  <c r="G112"/>
  <c r="F112"/>
  <c r="G111"/>
  <c r="F111"/>
  <c r="J111" s="1"/>
  <c r="G109"/>
  <c r="F109"/>
  <c r="J177"/>
  <c r="J178"/>
  <c r="J179"/>
  <c r="J180"/>
  <c r="J181"/>
  <c r="J182"/>
  <c r="J183"/>
  <c r="J184"/>
  <c r="J186"/>
  <c r="J187"/>
  <c r="J188"/>
  <c r="J189"/>
  <c r="J176"/>
  <c r="K26" i="6"/>
  <c r="J26"/>
  <c r="K25"/>
  <c r="J25"/>
  <c r="K22"/>
  <c r="J22"/>
  <c r="N7"/>
  <c r="N8"/>
  <c r="N11"/>
  <c r="N12"/>
  <c r="N13"/>
  <c r="N14"/>
  <c r="N15"/>
  <c r="N16"/>
  <c r="N17"/>
  <c r="N19"/>
  <c r="N20"/>
  <c r="N23"/>
  <c r="N6"/>
  <c r="O14"/>
  <c r="O4"/>
  <c r="O5"/>
  <c r="O6"/>
  <c r="O7"/>
  <c r="O8"/>
  <c r="O9"/>
  <c r="O10"/>
  <c r="O11"/>
  <c r="O12"/>
  <c r="O13"/>
  <c r="O15"/>
  <c r="O16"/>
  <c r="O17"/>
  <c r="O19"/>
  <c r="O20"/>
  <c r="O23"/>
  <c r="G110" i="5"/>
  <c r="J110" s="1"/>
  <c r="F110"/>
  <c r="H26" i="6"/>
  <c r="G26"/>
  <c r="H24"/>
  <c r="G24"/>
  <c r="N24" s="1"/>
  <c r="H18"/>
  <c r="G18"/>
  <c r="H22"/>
  <c r="G22"/>
  <c r="H25"/>
  <c r="G25"/>
  <c r="H21"/>
  <c r="G21"/>
  <c r="N21" s="1"/>
  <c r="D228" i="5"/>
  <c r="C228"/>
  <c r="D227"/>
  <c r="C227"/>
  <c r="D225"/>
  <c r="C225"/>
  <c r="I96"/>
  <c r="H96"/>
  <c r="H108"/>
  <c r="I108"/>
  <c r="H107"/>
  <c r="I107"/>
  <c r="H98"/>
  <c r="H100"/>
  <c r="H101"/>
  <c r="H102"/>
  <c r="H103"/>
  <c r="H104"/>
  <c r="H105"/>
  <c r="H106"/>
  <c r="I98"/>
  <c r="I100"/>
  <c r="I101"/>
  <c r="I102"/>
  <c r="I103"/>
  <c r="I104"/>
  <c r="I105"/>
  <c r="I106"/>
  <c r="I97"/>
  <c r="H97"/>
  <c r="J109" l="1"/>
  <c r="J112"/>
  <c r="J114"/>
  <c r="N25" i="6"/>
  <c r="N18"/>
  <c r="N26"/>
  <c r="N22"/>
  <c r="O25"/>
  <c r="O18"/>
  <c r="O26"/>
  <c r="O21"/>
  <c r="O22"/>
  <c r="O24"/>
  <c r="I113" i="5"/>
  <c r="H115"/>
  <c r="H109"/>
  <c r="I109"/>
  <c r="I110"/>
  <c r="I112"/>
  <c r="I114"/>
  <c r="H111"/>
  <c r="I115"/>
  <c r="I111"/>
  <c r="H113"/>
  <c r="H112"/>
  <c r="H114"/>
  <c r="H110"/>
</calcChain>
</file>

<file path=xl/comments1.xml><?xml version="1.0" encoding="utf-8"?>
<comments xmlns="http://schemas.openxmlformats.org/spreadsheetml/2006/main">
  <authors>
    <author>Becky Whiteley</author>
  </authors>
  <commentList>
    <comment ref="B9" authorId="0">
      <text>
        <r>
          <rPr>
            <sz val="9"/>
            <color indexed="81"/>
            <rFont val="Tahoma"/>
            <family val="2"/>
          </rPr>
          <t xml:space="preserve">Questions 1-8 allow an informed assessment to be made about the potential variability between different waste stream batches to determine whether a generic or site specific risk assessment is appropriate.  Questions 9-11 provide some background information on the nature of the waste stream and purpose.
</t>
        </r>
      </text>
    </comment>
    <comment ref="B21" authorId="0">
      <text>
        <r>
          <rPr>
            <sz val="9"/>
            <color indexed="81"/>
            <rFont val="Tahoma"/>
            <family val="2"/>
          </rPr>
          <t xml:space="preserve">The following questions are aimed at focusing the REA evidence collection to identify key hazards associated with the specific waste type, code or description
</t>
        </r>
      </text>
    </comment>
    <comment ref="B31" authorId="0">
      <text>
        <r>
          <rPr>
            <sz val="9"/>
            <color indexed="81"/>
            <rFont val="Tahoma"/>
            <family val="2"/>
          </rPr>
          <t xml:space="preserve">PTE is a chemical element with the potential to cause toxicity to humans, flora and / or fauna
</t>
        </r>
      </text>
    </comment>
  </commentList>
</comments>
</file>

<file path=xl/sharedStrings.xml><?xml version="1.0" encoding="utf-8"?>
<sst xmlns="http://schemas.openxmlformats.org/spreadsheetml/2006/main" count="1930" uniqueCount="604">
  <si>
    <t>Brief description of content</t>
  </si>
  <si>
    <t>Evidence reference, date</t>
  </si>
  <si>
    <t>Source of Evidence</t>
  </si>
  <si>
    <t>Evidence Description</t>
  </si>
  <si>
    <t>V1.0</t>
  </si>
  <si>
    <t>Waste Code:</t>
  </si>
  <si>
    <t xml:space="preserve">Date: </t>
  </si>
  <si>
    <t>Checked by:</t>
  </si>
  <si>
    <t>REA Primary Question</t>
  </si>
  <si>
    <t>Rapid Evidence Assessment</t>
  </si>
  <si>
    <t>-</t>
  </si>
  <si>
    <t>Undertaken by:</t>
  </si>
  <si>
    <t>REA Reference:</t>
  </si>
  <si>
    <t>Version Control Sheet</t>
  </si>
  <si>
    <t>Version No.</t>
  </si>
  <si>
    <t>Reason for change</t>
  </si>
  <si>
    <t>Prepared by</t>
  </si>
  <si>
    <t>Evidence No.</t>
  </si>
  <si>
    <t>The following table provides a summary of evidence collected, which meets the inclusion / exclusion criteria and has been reviewed within this REA</t>
  </si>
  <si>
    <t>Answer</t>
  </si>
  <si>
    <t>Question</t>
  </si>
  <si>
    <t>Question No.</t>
  </si>
  <si>
    <t>Plant and animal pathogens and toxic compounds</t>
  </si>
  <si>
    <t>Waste Production and Form</t>
  </si>
  <si>
    <t>Chemical Hazards</t>
  </si>
  <si>
    <t>Invasive Weeds</t>
  </si>
  <si>
    <t>Physical Contaminants</t>
  </si>
  <si>
    <t>Nuisance</t>
  </si>
  <si>
    <t>Other Environmental Hazards</t>
  </si>
  <si>
    <t>AMEC</t>
  </si>
  <si>
    <t>Comments</t>
  </si>
  <si>
    <t>The following questions are aimed at identifying key information to inform hazard identification and subsequent risk assessment.</t>
  </si>
  <si>
    <t>Methodology</t>
  </si>
  <si>
    <t>Supporting Information</t>
  </si>
  <si>
    <t>No. of samples analysed</t>
  </si>
  <si>
    <t>Minimum Concentraton</t>
  </si>
  <si>
    <t>Maximum Concentration</t>
  </si>
  <si>
    <t xml:space="preserve">Laboratory limit of detection (LoD) </t>
  </si>
  <si>
    <t xml:space="preserve">Quantitative Data  </t>
  </si>
  <si>
    <t>Unit of measurement</t>
  </si>
  <si>
    <t>Arsenic (As)</t>
  </si>
  <si>
    <t>Cadmium (Cd)</t>
  </si>
  <si>
    <t>Chromium (Cr)</t>
  </si>
  <si>
    <t>Cobalt (Co)</t>
  </si>
  <si>
    <t>Copper (Cu)</t>
  </si>
  <si>
    <t>Lead (Pb)</t>
  </si>
  <si>
    <t>Mercury (Hg)</t>
  </si>
  <si>
    <t>Manganese (Mn)</t>
  </si>
  <si>
    <t>Molybdenum (Mo)</t>
  </si>
  <si>
    <t>Nickel (Ni)</t>
  </si>
  <si>
    <t>Selenium (Se)</t>
  </si>
  <si>
    <t>Vanadium (V)</t>
  </si>
  <si>
    <t>Zinc (Zn)</t>
  </si>
  <si>
    <t>pH</t>
  </si>
  <si>
    <t>Analytical Data</t>
  </si>
  <si>
    <t>mg/kg</t>
  </si>
  <si>
    <t>mg/l</t>
  </si>
  <si>
    <t>Potassium (K)</t>
  </si>
  <si>
    <t>Determinand</t>
  </si>
  <si>
    <t>Relevant Receptor, if present</t>
  </si>
  <si>
    <t>n/a</t>
  </si>
  <si>
    <t>Livestock, Human Health</t>
  </si>
  <si>
    <t>Human Health</t>
  </si>
  <si>
    <t>Livestock, Crops, Controlled Waters</t>
  </si>
  <si>
    <t>Controlled Waters - Groundwater</t>
  </si>
  <si>
    <t>Controlled Waters - Surface Water</t>
  </si>
  <si>
    <t>Livestock, Crops, Human Health, Controlled Waters</t>
  </si>
  <si>
    <t>Crops</t>
  </si>
  <si>
    <t xml:space="preserve">Livestock </t>
  </si>
  <si>
    <t>Livestock, Human Health, Air Quality</t>
  </si>
  <si>
    <t xml:space="preserve">Livestock, Human Health </t>
  </si>
  <si>
    <r>
      <t>Evidence No(s).</t>
    </r>
    <r>
      <rPr>
        <b/>
        <sz val="8"/>
        <color theme="1"/>
        <rFont val="Arial"/>
        <family val="2"/>
      </rPr>
      <t xml:space="preserve">
(see A - Data Sources tab)</t>
    </r>
  </si>
  <si>
    <t>Phosphorus (P)</t>
  </si>
  <si>
    <t>Analysis accreditation</t>
  </si>
  <si>
    <t>Sodium (Na)</t>
  </si>
  <si>
    <t>Crops, Livestock</t>
  </si>
  <si>
    <t>Analysis Date(s)</t>
  </si>
  <si>
    <t>Laboratory</t>
  </si>
  <si>
    <r>
      <t>Does the waste contain potentially toxic elements (PTEs) or other contaminants?</t>
    </r>
    <r>
      <rPr>
        <i/>
        <sz val="10"/>
        <color theme="1"/>
        <rFont val="Arial"/>
        <family val="2"/>
      </rPr>
      <t xml:space="preserve"> If so, please specify.</t>
    </r>
  </si>
  <si>
    <t>Does the waste have a pH of &lt;5.0?</t>
  </si>
  <si>
    <t xml:space="preserve">Ammonia </t>
  </si>
  <si>
    <t>%</t>
  </si>
  <si>
    <t>Soils (Quality), Crops, Controlled Waters</t>
  </si>
  <si>
    <r>
      <t xml:space="preserve">Does the waste contain any contaminants with a high bioaccumulation potential? </t>
    </r>
    <r>
      <rPr>
        <i/>
        <sz val="10"/>
        <color theme="1"/>
        <rFont val="Arial"/>
        <family val="2"/>
      </rPr>
      <t>See Tab D - Supporting information</t>
    </r>
  </si>
  <si>
    <t>Does the waste have a biological oxygen demand (BOD) of &gt;6 mg/l?</t>
  </si>
  <si>
    <r>
      <t xml:space="preserve">Does the waste have the potential to contain any emerging contaminants of concern? </t>
    </r>
    <r>
      <rPr>
        <i/>
        <sz val="10"/>
        <color theme="1"/>
        <rFont val="Arial"/>
        <family val="2"/>
      </rPr>
      <t>See Tab D - Supporting information</t>
    </r>
  </si>
  <si>
    <t>Provide any further details on hazards identified within this waste which are not covered in the questions above.</t>
  </si>
  <si>
    <t>Soil (Quality), Livestock, Crops, Human Health</t>
  </si>
  <si>
    <t xml:space="preserve">Question No. </t>
  </si>
  <si>
    <t>Supporting information</t>
  </si>
  <si>
    <r>
      <t xml:space="preserve">Under the Reach Regulations high bioaccumulation is measured by a bioconcentration factor (BCF) of &gt;2000 L/kg, with very high bioaccumulation measured by a BCF of &gt;5000 L/kg.  An indication of potential high bioaccumulation potential can also be estimated using the octanol-water partioning coefficient, with a Log Kow </t>
    </r>
    <r>
      <rPr>
        <u/>
        <sz val="10"/>
        <color theme="1"/>
        <rFont val="Arial"/>
        <family val="2"/>
      </rPr>
      <t>&lt;</t>
    </r>
    <r>
      <rPr>
        <sz val="10"/>
        <color theme="1"/>
        <rFont val="Arial"/>
        <family val="2"/>
      </rPr>
      <t xml:space="preserve"> 4.5 indicative of potentially high bioaccumulation.  See ECHA, November 2012, Guidance on information requirements and chemical safety assessment Chapter R.11: PBT Assessment. Version 1.1, for further information.</t>
    </r>
  </si>
  <si>
    <r>
      <t>The Environment Agency Draft Technical Report P5-079/TR1, 2003 refers to volatilisation categories in accordance with the dimensionless Henry's Law Constant (K</t>
    </r>
    <r>
      <rPr>
        <vertAlign val="subscript"/>
        <sz val="10"/>
        <color theme="1"/>
        <rFont val="Arial"/>
        <family val="2"/>
      </rPr>
      <t>aw</t>
    </r>
    <r>
      <rPr>
        <sz val="10"/>
        <color theme="1"/>
        <rFont val="Arial"/>
        <family val="2"/>
      </rPr>
      <t>) discussed by Jury, Farmer et al. (1984) and cited by Ryan et al. (1988), as follows:
   - 2.5x10</t>
    </r>
    <r>
      <rPr>
        <vertAlign val="superscript"/>
        <sz val="10"/>
        <color theme="1"/>
        <rFont val="Arial"/>
        <family val="2"/>
      </rPr>
      <t>-3</t>
    </r>
    <r>
      <rPr>
        <sz val="10"/>
        <color theme="1"/>
        <rFont val="Arial"/>
        <family val="2"/>
      </rPr>
      <t xml:space="preserve"> (6.2 Pa-m</t>
    </r>
    <r>
      <rPr>
        <vertAlign val="superscript"/>
        <sz val="10"/>
        <color theme="1"/>
        <rFont val="Arial"/>
        <family val="2"/>
      </rPr>
      <t>3</t>
    </r>
    <r>
      <rPr>
        <sz val="10"/>
        <color theme="1"/>
        <rFont val="Arial"/>
        <family val="2"/>
      </rPr>
      <t>.mol</t>
    </r>
    <r>
      <rPr>
        <vertAlign val="superscript"/>
        <sz val="10"/>
        <color theme="1"/>
        <rFont val="Arial"/>
        <family val="2"/>
      </rPr>
      <t>-1</t>
    </r>
    <r>
      <rPr>
        <sz val="10"/>
        <color theme="1"/>
        <rFont val="Arial"/>
        <family val="2"/>
      </rPr>
      <t>) and above - likely to volatilise easily from soil solution;
   - 2.5x10</t>
    </r>
    <r>
      <rPr>
        <vertAlign val="superscript"/>
        <sz val="10"/>
        <color theme="1"/>
        <rFont val="Arial"/>
        <family val="2"/>
      </rPr>
      <t>-5</t>
    </r>
    <r>
      <rPr>
        <sz val="10"/>
        <color theme="1"/>
        <rFont val="Arial"/>
        <family val="2"/>
      </rPr>
      <t xml:space="preserve"> (6.2x10</t>
    </r>
    <r>
      <rPr>
        <vertAlign val="superscript"/>
        <sz val="10"/>
        <color theme="1"/>
        <rFont val="Arial"/>
        <family val="2"/>
      </rPr>
      <t>-2</t>
    </r>
    <r>
      <rPr>
        <sz val="10"/>
        <color theme="1"/>
        <rFont val="Arial"/>
        <family val="2"/>
      </rPr>
      <t xml:space="preserve"> Pa-m</t>
    </r>
    <r>
      <rPr>
        <vertAlign val="superscript"/>
        <sz val="10"/>
        <color theme="1"/>
        <rFont val="Arial"/>
        <family val="2"/>
      </rPr>
      <t>3</t>
    </r>
    <r>
      <rPr>
        <sz val="10"/>
        <color theme="1"/>
        <rFont val="Arial"/>
        <family val="2"/>
      </rPr>
      <t>.mol</t>
    </r>
    <r>
      <rPr>
        <vertAlign val="superscript"/>
        <sz val="10"/>
        <color theme="1"/>
        <rFont val="Arial"/>
        <family val="2"/>
      </rPr>
      <t>-1</t>
    </r>
    <r>
      <rPr>
        <sz val="10"/>
        <color theme="1"/>
        <rFont val="Arial"/>
        <family val="2"/>
      </rPr>
      <t>) and above - moderate tendancy to volatilise from soil solution; and 
   - 2.5x10</t>
    </r>
    <r>
      <rPr>
        <vertAlign val="superscript"/>
        <sz val="10"/>
        <color theme="1"/>
        <rFont val="Arial"/>
        <family val="2"/>
      </rPr>
      <t>-7</t>
    </r>
    <r>
      <rPr>
        <sz val="10"/>
        <color theme="1"/>
        <rFont val="Arial"/>
        <family val="2"/>
      </rPr>
      <t xml:space="preserve"> (6.2x10</t>
    </r>
    <r>
      <rPr>
        <vertAlign val="superscript"/>
        <sz val="10"/>
        <color theme="1"/>
        <rFont val="Arial"/>
        <family val="2"/>
      </rPr>
      <t>-4</t>
    </r>
    <r>
      <rPr>
        <sz val="10"/>
        <color theme="1"/>
        <rFont val="Arial"/>
        <family val="2"/>
      </rPr>
      <t xml:space="preserve"> Pa-m</t>
    </r>
    <r>
      <rPr>
        <vertAlign val="superscript"/>
        <sz val="10"/>
        <color theme="1"/>
        <rFont val="Arial"/>
        <family val="2"/>
      </rPr>
      <t>3</t>
    </r>
    <r>
      <rPr>
        <sz val="10"/>
        <color theme="1"/>
        <rFont val="Arial"/>
        <family val="2"/>
      </rPr>
      <t>.mol</t>
    </r>
    <r>
      <rPr>
        <vertAlign val="superscript"/>
        <sz val="10"/>
        <color theme="1"/>
        <rFont val="Arial"/>
        <family val="2"/>
      </rPr>
      <t>-1</t>
    </r>
    <r>
      <rPr>
        <sz val="10"/>
        <color theme="1"/>
        <rFont val="Arial"/>
        <family val="2"/>
      </rPr>
      <t>) and above - unlikely to volatilise from soil solution.</t>
    </r>
  </si>
  <si>
    <t>http://www.wfduk.org/substance-classifications-and-public-consultation-results</t>
  </si>
  <si>
    <t xml:space="preserve">The current list of hazardous substances can be found at the link below
</t>
  </si>
  <si>
    <t>Q15</t>
  </si>
  <si>
    <t>A revised list of priority substances was released by the EU in August 2013 under Directive 2013/39/EU.  However, this has not currently been implemented in the UK.</t>
  </si>
  <si>
    <t>Under the Reach Regulations a substance is not considered to be highly persistent if it has been proven to be readily or inherently biodegrable.  Where this has not been proven, potential persistence of a substance is measured using available half-life data, with high persistence identified by the following criteria:
   - half life in marine water &gt;60 days;
   - half life in fresh or estuarine water &gt;40 days;
   - half life in marine sediment &gt;180 days;
   - half life in fresh or estuarine sediment &gt;120 days;
   - half life in soil &gt;120 days.
See ECHA, November 2012, Guidance on information requirements and chemical safety assessment Chapter R.11: PBT Assessment. Version 1.1, for further information.</t>
  </si>
  <si>
    <t>An Access-Database identifying the priority list of substances for further evaluation of their endocrine disrupting effects can be found on the EU website - see link below.</t>
  </si>
  <si>
    <t xml:space="preserve">http://ec.europa.eu/environment/chemicals/endocrine/documents/index_en.htm </t>
  </si>
  <si>
    <t>Q16</t>
  </si>
  <si>
    <t>Q21</t>
  </si>
  <si>
    <t xml:space="preserve">Evidence Confidence Rating </t>
  </si>
  <si>
    <t>Waste type under consideration:</t>
  </si>
  <si>
    <t xml:space="preserve">Some answers have drop-down boxes for standard responses.  Further information and summary data (e.g. statistics) should be entered in comments box. </t>
  </si>
  <si>
    <t xml:space="preserve">This is a hazard assessment, not a risk assessment, but where the potential for a hazard to be present is raised this is in the context of a proposed landspreading operation under a standard rules permit. </t>
  </si>
  <si>
    <r>
      <t xml:space="preserve">Are there any analytical data available for this waste?  </t>
    </r>
    <r>
      <rPr>
        <i/>
        <sz val="10"/>
        <color theme="1"/>
        <rFont val="Arial"/>
        <family val="2"/>
      </rPr>
      <t>If yes, please complete Tab C - Quantitative Data</t>
    </r>
  </si>
  <si>
    <t>Groundwater</t>
  </si>
  <si>
    <t>Surface water</t>
  </si>
  <si>
    <r>
      <rPr>
        <b/>
        <i/>
        <sz val="10"/>
        <color theme="1"/>
        <rFont val="Arial"/>
        <family val="2"/>
      </rPr>
      <t>Soils etc</t>
    </r>
    <r>
      <rPr>
        <i/>
        <sz val="10"/>
        <color theme="1"/>
        <rFont val="Arial"/>
        <family val="2"/>
      </rPr>
      <t>.</t>
    </r>
  </si>
  <si>
    <t>Supporting chemical hazard information</t>
  </si>
  <si>
    <t xml:space="preserve">The following four questions need only be answered if not already covered in the responses to the classification questions above. </t>
  </si>
  <si>
    <r>
      <t xml:space="preserve">Does the waste contain any contaminants which could present a significant hazard due to their volatility? </t>
    </r>
    <r>
      <rPr>
        <i/>
        <sz val="10"/>
        <color theme="1"/>
        <rFont val="Arial"/>
        <family val="2"/>
      </rPr>
      <t>See Tab D - Supporting information</t>
    </r>
  </si>
  <si>
    <r>
      <t xml:space="preserve">Are there any breakdown products or metabolites associated with these contaminants, which could present a significant hazard? </t>
    </r>
    <r>
      <rPr>
        <i/>
        <sz val="10"/>
        <color theme="1"/>
        <rFont val="Arial"/>
        <family val="2"/>
      </rPr>
      <t>See Tab D - Supporting information</t>
    </r>
  </si>
  <si>
    <r>
      <t xml:space="preserve">Classification under different regulatory regimes : </t>
    </r>
    <r>
      <rPr>
        <i/>
        <sz val="10"/>
        <color theme="1"/>
        <rFont val="Arial"/>
        <family val="2"/>
      </rPr>
      <t>presence should be at concentrations above the limit of quantification (below this concentrations are assumed to be insignificant).                                                Summary basis of classification (e.g. high toxicity, persistence) and contaminant group (e.g. pesticide, herbicide etc) should be noted in comments where appropriate.</t>
    </r>
  </si>
  <si>
    <r>
      <t xml:space="preserve">Does the waste contain any Specific Pollutants? </t>
    </r>
    <r>
      <rPr>
        <i/>
        <sz val="10"/>
        <color theme="1"/>
        <rFont val="Arial"/>
        <family val="2"/>
      </rPr>
      <t>See Tab D - Supporting information</t>
    </r>
  </si>
  <si>
    <r>
      <t>What substances does the waste contain that could benefit the soil?</t>
    </r>
    <r>
      <rPr>
        <i/>
        <sz val="10"/>
        <color theme="1"/>
        <rFont val="Arial"/>
        <family val="2"/>
      </rPr>
      <t xml:space="preserve"> Please specify</t>
    </r>
  </si>
  <si>
    <t>A list of proposed specific pollutants for the UK can be found at the link below.</t>
  </si>
  <si>
    <t xml:space="preserve">http://www.wfduk.org/resources%20/specific-pollutants-proposal </t>
  </si>
  <si>
    <t>Priority substances are detailed in The River Basin Districts Typology, Standards and Groundwater threshold values (Water Framework Directive) (England and Wales) Directions 2010.  See link below.</t>
  </si>
  <si>
    <t>http://archive.defra.gov.uk/environment/quality/water/wfd/documents/2010directions.pdf</t>
  </si>
  <si>
    <t>Guidance on relevant metabolites for pesticides can be found at the link below.</t>
  </si>
  <si>
    <t>http://ec.europa.eu/food/plant/protection/evaluation/guidance/wrkdoc21_en.pdf</t>
  </si>
  <si>
    <r>
      <t xml:space="preserve">Evidence Confidence Rating </t>
    </r>
    <r>
      <rPr>
        <b/>
        <sz val="8"/>
        <color theme="1"/>
        <rFont val="Arial"/>
        <family val="2"/>
      </rPr>
      <t>(see D - Supporting Information)</t>
    </r>
  </si>
  <si>
    <t>Is the waste to be applied as a solid, sludge or liquid?</t>
  </si>
  <si>
    <t>Why is this material to be spread to land?</t>
  </si>
  <si>
    <t>Is the waste from a single producer or as a result of a collection of waste from a number of producers?</t>
  </si>
  <si>
    <t>Q13</t>
  </si>
  <si>
    <t>Q20</t>
  </si>
  <si>
    <t>Q22</t>
  </si>
  <si>
    <r>
      <t xml:space="preserve">Does the waste contain any contaminants which are proven or suspected of being endocrine disrupting?  </t>
    </r>
    <r>
      <rPr>
        <i/>
        <sz val="10"/>
        <color theme="1"/>
        <rFont val="Arial"/>
        <family val="2"/>
      </rPr>
      <t>See Tab D - Supporting information</t>
    </r>
  </si>
  <si>
    <t>Evidence Type</t>
  </si>
  <si>
    <t>All receptors</t>
  </si>
  <si>
    <t>Soils (Quality), Livestock, Crops, Human Health</t>
  </si>
  <si>
    <t xml:space="preserve">The OECD published a document 'New and Emerging Water Pollutants arising from Agriculture' in 2012 (see link below).  This identified a number of potential emerging contaminants with varying importance to agriculture, as follows:
   - Natural toxins (High);
   - Veterinary medicine (High);
   - Hormones (High from animals, Low from humans);
   - Transformation products (High from veterinary medicines and low from pharmaceuticals and personal care products);
   - Nanomaterials (Low);
   - Human personal care products (Low);
   - Emerging persistent organic pollutants e.g. flame retardants (Low); and 
   - Human medicines (Low).
</t>
  </si>
  <si>
    <t>http://www.oecd.org/tad/sustainable-agriculture/49848768.pdf</t>
  </si>
  <si>
    <t>What is the method of application of this waste to land?</t>
  </si>
  <si>
    <t>Is dust likely to arise from this waste?</t>
  </si>
  <si>
    <t>Is the waste likely to cause anoxic soil conditions?</t>
  </si>
  <si>
    <t>Quality Ranking</t>
  </si>
  <si>
    <t>Robustness of Evidence</t>
  </si>
  <si>
    <t>Primary Evidence Category</t>
  </si>
  <si>
    <t>Objectivity</t>
  </si>
  <si>
    <t>High</t>
  </si>
  <si>
    <t>Strong evidence with multiple references</t>
  </si>
  <si>
    <t>Most authors / experts coming to the same opinion/ conclusion(s)</t>
  </si>
  <si>
    <t>Supporting quantitative data</t>
  </si>
  <si>
    <t>Peer reviewed</t>
  </si>
  <si>
    <t>No discernable bias</t>
  </si>
  <si>
    <t>Medium</t>
  </si>
  <si>
    <t>Evidence provided in a small number of references</t>
  </si>
  <si>
    <t>Authors / experts varying in their opinion / conclusion(s)</t>
  </si>
  <si>
    <t>Grey Literature</t>
  </si>
  <si>
    <t>Weak to moderate bias</t>
  </si>
  <si>
    <t>Low</t>
  </si>
  <si>
    <t>Scarce or no evidence</t>
  </si>
  <si>
    <t>Authors / experts opinions / conclusions very considerably</t>
  </si>
  <si>
    <t>No supporting quantitative evidence</t>
  </si>
  <si>
    <t>Unpublished</t>
  </si>
  <si>
    <t>Strong bias</t>
  </si>
  <si>
    <t>The substances have been placed into three categories as follows:
   - Category 1: Substances for which endocrine activity have been documented   in at least one study of a living organism.  
   - Category 2: Substances without sufficient evidence of endocrine activity, but with evidence of biological activity relating to 
     endocrine disruption.
   - Category 3a and 3b: Substances for which there are no indications of endocrine-disrupting properties or which cannot be 
     evaluated due to a lack of data.</t>
  </si>
  <si>
    <t>The following quality indicators will be used to determine the quality rank for the evidence collected for a particular secondary question (see Table below).  The lowest quality ranking for the three indicators will be used to classify the evidence base for that particular secondary question response. See Section 4.3.1 of REA Methodology.</t>
  </si>
  <si>
    <t>Worked example 1</t>
  </si>
  <si>
    <t>Becky Whiteley</t>
  </si>
  <si>
    <r>
      <t xml:space="preserve">What key hazards are associated with </t>
    </r>
    <r>
      <rPr>
        <b/>
        <sz val="10"/>
        <color theme="1"/>
        <rFont val="Arial"/>
        <family val="2"/>
      </rPr>
      <t>Paper Sludge Ash</t>
    </r>
    <r>
      <rPr>
        <sz val="10"/>
        <color theme="1"/>
        <rFont val="Arial"/>
        <family val="2"/>
      </rPr>
      <t xml:space="preserve"> which could present a risk to critical receptors during or after landspreading on agricultural land</t>
    </r>
  </si>
  <si>
    <t>Environment Agency</t>
  </si>
  <si>
    <t>Date evidence obtained / reviewed</t>
  </si>
  <si>
    <t>EA guidance for internal and external use on how to comply with landspreading permits.  Appendix A provides details of typical hazards associated with different waste types / codes.</t>
  </si>
  <si>
    <t>Yes</t>
  </si>
  <si>
    <t>WRAP &amp; EA, December 2008, Paper sludge ash: A technical report on the production and use of paper sludge ash. Oxon. WRAP.</t>
  </si>
  <si>
    <t>Paper sludge ash (PSA)</t>
  </si>
  <si>
    <t>No</t>
  </si>
  <si>
    <t>Single producer</t>
  </si>
  <si>
    <t>N/A</t>
  </si>
  <si>
    <t>solid</t>
  </si>
  <si>
    <t>Dry dust - see Q38</t>
  </si>
  <si>
    <t>1
2</t>
  </si>
  <si>
    <t>Provides the findings of a technical advisory group (TAG) which was set up to consider if a Quality Protocol could be produced for this waste stream.  The technical report provides information on producers at the time, analytical data and a summary of the WRc risk assessment findings to human health and the environment from PSA (see Evidence 3).</t>
  </si>
  <si>
    <t>Environment Agency (EA), 2013, How to comply with your environmental permit: Additional guidance for spreading waste to land operations, TGN EPR 8.01 Version 2. Bristol. Environment Agency.</t>
  </si>
  <si>
    <t>EA report / review</t>
  </si>
  <si>
    <t>Date of Search</t>
  </si>
  <si>
    <t>Source</t>
  </si>
  <si>
    <t>Source hyperlink or other tracing information</t>
  </si>
  <si>
    <t>No. of hits</t>
  </si>
  <si>
    <t>The following table provides a summary of search strategy used within this REA</t>
  </si>
  <si>
    <t>Google</t>
  </si>
  <si>
    <t>www.google.co.uk</t>
  </si>
  <si>
    <t>No. of hits screened</t>
  </si>
  <si>
    <t>No. of hits taken forward for review</t>
  </si>
  <si>
    <t>Paper sludge ash producers UK</t>
  </si>
  <si>
    <t xml:space="preserve">Smurfit kappa </t>
  </si>
  <si>
    <t>Any useful information?</t>
  </si>
  <si>
    <t>WRc report - Evidence 3</t>
  </si>
  <si>
    <t>No available information on paper sludge ash but contact details available for relevant parties if we wish to contact in the future</t>
  </si>
  <si>
    <t>http://www.risiinfo.com/db_area/archive/ppi_mag/2000/0008/ppi3.htm</t>
  </si>
  <si>
    <t>http://eprints.ucm.es/11900/1/Waste_management_M_C_Monte_2009.pdf</t>
  </si>
  <si>
    <t>Hyperlink, if available</t>
  </si>
  <si>
    <t>Internet search engine</t>
  </si>
  <si>
    <t>http://www.google.co.uk/url?sa=t&amp;rct=j&amp;q=&amp;esrc=s&amp;frm=1&amp;source=web&amp;cd=43&amp;ved=0CD4QFjACOCg&amp;url=http%3A%2F%2Fwww.jesc.ac.cn%2Fjesc_En%2Fch%2Freader%2Fcreate_pdf.aspx%3Ffile_no%3D2011230503&amp;ei=Z-fgUvfMMouM7AbJmoDgDw&amp;usg=AFQjCNHV8FthLePcbFcKN00N6vA0c-aZsg&amp;sig2=EMNNVUDWV9BgAyP33Gq_4A</t>
  </si>
  <si>
    <t>fgsagri</t>
  </si>
  <si>
    <t>internet search engine</t>
  </si>
  <si>
    <t xml:space="preserve">No  </t>
  </si>
  <si>
    <t>http://www.claisse.info/My%20papers/conference%2046%20paper.pdf</t>
  </si>
  <si>
    <t>Paper sludge ash uk</t>
  </si>
  <si>
    <t>over 10 million</t>
  </si>
  <si>
    <t>Public Health England</t>
  </si>
  <si>
    <t>http://www.iom-world.org/online-library/</t>
  </si>
  <si>
    <t>Institute of Occupational Medicine</t>
  </si>
  <si>
    <t>National Farmers Union</t>
  </si>
  <si>
    <t>http://www.hpa.org.uk/</t>
  </si>
  <si>
    <t>http://www.nfuonline.com/home/</t>
  </si>
  <si>
    <t>Food Standards Authority</t>
  </si>
  <si>
    <t>http://www.food.gov.uk/</t>
  </si>
  <si>
    <t xml:space="preserve">Minutes stated EA to look into potential update of contamination from wastes, including PSA, to livestock </t>
  </si>
  <si>
    <t>National Resources Wales</t>
  </si>
  <si>
    <t>http://naturalresourceswales.gov.uk/?lang=en</t>
  </si>
  <si>
    <t>Scottish Environmental Protection Agency</t>
  </si>
  <si>
    <t>http://www.sepa.org.uk/</t>
  </si>
  <si>
    <t>Referred to quality protocol documents already provided by EA</t>
  </si>
  <si>
    <t>Northern Ireland Environment Agency</t>
  </si>
  <si>
    <t>http://www.doeni.gov.uk/niea//</t>
  </si>
  <si>
    <t>Waste paper sludge ash</t>
  </si>
  <si>
    <t>Paper sludge ash</t>
  </si>
  <si>
    <t>Google scholar</t>
  </si>
  <si>
    <t>European Food Safety Authority</t>
  </si>
  <si>
    <t>http://www.efsa.europa.eu/</t>
  </si>
  <si>
    <t>United States Department of Agriculture</t>
  </si>
  <si>
    <t>http://www.nal.usda.gov/</t>
  </si>
  <si>
    <t>http://worldwidescience.org/</t>
  </si>
  <si>
    <t>google</t>
  </si>
  <si>
    <t>143 million</t>
  </si>
  <si>
    <t>http://cbu.ceas.uwm.edu/wordpress/</t>
  </si>
  <si>
    <t>University of Wisconsin - Centre for By Product Utilization</t>
  </si>
  <si>
    <t>http://www.smartwaste.co.uk/filelibrary/Portland_cement_paper_sludge.pdf</t>
  </si>
  <si>
    <t>http://www.esf.edu/pbe/scott/research/papers/023.pdf</t>
  </si>
  <si>
    <t>http://www.oulu.fi/resopt/wasmin/pyokio.pdf</t>
  </si>
  <si>
    <t>Paper mill sludge ash</t>
  </si>
  <si>
    <t>Paper mill fly ash</t>
  </si>
  <si>
    <t>http://researchrepository.murdoch.edu.au/5309/1/characterisation_of_ash.pdf</t>
  </si>
  <si>
    <t>http://www.oulu.fi/resopt/results/Nurmesniemi5.pdf</t>
  </si>
  <si>
    <t>http://lqma.ifas.ufl.edu/PUBLICATION/Xiao-99.pdf</t>
  </si>
  <si>
    <t>&gt;86 million</t>
  </si>
  <si>
    <t>Paper sludge incineration</t>
  </si>
  <si>
    <t>Environmental risks from paper sludge ash</t>
  </si>
  <si>
    <t>Waste code 10 01 01</t>
  </si>
  <si>
    <t>Material safety sheet paper mill fly ash</t>
  </si>
  <si>
    <t>Material safety sheet paper sludge ash</t>
  </si>
  <si>
    <t>http://scholar.google.co.uk/</t>
  </si>
  <si>
    <t>Organisation website or Database</t>
  </si>
  <si>
    <t>Scopus</t>
  </si>
  <si>
    <t>http://www.scopus.com/</t>
  </si>
  <si>
    <t>Science Direct</t>
  </si>
  <si>
    <t>As above.</t>
  </si>
  <si>
    <t>http://www.sciencedirect.com/</t>
  </si>
  <si>
    <t>http://www.teagasc.ie/</t>
  </si>
  <si>
    <t xml:space="preserve">No </t>
  </si>
  <si>
    <t>Irish Agriculture and Food Development Authority</t>
  </si>
  <si>
    <t>http://www.fwr.org/</t>
  </si>
  <si>
    <t>Foundation of Water Research</t>
  </si>
  <si>
    <t>Sustainable Organic Resource Partnership</t>
  </si>
  <si>
    <t>http://www.sorp.org/index.aspx</t>
  </si>
  <si>
    <t>Association for Organics Recycling</t>
  </si>
  <si>
    <t>http://www.organics-recycling.org.uk/</t>
  </si>
  <si>
    <t>http://agricola.nal.usda.gov/</t>
  </si>
  <si>
    <t>United States Department of Agriculture - National Agricultural Library</t>
  </si>
  <si>
    <t>http://www.bioone.org/</t>
  </si>
  <si>
    <t>BioOne</t>
  </si>
  <si>
    <t>http://www.greynet.org/opensiglerepository.html</t>
  </si>
  <si>
    <t>OpenSIGLE</t>
  </si>
  <si>
    <t>World Wide Science</t>
  </si>
  <si>
    <t xml:space="preserve">WRc &amp; EA, December 2008, December 2008, Waste Protocols: Risk Assessment for Applications of Paper Sludge Ash. WRc ref. UC7698.05 DRAFT. </t>
  </si>
  <si>
    <t>Grey literature</t>
  </si>
  <si>
    <t>Paper</t>
  </si>
  <si>
    <t>Provides an assessment of the potential risk to human health, livestock and controlled waters from the landspreading of paper sludge ash.  Where potential risks are identified, a list of appropriate mitigation measures to minimise the risk are provided.</t>
  </si>
  <si>
    <t>http://www.mst.dk/English/Chemicals/endocrine_disruptors/the_EU_list_of_potential_endocrine_disruptors/</t>
  </si>
  <si>
    <t>Based on list of contaminants analysed for and provided in evidence collected.</t>
  </si>
  <si>
    <t>Unlikely to be present in primary sludge or to be introduced during incineration</t>
  </si>
  <si>
    <t>Professional judgement</t>
  </si>
  <si>
    <t>Unlikely to be present in either the primary material or ash following incineration.</t>
  </si>
  <si>
    <t>Unlikely following incineration of paper sludge.</t>
  </si>
  <si>
    <t>Aylesford Newsprint</t>
  </si>
  <si>
    <t>Kimberley clarks tissues</t>
  </si>
  <si>
    <t>Unknown</t>
  </si>
  <si>
    <t>Provides some limited information on the composition and nature of the primary waste i.e. Paper sludge and a discussion of treatment techniques that can be applied to the sludge, including incineration.</t>
  </si>
  <si>
    <t>Monte, M.C., Fuente, E., Blanco, A. and Negro, C., no date provided, Waste Management from Pulp and Paper Production in the European Union. Madrid.</t>
  </si>
  <si>
    <t>EC report / review</t>
  </si>
  <si>
    <t>Provides information on the chemical composition of different types of sludge and other waste which can be created at paper mills and discusses different waste recovery processes.</t>
  </si>
  <si>
    <r>
      <t>Wajima, T. And Munakata, K., 2011, Material Conversion from paper sludge ash in NaOH solution to synthesize adsorbent for removal of Pb</t>
    </r>
    <r>
      <rPr>
        <vertAlign val="superscript"/>
        <sz val="10"/>
        <color theme="1"/>
        <rFont val="Arial"/>
        <family val="2"/>
      </rPr>
      <t>2+</t>
    </r>
    <r>
      <rPr>
        <sz val="10"/>
        <color theme="1"/>
        <rFont val="Arial"/>
        <family val="2"/>
      </rPr>
      <t>, NH</t>
    </r>
    <r>
      <rPr>
        <vertAlign val="superscript"/>
        <sz val="10"/>
        <color theme="1"/>
        <rFont val="Arial"/>
        <family val="2"/>
      </rPr>
      <t>4+</t>
    </r>
    <r>
      <rPr>
        <sz val="10"/>
        <color theme="1"/>
        <rFont val="Arial"/>
        <family val="2"/>
      </rPr>
      <t xml:space="preserve"> and PO</t>
    </r>
    <r>
      <rPr>
        <vertAlign val="subscript"/>
        <sz val="10"/>
        <color theme="1"/>
        <rFont val="Arial"/>
        <family val="2"/>
      </rPr>
      <t>4</t>
    </r>
    <r>
      <rPr>
        <vertAlign val="superscript"/>
        <sz val="10"/>
        <color theme="1"/>
        <rFont val="Arial"/>
        <family val="2"/>
      </rPr>
      <t xml:space="preserve">3- </t>
    </r>
    <r>
      <rPr>
        <sz val="10"/>
        <color theme="1"/>
        <rFont val="Arial"/>
        <family val="2"/>
      </rPr>
      <t xml:space="preserve">from aqueous solution, </t>
    </r>
    <r>
      <rPr>
        <i/>
        <sz val="10"/>
        <color theme="1"/>
        <rFont val="Arial"/>
        <family val="2"/>
      </rPr>
      <t>Journal of Environmental Sciences</t>
    </r>
    <r>
      <rPr>
        <sz val="10"/>
        <color theme="1"/>
        <rFont val="Arial"/>
        <family val="2"/>
      </rPr>
      <t xml:space="preserve"> 23(5), 718-724</t>
    </r>
  </si>
  <si>
    <r>
      <t xml:space="preserve">Webb, L., August 2000, Clean up after the papermakers, </t>
    </r>
    <r>
      <rPr>
        <i/>
        <sz val="10"/>
        <color theme="1"/>
        <rFont val="Arial"/>
        <family val="2"/>
      </rPr>
      <t xml:space="preserve">Pulp &amp; Paper International </t>
    </r>
  </si>
  <si>
    <t>Limited information on the chemical composition of paper sludge ash</t>
  </si>
  <si>
    <r>
      <t xml:space="preserve">Tyrer, M., Cheeseman, C.R., Greaves, R., Claisse, P.A., Ganjian, E., Kay, M. And Churchman-Davies, J., 2010, Potential for carbon dioxide reduction from cement industry through increased use of industrial pozzolans, </t>
    </r>
    <r>
      <rPr>
        <i/>
        <sz val="10"/>
        <color theme="1"/>
        <rFont val="Arial"/>
        <family val="2"/>
      </rPr>
      <t>Advances in Applied Ceramics</t>
    </r>
    <r>
      <rPr>
        <sz val="10"/>
        <color theme="1"/>
        <rFont val="Arial"/>
        <family val="2"/>
      </rPr>
      <t>, Vol 109 No. 5, 275-279</t>
    </r>
  </si>
  <si>
    <t>Provides qualitiative information on the chemical composition of paper sludge ash.</t>
  </si>
  <si>
    <r>
      <t xml:space="preserve">Scott, G.M. and Smith. A., 1995, Sludge Characteristics and Disposal Alternatives for Recycling Fiber Plants, </t>
    </r>
    <r>
      <rPr>
        <i/>
        <sz val="10"/>
        <color theme="1"/>
        <rFont val="Arial"/>
        <family val="2"/>
      </rPr>
      <t>Recycling Symposium</t>
    </r>
    <r>
      <rPr>
        <sz val="10"/>
        <color theme="1"/>
        <rFont val="Arial"/>
        <family val="2"/>
      </rPr>
      <t>, 239-249</t>
    </r>
  </si>
  <si>
    <t>Provides information on the nature and chemical composition of the primary waste i.e. Paper sludge and information of the types of incineration processes that can take place to convert this to paper sludge ash.</t>
  </si>
  <si>
    <t>Use of either conventional grate-fired boilers or fluidised bed boilers.
The use of conventional grate-fired boilers is discussed by Scott and Smith (1995) who indicate that this can be cost-effective using existing boilers for incineration; however due to moisture and other operating considerations this can be an ineffective solution for paper sludge.  Alternatives are fluidised beds or circulating beds.</t>
  </si>
  <si>
    <t>2
9</t>
  </si>
  <si>
    <t xml:space="preserve">Dunster. A. M. Dr., 2007, Characterisation of Mineral Wastes, Resources and Processing technologies - Integrated waste management for the production of construction material. Case Study: Paper sludge and paper sludge ash in Portland cement manufacturing. WRT 177 / WR0115. BRE. </t>
  </si>
  <si>
    <t xml:space="preserve">
8</t>
  </si>
  <si>
    <t>Provides information on producers of paper sludge ash within the UK at the time and some limited information on the waste composition of both paper sludge and paper sludge ash.</t>
  </si>
  <si>
    <t>Poykio, R., Kuokkanen, T. and Nurmesniemi, H., no date provided, Fly ash from Pulp Mills: A Potential Soil Amendment and A Forest Fertilizer.</t>
  </si>
  <si>
    <t>Upon review this article had little relevance for this REA</t>
  </si>
  <si>
    <t>Nurmesniemi, H., Kuokkanen, T. and Poykio, R., no date provided, Liming effects and leachability of heavy metals in fly ash originating from a fluidized bed combustion process at a pulp and paper mill complex, Proceedings of the RESORT closing seminar 'Waste minimization and utilization in Oulu region: Drivers and constraints, Oulu University Press, Oulu, p153-158</t>
  </si>
  <si>
    <r>
      <t xml:space="preserve">Yang Yin, C., Kadir, S. A. S. A., Abdul-Malik, A. S., Syed-Ariffin, A. N., Mahazer, S. Z. and Zamzuri, A., 2007, Characterisation of Ash Derived from Combustion of Paper Mill Waste Sludge: Comparison with Municipal Solid Waste Incinerator Ash, </t>
    </r>
    <r>
      <rPr>
        <i/>
        <sz val="10"/>
        <color theme="1"/>
        <rFont val="Arial"/>
        <family val="2"/>
      </rPr>
      <t>ScienceAsia</t>
    </r>
    <r>
      <rPr>
        <sz val="10"/>
        <color theme="1"/>
        <rFont val="Arial"/>
        <family val="2"/>
      </rPr>
      <t>, 33, 473-477</t>
    </r>
  </si>
  <si>
    <t>Compares the characteristics and compositions of paper sludge ash and municipal waste ash.  It provided some limited solid and leachate data for PSA.</t>
  </si>
  <si>
    <t>Presents the results of a leachability study looking at the leachability of trace metals from two types of paper mill ash and one sample of paper mill sludge.</t>
  </si>
  <si>
    <t xml:space="preserve">Not provided </t>
  </si>
  <si>
    <t>Not provided but assume 2008</t>
  </si>
  <si>
    <t>pH units</t>
  </si>
  <si>
    <t>not provided</t>
  </si>
  <si>
    <t>95th %ile (if provided)</t>
  </si>
  <si>
    <t>RSD %</t>
  </si>
  <si>
    <t xml:space="preserve">Fraction organic carbon </t>
  </si>
  <si>
    <t>moisture</t>
  </si>
  <si>
    <t>Aluminium (Al)</t>
  </si>
  <si>
    <t>Barium (Ba)</t>
  </si>
  <si>
    <t>Flourine (F)</t>
  </si>
  <si>
    <t>Iron (Fe)</t>
  </si>
  <si>
    <t>Lithium (Li)</t>
  </si>
  <si>
    <t>Magnesium (Mg)</t>
  </si>
  <si>
    <t>Std Dev.</t>
  </si>
  <si>
    <t>Antimony (Sb)</t>
  </si>
  <si>
    <t>Strontium (Sr)</t>
  </si>
  <si>
    <t>Titanium</t>
  </si>
  <si>
    <t>Thallium (Tl)</t>
  </si>
  <si>
    <t>Sulphur (S)</t>
  </si>
  <si>
    <r>
      <t>Sulphur trioxide (SO</t>
    </r>
    <r>
      <rPr>
        <vertAlign val="subscript"/>
        <sz val="10"/>
        <color theme="1"/>
        <rFont val="Arial"/>
        <family val="2"/>
      </rPr>
      <t>3</t>
    </r>
    <r>
      <rPr>
        <sz val="10"/>
        <color theme="1"/>
        <rFont val="Arial"/>
        <family val="2"/>
      </rPr>
      <t>)</t>
    </r>
  </si>
  <si>
    <t>Dioxin (ITEQ)</t>
  </si>
  <si>
    <t>ng/kg</t>
  </si>
  <si>
    <t>Solid Data</t>
  </si>
  <si>
    <t>Silver (Ag)</t>
  </si>
  <si>
    <t>Leachate Data (converted to mg/l)</t>
  </si>
  <si>
    <t>Beryllium (Be)</t>
  </si>
  <si>
    <t>Tin (Sn)</t>
  </si>
  <si>
    <t>Chlorine (Cl)</t>
  </si>
  <si>
    <r>
      <t>Sulphate (SO</t>
    </r>
    <r>
      <rPr>
        <vertAlign val="subscript"/>
        <sz val="10"/>
        <color theme="1"/>
        <rFont val="Arial"/>
        <family val="2"/>
      </rPr>
      <t>4</t>
    </r>
    <r>
      <rPr>
        <sz val="10"/>
        <color theme="1"/>
        <rFont val="Arial"/>
        <family val="2"/>
      </rPr>
      <t>)</t>
    </r>
  </si>
  <si>
    <t>Phenols</t>
  </si>
  <si>
    <t>&lt;0.001</t>
  </si>
  <si>
    <t>&lt;0.0005</t>
  </si>
  <si>
    <t>&lt;0.005</t>
  </si>
  <si>
    <t>&lt;0.002</t>
  </si>
  <si>
    <t>&lt;0.003</t>
  </si>
  <si>
    <t>&lt;0.025</t>
  </si>
  <si>
    <t>&lt;0.01</t>
  </si>
  <si>
    <t>&lt;0.05</t>
  </si>
  <si>
    <t>&lt;0.03</t>
  </si>
  <si>
    <t>&lt;0.006</t>
  </si>
  <si>
    <t>Not provided assume 2007</t>
  </si>
  <si>
    <t xml:space="preserve">Organic content </t>
  </si>
  <si>
    <t>assume 1</t>
  </si>
  <si>
    <t>Calorific value</t>
  </si>
  <si>
    <t>J/g</t>
  </si>
  <si>
    <t>not detected</t>
  </si>
  <si>
    <t>Copper</t>
  </si>
  <si>
    <t>Lead</t>
  </si>
  <si>
    <t>Nickel</t>
  </si>
  <si>
    <t>Leachate pH</t>
  </si>
  <si>
    <t>pH unit</t>
  </si>
  <si>
    <t>Cadmium</t>
  </si>
  <si>
    <t>Not provided assume 1999</t>
  </si>
  <si>
    <t xml:space="preserve">Organic Matter </t>
  </si>
  <si>
    <t>g/kg-1</t>
  </si>
  <si>
    <t>Arithmetic mean (calculated)</t>
  </si>
  <si>
    <t>not calculated</t>
  </si>
  <si>
    <t>Arsenic</t>
  </si>
  <si>
    <t>Chromium</t>
  </si>
  <si>
    <t>Selenium</t>
  </si>
  <si>
    <t>Zinc</t>
  </si>
  <si>
    <t>Manganese</t>
  </si>
  <si>
    <t>Boron</t>
  </si>
  <si>
    <t>Barium</t>
  </si>
  <si>
    <t>Calcium</t>
  </si>
  <si>
    <t>Iron</t>
  </si>
  <si>
    <t>Potassium</t>
  </si>
  <si>
    <t>Magnesium</t>
  </si>
  <si>
    <t>Aluminium</t>
  </si>
  <si>
    <t>Sodium</t>
  </si>
  <si>
    <t>Phosphorus</t>
  </si>
  <si>
    <t xml:space="preserve">Collated Data Ranges </t>
  </si>
  <si>
    <t>Typically &lt;50 mg/kg</t>
  </si>
  <si>
    <t>Typically &lt;3 mg/kg</t>
  </si>
  <si>
    <t>Typically &lt;25 mg/kg, ranging between 3-21 mg/kg in wood ashes</t>
  </si>
  <si>
    <t>Median of 329 mg/kg and around 250 mg/kg in untreated wood ashes</t>
  </si>
  <si>
    <t>Typically &lt;50 mg/kg and ranges between 0.2-200 mg/kg in untreated wood ashes</t>
  </si>
  <si>
    <t>Typical Maximum and ranges of concrations in PSA and untreated wood ashes discussed by Xiao et al. (1999) [Evidene 13]</t>
  </si>
  <si>
    <t>Evidence 2 &amp; 3 and 12</t>
  </si>
  <si>
    <t>less than detect</t>
  </si>
  <si>
    <t>pH 10-13</t>
  </si>
  <si>
    <t>Electronic database</t>
  </si>
  <si>
    <t>Compares the concentrations of PCDD and PCDF identified within primary sludge with PSA following co-burning in bark boilers.</t>
  </si>
  <si>
    <t>Yes. One additional article obtained via Science Direct. Also identified several articles referred to that had already been identified in general internet search.</t>
  </si>
  <si>
    <t>Low - little evidence in literature identified</t>
  </si>
  <si>
    <t xml:space="preserve">High </t>
  </si>
  <si>
    <t>Waste is from a single producer, although the primary waste burnt in the incinerator can be a mixture of different elements from paper processing.  See question 6 for more information.</t>
  </si>
  <si>
    <t>There is the potential for paper sludge to be co-incinerated with other input material, which can vary between batches.  The types of sludges created at a mill can also differ between different processes which can influence the resultant chemical properties of the PSA.  This can influence the calcium oxide and chlorine content of the PSA.</t>
  </si>
  <si>
    <t xml:space="preserve">Medium - limited evidence and discussion on differences between batches.  </t>
  </si>
  <si>
    <t>High variability was identified in chemical composition, when comparing data from a variety of mills.  WRAP &amp; EA indicate that the composition of PSA can vary depending on the input material, operational procedures and the technology used for combustion process.  This is supported by several other evidence sources.</t>
  </si>
  <si>
    <t>Low - only discussed in unpublished evidence</t>
  </si>
  <si>
    <t>Medium - bias exists in dataset, but generally a good consensus on findings</t>
  </si>
  <si>
    <t xml:space="preserve">Medium </t>
  </si>
  <si>
    <t>Measurable concentrations of mercury and lead have been recorded during leachate testing.  N.B. Concentrations identified in PSA is considered to be similar or lower than concentrations typically found in urban soils.
Measurable concentrations of nickel and lead have been reported in limited leachate testing undertaken on a sample of PSA.</t>
  </si>
  <si>
    <t>2 &amp; 3
12</t>
  </si>
  <si>
    <t>2 &amp; 3
12
13</t>
  </si>
  <si>
    <t>Measurable concentrations of metals (including arsenic and lead) and dioxins have been identified within PSA.  However, the risk assessment undertaken by WRc concluded that these were not present at concentrations which could present a risk to human health when PSA is used in agricultural applications. N.B. human health risk assessment pre-dates changes to CLEA methodology and hence is not in accordance with current UK guidance.</t>
  </si>
  <si>
    <t>Low - based on evidence provided in unpublished report</t>
  </si>
  <si>
    <t>2 &amp; 3 / 13</t>
  </si>
  <si>
    <t>4
13</t>
  </si>
  <si>
    <t>None known from contaminants analysed for and provided in evidence collected.</t>
  </si>
  <si>
    <r>
      <t xml:space="preserve">Potential for additive risk from dioxins present, although these have been recorded at low concentrations in ng/kg and are considered to be lower than that typically found within urban soils.
A substantial reduction in the presence of dioxins between sludge and ash was reported by Someshwar </t>
    </r>
    <r>
      <rPr>
        <i/>
        <sz val="10"/>
        <color theme="1"/>
        <rFont val="Arial"/>
        <family val="2"/>
      </rPr>
      <t>et al.</t>
    </r>
    <r>
      <rPr>
        <sz val="10"/>
        <color theme="1"/>
        <rFont val="Arial"/>
        <family val="2"/>
      </rPr>
      <t xml:space="preserve"> (1990).</t>
    </r>
  </si>
  <si>
    <t>2 &amp; 3
14</t>
  </si>
  <si>
    <t>No data for BOD has been reported in data obtained; however the data provided by two sources of evidence show that PSA has a low organic content.</t>
  </si>
  <si>
    <t>3 &amp; 13</t>
  </si>
  <si>
    <t>Unlikely to be present in either the primary material or ash following incineration.
No evidence or discussion of potential emerging contaminants within literature reviewed.</t>
  </si>
  <si>
    <t>The alkalinity of the waste in the form of lime can fix some compounds in a non-volatile and non odour form.  As a result, odours are considered unlikely following incineration of paper sludge.</t>
  </si>
  <si>
    <t>UPM</t>
  </si>
  <si>
    <t>http://www.upm.com/EN/Pages/default.aspx</t>
  </si>
  <si>
    <t>Paper sludge ash AND agriculture</t>
  </si>
  <si>
    <t>Paper byproducts AND use in agriculture</t>
  </si>
  <si>
    <t>Paper byproducts AND landspreading</t>
  </si>
  <si>
    <t>Ash AND landspreading</t>
  </si>
  <si>
    <t>Paper mill ash AND landspreading</t>
  </si>
  <si>
    <t>Paper sludge ash AND hazards</t>
  </si>
  <si>
    <t>paper sludge ash AND landspreading</t>
  </si>
  <si>
    <t>paper sludge ash AND Fertiliser</t>
  </si>
  <si>
    <t>over 8 million</t>
  </si>
  <si>
    <t>paper sludge ash AND groundwater</t>
  </si>
  <si>
    <t>over 11 million</t>
  </si>
  <si>
    <t>paper sludge ash AND human health</t>
  </si>
  <si>
    <t>paper mill ash AND fertiliser</t>
  </si>
  <si>
    <t>paper mill fly ash AND fertiliser</t>
  </si>
  <si>
    <t>paper mill fly ash AND agriculture</t>
  </si>
  <si>
    <t>paper mill fly ash AND landspreading</t>
  </si>
  <si>
    <t>paper mill fly ash AND groundwater</t>
  </si>
  <si>
    <t>paper mill fly ash AND human health</t>
  </si>
  <si>
    <t>Paper sludge ash AND fertiliser</t>
  </si>
  <si>
    <t>paper mill ash AND human health</t>
  </si>
  <si>
    <t>http://omicron.ch.tuiasi.ro/EEMJ/pdfs/vol7/no5/9_Gavrilescu_D.pdf</t>
  </si>
  <si>
    <t>http://pubs.aic.ca/doi/pdf/10.4141/S00-014</t>
  </si>
  <si>
    <t>24&amp;27/01/2014</t>
  </si>
  <si>
    <t>Saraber, A.J. and Haasnoot, K., 2012, Recycling of biomass ashes in the Netherlands, ASH Utilisation Conference Sweden.</t>
  </si>
  <si>
    <t>Not provided assume 2012</t>
  </si>
  <si>
    <t>Beryllium</t>
  </si>
  <si>
    <t>Cobalt</t>
  </si>
  <si>
    <t>TLR Laboratory</t>
  </si>
  <si>
    <t>Fluoride</t>
  </si>
  <si>
    <t>Mercury</t>
  </si>
  <si>
    <t xml:space="preserve">Molybdenum </t>
  </si>
  <si>
    <t>Antimony</t>
  </si>
  <si>
    <t>Tin</t>
  </si>
  <si>
    <t>Vanadium</t>
  </si>
  <si>
    <t>assume mg/kg</t>
  </si>
  <si>
    <t>water solubility</t>
  </si>
  <si>
    <t>% m/m</t>
  </si>
  <si>
    <t>PAHs</t>
  </si>
  <si>
    <t>PCBs</t>
  </si>
  <si>
    <t>Dioxins and furans</t>
  </si>
  <si>
    <t>Average Conc. In virgin wood ash</t>
  </si>
  <si>
    <t>&lt;3</t>
  </si>
  <si>
    <t>&lt;10</t>
  </si>
  <si>
    <t>The paper provides a discussion of possible uses for different biomass ashes, including PSA.  This provided some limited chemical data for PSA and a comparison between other biomass ashes and virgin wood ash.</t>
  </si>
  <si>
    <t>This paper presents the physical and chemical characteristics of biomass ash, which comprises 97% from clean forest residues and 3% sludge from the primary clarifier of a waste water treatment plant at a paper mill.  It also provides a comparison in concentrations and properties between bottom and fly ash.</t>
  </si>
  <si>
    <t>Not provided assume 2011</t>
  </si>
  <si>
    <t xml:space="preserve">Not provided  </t>
  </si>
  <si>
    <t>Dry matter content</t>
  </si>
  <si>
    <t>neutralising value</t>
  </si>
  <si>
    <t>Chloride</t>
  </si>
  <si>
    <t>% (Ca; d.w)</t>
  </si>
  <si>
    <t>% (105 C)</t>
  </si>
  <si>
    <t>% d.w</t>
  </si>
  <si>
    <t>Bottom Ash</t>
  </si>
  <si>
    <t>Fly Ash</t>
  </si>
  <si>
    <t>&lt;0.1</t>
  </si>
  <si>
    <t>&lt;3.0</t>
  </si>
  <si>
    <r>
      <t xml:space="preserve">Gavrilescu, D., 2008, Energy from Biomass in Pulp and Paper Mills, </t>
    </r>
    <r>
      <rPr>
        <i/>
        <sz val="10"/>
        <color theme="1"/>
        <rFont val="Arial"/>
        <family val="2"/>
      </rPr>
      <t>Environmental Engineering and Management Journal</t>
    </r>
    <r>
      <rPr>
        <sz val="10"/>
        <color theme="1"/>
        <rFont val="Arial"/>
        <family val="2"/>
      </rPr>
      <t>, Vol. 7, No. 5, p537-546.</t>
    </r>
  </si>
  <si>
    <r>
      <t xml:space="preserve">Nurmesniemi, H., Manskinen, K., Poykio, P. and Dahl, O., 2012, Forest Fertiliser properties of the Bottom Ash and Fly Ash from a large sized (115 MW) Industrial Power Plant Incinerating Wood-Based Biomass Residues, </t>
    </r>
    <r>
      <rPr>
        <i/>
        <sz val="10"/>
        <color theme="1"/>
        <rFont val="Arial"/>
        <family val="2"/>
      </rPr>
      <t>Journal of the University of Chemical Technology and Metallurgy</t>
    </r>
    <r>
      <rPr>
        <sz val="10"/>
        <color theme="1"/>
        <rFont val="Arial"/>
        <family val="2"/>
      </rPr>
      <t>, Vol. 47, No. 1, p43-52</t>
    </r>
  </si>
  <si>
    <t>Discusses the potential of burning different paper mill wastes to produce energy.  This paper provides a lot of information on the potential rejects that may be encountered in paper mill process which can be co-burnt with PSA.</t>
  </si>
  <si>
    <t>Paper looked at the effects of a sludge/ash application on an area of white spruce.  Upon review if is felt that this provides limited value to this REA.</t>
  </si>
  <si>
    <r>
      <t xml:space="preserve">Staples, T.E. And Rees, K.C.J., 2000, Wood/sludge ash effects on white spruce seedling growth, </t>
    </r>
    <r>
      <rPr>
        <i/>
        <sz val="10"/>
        <color theme="1"/>
        <rFont val="Arial"/>
        <family val="2"/>
      </rPr>
      <t>Canadian Journal of Soil Science</t>
    </r>
    <r>
      <rPr>
        <sz val="10"/>
        <color theme="1"/>
        <rFont val="Arial"/>
        <family val="2"/>
      </rPr>
      <t>, September, p85-92</t>
    </r>
  </si>
  <si>
    <r>
      <t xml:space="preserve">Poykio, R., Nurmesniemi, H., Permaki, P., Kuokkanen, T. and Valimaki, I., 2005, Leachability of metals in fly ash from a pulp and paper mill complex and environmental risk characterisation for eco-efficient utilisation of the fly ash as a fertilizer, </t>
    </r>
    <r>
      <rPr>
        <i/>
        <sz val="10"/>
        <color theme="1"/>
        <rFont val="Arial"/>
        <family val="2"/>
      </rPr>
      <t>Chemical Speciation and Bioavailability</t>
    </r>
    <r>
      <rPr>
        <sz val="10"/>
        <color theme="1"/>
        <rFont val="Arial"/>
        <family val="2"/>
      </rPr>
      <t>, Vol. 17, No.1, p1-9</t>
    </r>
  </si>
  <si>
    <t>This paper looks at the benefits of using boiler ash from paper mills.  It focuses on wood-burnt ash but also discusses issues and benefits of burning paper sludge.</t>
  </si>
  <si>
    <t>1993 and 1995</t>
  </si>
  <si>
    <t>Molybdenum</t>
  </si>
  <si>
    <t>Cobolt</t>
  </si>
  <si>
    <t>1993 sample</t>
  </si>
  <si>
    <t>&lt;1</t>
  </si>
  <si>
    <t>Source identified via?</t>
  </si>
  <si>
    <t>Discussed the mobility factors for metals within fly ash from a pulp and paper mill.  Although the introduction discusses the use of paper sludge as fuel for incinerators at paper mills, the ash used for the study comprises 55% bark and wood residues and 45% peat and hence has little relevance for this REA other than providing information for comparison purposes between ash types.</t>
  </si>
  <si>
    <t>Arithmetic mean (provided)</t>
  </si>
  <si>
    <t xml:space="preserve">Arithmetic mean </t>
  </si>
  <si>
    <t>1995 sample</t>
  </si>
  <si>
    <t xml:space="preserve">Evidence 2 &amp; 3, 13, 15 &amp; 19 </t>
  </si>
  <si>
    <t>2 &amp; 3
12 / 13 / 15 / 19
14
15</t>
  </si>
  <si>
    <r>
      <t xml:space="preserve">Measurable concentrations of metals, metalloids and dioxins have been reported by WRAP &amp; EA and WRc.
Concentrations of heavy metals and metalloids within PSA have also been reported by numerous other evidence sources.  
Someshwar </t>
    </r>
    <r>
      <rPr>
        <i/>
        <sz val="10"/>
        <color theme="1"/>
        <rFont val="Arial"/>
        <family val="2"/>
      </rPr>
      <t>et al.</t>
    </r>
    <r>
      <rPr>
        <sz val="10"/>
        <color theme="1"/>
        <rFont val="Arial"/>
        <family val="2"/>
      </rPr>
      <t xml:space="preserve"> (1990) indicates that generally less than 1% of the total 2,3,7,8-TCDD and 2,3,7,8-TCDF in the sludges burnt are present in combustion ashes.  
Saraber </t>
    </r>
    <r>
      <rPr>
        <i/>
        <sz val="10"/>
        <color theme="1"/>
        <rFont val="Arial"/>
        <family val="2"/>
      </rPr>
      <t>et al</t>
    </r>
    <r>
      <rPr>
        <sz val="10"/>
        <color theme="1"/>
        <rFont val="Arial"/>
        <family val="2"/>
      </rPr>
      <t xml:space="preserve"> (2012) indicate that concentrations of PAHs, PCBs and dioxins and furans were below the laboratory detection limit or negligible for biomass ashes including PSA.</t>
    </r>
  </si>
  <si>
    <t>Low concentrations of dioxins have been recorded in PSA.
Someshwar et al. (1990) indicates that generally less than 1% of the total 2,3,7,8-TCDD and 2,3,7,8-TCDF in the sludges burnt are present in combustion ashes.  
Saraber et al (2012) indicate that concentrations of PAHs, PCBs and dioxins and furans were below the laboratory detection limit or negligible for biomass ashes including PSA.</t>
  </si>
  <si>
    <t>3
14
15</t>
  </si>
  <si>
    <t>not detected/negligible</t>
  </si>
  <si>
    <t xml:space="preserve">2 &amp; 3
4
12
13
</t>
  </si>
  <si>
    <t>Applied to agricultural land as a liming agent.  PSA can be used as a direct substitute for virgin materials and required no further treatment or processing before use.
Nurmesniemi et al. (2012) identified that paper mill fly ash is a better plant nutrient and soil improvement agent that bottom ash.  This is due to higher concentrations of calcium and magnesium within the fly ash in comparison to the bottom ash.  It was noted that although the fly ash contained a higher proportion of phosphorus than the bottom ash, the water soluble phosphorus content was negligible and hence held no advantage to plants.</t>
  </si>
  <si>
    <t>2
16</t>
  </si>
  <si>
    <t>5 &amp; 9 &amp; 17</t>
  </si>
  <si>
    <t xml:space="preserve">2 / 3 / 7 / 12 / 13 </t>
  </si>
  <si>
    <t xml:space="preserve">
17
5
9
17</t>
  </si>
  <si>
    <t xml:space="preserve">The waste, as a dust, can be an irritant, if humans come into contact with this material. 
A comparison of mean concentrations of contaminants found within PSA and maximum limits in animal feed highlighted a potential issue with lead, manganese and mercury if ingested by livestock.  However, in reality this scenario is considered unlikely given that PSA is unpleasant to eat and therefore consumption levels would be minimal.  The one exception to this is during the period of calving where licking may lead to increased ingestion of PSA.
PSA can have a high electrical conductivity, with associated high sodium and chloride concentrations, which can present a hazard of salt phytotoxicity.  </t>
  </si>
  <si>
    <t xml:space="preserve">2 &amp; 3
7
12
13
15
16 &amp; 19
</t>
  </si>
  <si>
    <t>2 &amp; 3
7 &amp; 17
12
15 &amp; 19</t>
  </si>
  <si>
    <t>Min</t>
  </si>
  <si>
    <t>No. samples</t>
  </si>
  <si>
    <t>Max</t>
  </si>
  <si>
    <t>Evidence 3</t>
  </si>
  <si>
    <t>Evidence 13</t>
  </si>
  <si>
    <t>Evidence 15</t>
  </si>
  <si>
    <t>Evidence 16</t>
  </si>
  <si>
    <t>Fly</t>
  </si>
  <si>
    <t>Bottom</t>
  </si>
  <si>
    <t>Evidence 19</t>
  </si>
  <si>
    <t>Typically &lt;3mg/kg</t>
  </si>
  <si>
    <t>Range between 50 to 110 mg/kg, with concentrations around 100 mg/kg in untreated wood ashes</t>
  </si>
  <si>
    <t>Typically 50 to 110 mg/kg. Range between 130-240 mg/kg in untreated wood ashes</t>
  </si>
  <si>
    <r>
      <t xml:space="preserve">Elliot, A. and Mahmood, T., 2006, Beneficial uses of pulp and paper power boiler ash residues, </t>
    </r>
    <r>
      <rPr>
        <i/>
        <sz val="10"/>
        <color theme="1"/>
        <rFont val="Arial"/>
        <family val="2"/>
      </rPr>
      <t>Tappi Journal</t>
    </r>
    <r>
      <rPr>
        <sz val="10"/>
        <color theme="1"/>
        <rFont val="Arial"/>
        <family val="2"/>
      </rPr>
      <t>, Vol. 5, No. 10, p9-16</t>
    </r>
  </si>
  <si>
    <t>Relative Difference (calculated %)</t>
  </si>
  <si>
    <t>Ash 1</t>
  </si>
  <si>
    <t>Ash 2</t>
  </si>
  <si>
    <t>The mixture of calcium and magnesium compounds within the ash are capable of adjusting soil pH levels.  Main benefit comes from the liming value of the waste.  
Main benefit is based on the concentration of calcium oxide.
N.B. These benefits have also been discussed in numerous other evidence sources.</t>
  </si>
  <si>
    <r>
      <t xml:space="preserve">Concentrations of copper, zinc and phenols appear to all be below the laboratory limit of detection in leachate analysis from PSA.  Total ammonia concentrations recorded in leachate are less than the EQS.  
Measurable concentrations of copper, lead and nickel were reported in leachate data presented by Ying Yang </t>
    </r>
    <r>
      <rPr>
        <i/>
        <sz val="10"/>
        <color theme="1"/>
        <rFont val="Arial"/>
        <family val="2"/>
      </rPr>
      <t>et al</t>
    </r>
    <r>
      <rPr>
        <sz val="10"/>
        <color theme="1"/>
        <rFont val="Arial"/>
        <family val="2"/>
      </rPr>
      <t>. (2007).
Two samples of paper mill ash were subjected to column leachability testing by Xioa et al. (1999).  The results showed substantially different leachability potential between the two samples.  The ash which contained a high alkalinity and soluble salts showed a high leaching potential for several metals, including zinc and copper.  This was noted to have the potential to cause serious adverse impact to controlled waters under high application rates.  In contrast the other ash sample resulted in only minor leaching potential.</t>
    </r>
  </si>
  <si>
    <t>Analysis results do not include the testing for VOCs or other organics which could be present within the primary paper material.  However, it is assumed, based on the typical boiling points for VOCs around, that most, if not all, VOCs present will be volatilised during the incineration process (which can be to temperatures of between 750 ºC and 900 ºC).</t>
  </si>
  <si>
    <t>The sludge is generally co-burnt with different materials such as wood and rejects of the paper mill.  These can include plastics and metals.  It is assumed that the majority of plastics will be degraded and burnt during incineration; however Gavrilescu (2008) has noted that  inadequate mixing can result in incomplete combustion of materials with materials needed to be removed from the furnace following incineration.  With this in mind, it is also possible that metal fragments could remain in the resultant ashes.  There is the potential for these to be removed prior to landspreading through a screening process, although there is little evidence or discussion of this in the literature.</t>
  </si>
  <si>
    <t>Professional judgment</t>
  </si>
  <si>
    <t>Ash is not applied as a surface layer, but is incorporated into the soil matrix.  PSA is not associated with a high moisture content or fat content and hence is unlikely to result in anoxic soil conditions.</t>
  </si>
  <si>
    <r>
      <t xml:space="preserve">Evidence 2 (WRAP &amp; EA) and 3 (WRc) present a summary of solid and leachate data for PSA.  This is based on data provided by three producers in the UK.  The method of analysis is briefly discussed, but there are analytical certificates provided to ascertain whether the analysis undertaken was UKAS / MCERTS accredited.  This data was considered representative of PSA for subsequent risk assessment for human health, livestock, soil loading and controlled waters.  However, the authors recognised that due to the variability in concentrations recorded the data may not encompass the full range of values that might be attributed to PSA.  N.B. analytical data was provided by producers and hence has a high potential for bias.
Tyrer et al. (2010) indicate that PSA originating from only paper sludge ash can result in an ash with a high calcium oxide content. 
Limited leachability data for a sample of PSA is reported by Yang Yin et al. (2007).  This shows generally higher concentrations of leachable metals than that reported by WRAP and EA.
Quantitative data for ash is provided by Xioa </t>
    </r>
    <r>
      <rPr>
        <i/>
        <sz val="10"/>
        <color theme="1"/>
        <rFont val="Arial"/>
        <family val="2"/>
      </rPr>
      <t>et al.</t>
    </r>
    <r>
      <rPr>
        <sz val="10"/>
        <color theme="1"/>
        <rFont val="Arial"/>
        <family val="2"/>
      </rPr>
      <t xml:space="preserve"> (1999), which shows a high variance between concentrations of several metals, including nickel, lead and zinc in two samples of Paper Mill ash.
Analytical data for ash originating as 92% wood and 8% paper is provided by Saraber et al. (2012). With the exception of copper this data shows lower or similar concentrations of heavy metals and metalloids than that identified for other biomass ashes.
Nurmesniemi et al (2012) provides analytical data for both fly ash and bottom ash originating from 97% wood, bark and sawdust and 3% paper sludge - allowing a comparison to be made between the two types of PSA. Elliot and Mahmood (2006) note that fly ash and bottom ash is generally combined for disposal purposes.  
</t>
    </r>
  </si>
  <si>
    <r>
      <t xml:space="preserve">Concentrations of cadmium appear to all be below the laboratory limit of detection in leachate analysis from PSA.
Webb (2000) indicates that studies in the UK on the primary waste i.e. Paper sludge have found that most metals are recorded as non detectable in simulated leachate tests.
Leachate data presented by Ying Yang </t>
    </r>
    <r>
      <rPr>
        <i/>
        <sz val="10"/>
        <color theme="1"/>
        <rFont val="Arial"/>
        <family val="2"/>
      </rPr>
      <t>et al</t>
    </r>
    <r>
      <rPr>
        <sz val="10"/>
        <color theme="1"/>
        <rFont val="Arial"/>
        <family val="2"/>
      </rPr>
      <t>. (2007) shows that cadmium was not detected.
No cadmium was detected in a leachability study undertaken by Xioa et al. (1999).  The authors suggested that the cadmium identified in one of the paper mill ash samples was relatively immobile.</t>
    </r>
  </si>
  <si>
    <t>Summary of Evidence: Paper Sludge Ash REA</t>
  </si>
  <si>
    <t>https://publications.environment-agency.gov.uk/skeleton/publications/ViewPublication.aspx?id=0dff455f-3eb2-40d9-9627-206a1ae1d8cb</t>
  </si>
  <si>
    <t>An accurate number of producers is unknown but based on the search results this is likely to be between 2-5 main producers within the UK.  Smaller scale mills may also produce paper sludge ash for more localised agricultural applications.
The two main producers of paper sludge ash in 2007 are listed as UPM at Shotton paper mill, Deeside and Aylesford Newsprint, Kent.</t>
  </si>
  <si>
    <t>No material safety sheets have been identified.  
Gavrilescu (2008) indicates that paper sludge is mixed with drier waste materials such as wood residues to enhance the heating value.
Paper sludge composition can vary widely throughout the industry, depending on the type of operations carried out at the mill.  There are four main types of sludge created on paper mills, which have different chemical and physical characteristics.  These can often be burnt with rejects from the paper manufacturing process, which can include lumps of fibres, staples, metals from ring binders, sand, glass and plastics.
The type of sludge produced can vary both between mills and from different processes undertaken at an individual mill.  These can be distinctly different in composition.  In addition, the sludge can be co-burnt with bark and / or rejects from the mill.  A list of typical rejects co-burnt with sludge is provided by Scott and Smith (1995).  
Gavrilescu (2008) provides further information on the types of materials that can be co-burnt with paper mill sludge, including black liquor, bark and wood residues and rejects.  Four types of sludges are identified as mechanical-chemical sludge, biological sludge, de-inking sludge and mixed sludge.</t>
  </si>
  <si>
    <r>
      <t xml:space="preserve">Measurable concentration of chloride, arsenic, chromium and ammonia have been recorded during leachate testing.
The paper sludge itself and co-combusting of sludge with plastics can result in an ash with a high chloride content.
Measurable concentration of copper reported in leachate data presented by Tang Yin (2007).
Phosphorus was noted to be relatively insoluble in both fly and bottom PSA, minimising the risk of phosphorus leaching. Elliot and Mahmood (2006) indicate that phosphorus can be between 30-70% available to plants, which suggests a higher leaching potential than that stated by Nurmesniemi </t>
    </r>
    <r>
      <rPr>
        <i/>
        <sz val="10"/>
        <color theme="1"/>
        <rFont val="Arial"/>
        <family val="2"/>
      </rPr>
      <t>et al</t>
    </r>
    <r>
      <rPr>
        <sz val="10"/>
        <color theme="1"/>
        <rFont val="Arial"/>
        <family val="2"/>
      </rPr>
      <t xml:space="preserve"> (2012).</t>
    </r>
  </si>
  <si>
    <r>
      <t xml:space="preserve">The alkalinity of the waste in the form of lime can fix some compounds in a non-volatile and non odourous form.
Xiao </t>
    </r>
    <r>
      <rPr>
        <i/>
        <sz val="10"/>
        <color theme="1"/>
        <rFont val="Arial"/>
        <family val="2"/>
      </rPr>
      <t>et al.</t>
    </r>
    <r>
      <rPr>
        <sz val="10"/>
        <color theme="1"/>
        <rFont val="Arial"/>
        <family val="2"/>
      </rPr>
      <t xml:space="preserve"> (1999) note that in their experiment the pH of the ash was important in controlling potential leaching of arsenic, cadmium and lead.  Cadmium was noted to be present in ash in a relatively immobile form.</t>
    </r>
  </si>
  <si>
    <t xml:space="preserve">pH is alkaline - ranging between 9.4 and 12.9 </t>
  </si>
  <si>
    <t>This section collates and summarises any analytical data identified during the REA.  A list of substances is provides as a guide, but this is not exhaustative and data for other contaminants should be documented, if available.  In the event that a large amount of analytical data is identified for a particular waste stream, the reviewer should consider whether an alternative form of documenting the evidence is more appropriate.  If an alternative method of documentation is undertaken, a file path or similar location reference should be provided in this section - see below.</t>
  </si>
  <si>
    <t>Sparse supporting quantitative data</t>
  </si>
  <si>
    <t>Tony Marsland</t>
  </si>
  <si>
    <r>
      <t xml:space="preserve">Xiao, C., Ma, Q, L. and Saringumba, T., 1999, Effects of Soil on Trace Metal Leachability from Papermill Ashes and Sludges, </t>
    </r>
    <r>
      <rPr>
        <i/>
        <sz val="10"/>
        <color theme="1"/>
        <rFont val="Arial"/>
        <family val="2"/>
      </rPr>
      <t>Journal of Environmental Quality</t>
    </r>
    <r>
      <rPr>
        <sz val="10"/>
        <color theme="1"/>
        <rFont val="Arial"/>
        <family val="2"/>
      </rPr>
      <t>, Volume 28. No. 1 Jan-Feb, 321-333.</t>
    </r>
  </si>
  <si>
    <r>
      <t xml:space="preserve">Someshwar, A.V., Jain, A.K., Whittemore, R.C., LaFleur, L.E. And Gillespie, W.J, 1990, The Effects of Sludge Burning on the PCDD/PCDF Content of Ashes from Pulp and Paper Mill Hog Fuel Boilers, </t>
    </r>
    <r>
      <rPr>
        <i/>
        <sz val="10"/>
        <color theme="1"/>
        <rFont val="Arial"/>
        <family val="2"/>
      </rPr>
      <t>Chemosphere</t>
    </r>
    <r>
      <rPr>
        <sz val="10"/>
        <color theme="1"/>
        <rFont val="Arial"/>
        <family val="2"/>
      </rPr>
      <t>, Vol. 20, Nos. 10-12, p1715-1722</t>
    </r>
  </si>
  <si>
    <t>Evidence Extraction - Paper Sludge Ash</t>
  </si>
  <si>
    <t>Medium - potential for strong bias for UK dataset, but a lot of comparative data has been identified within the peer reviewed literature, with some of this being relatively recent and from other European countries.</t>
  </si>
  <si>
    <t>Solid Data (UK &amp; Non UK data)</t>
  </si>
  <si>
    <t>Leachate Data  (UK &amp; Non UK data)</t>
  </si>
  <si>
    <t xml:space="preserve">http://www.varmeforsk.se/files/program/askor/Saraber_and_Haasnoot_-_23-01-2012.pdf  </t>
  </si>
  <si>
    <t>http://echa.europa.eu/documents/10162/13632/information_requirements_r11_en.pdf</t>
  </si>
  <si>
    <t>Q25</t>
  </si>
  <si>
    <t>Q27</t>
  </si>
  <si>
    <t>Q30</t>
  </si>
  <si>
    <t>In addition to the above, PFOS and nanomaterials have also been identified within sludges and therefore may also be an important consideration.</t>
  </si>
  <si>
    <t>Q34</t>
  </si>
  <si>
    <t>The Weeds Act 1959 mentions five injurious weeds as common ragwort, spear thistle, creeping field thistle, broadlead dock and curled dock.</t>
  </si>
  <si>
    <t>Q35</t>
  </si>
  <si>
    <t xml:space="preserve">It is an offence under section 14(2) of the Wildlife and Countryside act 1981 to "plant or otherwise cause to grow in the wild" any plant listed in Schedule nine, Part II to the Act. </t>
  </si>
  <si>
    <t>http://www.ukwildlife.com/index.php/wildlife-countryside-act-1981/schedule-9/schedule-9-part-2/)</t>
  </si>
  <si>
    <t>Is there the potential for the stability of the waste to come into question?</t>
  </si>
  <si>
    <t>Following incineration the resultant ash is unlikely to change in form.  However, conditioning through the addition of water is often undertaken prior to landspreading which can improve the handling characteristics of the ash.</t>
  </si>
  <si>
    <t>Professional judgment and 21</t>
  </si>
  <si>
    <t>Soil Quality, Human Health, Livestock</t>
  </si>
  <si>
    <t>Provide general information on good practice on handling, storage and conditioning of ash for spreading to agricultural land.</t>
  </si>
  <si>
    <t>Conditioning of paper mill ash with water</t>
  </si>
  <si>
    <t>3
21</t>
  </si>
  <si>
    <t>surface spreading</t>
  </si>
  <si>
    <t>Mechanically incorporated into the soil.  This is either through the trampling effect of cattle on grassed areas (typically 5cm) or mechanically in arable fields (typically 25cm).
Risse and Harris indicate that for wood ash it can be spread to land using conventional manure spreading or lime application equipment and is either top dressed or incorporated into the soil.  Maximum benefits tend to be achieved when the ash is incorporated into the root zone.  Given the similarities between wood ash and PSA, it is assumed that a similar approach would be taken for the application of PSA to land.  Note that any ashes tend to be conditioned with the addition of water to improve handling characteristics of the ash and minimise dust issues.  This treatment appears to generally occur at the producer prior to transport.</t>
  </si>
  <si>
    <t>Very fine dust can be produced when spread to land in an unconditioned form i.e. no addition of water.
PSA comes as a dry powder (&lt;0.1% moisture), with 40% of the particles being &lt;0.063mm.
The exposure of the workforce to dust is considered to be similar to that from exposure to dust arising from lime from other sources.
Application of dust suppression measures may be required.
The dry matter content of both bottom and fly ash from PSA was recorded as 99.5%, which will have a big influence on the dust potential of this waste.
Moisture / water can be added to improve the handling characteristics of the waste, but care should be taken to avoid adding too much water as this can result in the ash caking and becoming too difficult to spread across the site.  The pre-treatment of the ash tends to be undertaken at the producer prior to transport and subsequent landspreading or storage.</t>
  </si>
  <si>
    <t xml:space="preserve">1 &amp; 2
2
3
16
21
</t>
  </si>
  <si>
    <t>2 / 21
2
18</t>
  </si>
  <si>
    <t>Keyword(s)</t>
  </si>
  <si>
    <t>Summary of Keyword Searches</t>
  </si>
  <si>
    <t>Country of Origin</t>
  </si>
  <si>
    <t>UK</t>
  </si>
  <si>
    <t>2 &amp; 3</t>
  </si>
  <si>
    <t>Malaysia (Non UK)</t>
  </si>
  <si>
    <t>USA (Non UK)</t>
  </si>
  <si>
    <t>Netherlands (Non UK)</t>
  </si>
  <si>
    <t>Finland (Non UK)</t>
  </si>
  <si>
    <t>Canada (Non UK)</t>
  </si>
  <si>
    <t xml:space="preserve">This spreadsheet is provided to document evidence obtained during an REA for the above primary question.  
The reviewer should refer to the REA Methodology for guidance on undertaking an appropriate search strategy for evidence.  The search strategy undertaken should be recorded on Tab AA - Search Strategy. The evidence collected should be screened against the inclusion / exclusion criteria and if still considered relevant should be documented in Tab A - Data sources.  This will generate a numerical evidence number to be used throughout the REA.  Where these documents are referred to outside of this REA, they should be referenced as [specific waste stream]_[evidence no.] 
Once the evidence source has been documented, the reviewer should proceed to the evidence extraction phase and complete Tabs B and C, where relevant.  Drop down lists have been provided for the majority of questions to ensure consistent responses.  A comments box is also provided to allow supporting information to be documented in the relevant sections for ease of future review.  
Following evidence extraction, the quality of the data and information obtained is scored in accordance with the REA Methodology to identify potential confidence issues in the data, bias and data gaps.
</t>
  </si>
  <si>
    <t>http://extension.uga.edu/publications/detail.cfm?number=B1142</t>
  </si>
  <si>
    <t>RISSE, L.M AND GASKIN, J., 2002. Best management practice for wood ash as agricultural soil amendment, UGA Cooperative Extension Bulletin B1142. Athens, GA: Cooperative Extension Service, University of Georgia College of Agricultural and Environmental Sciences.</t>
  </si>
  <si>
    <t>How many producers of this waste are there in the UK?</t>
  </si>
  <si>
    <r>
      <t xml:space="preserve">Are there different production processes for this waste and how long have these been followed?  </t>
    </r>
    <r>
      <rPr>
        <i/>
        <sz val="10"/>
        <color theme="1"/>
        <rFont val="Arial"/>
        <family val="2"/>
      </rPr>
      <t>Please provide summary information</t>
    </r>
  </si>
  <si>
    <t>Is the waste produced as part of a treatment process (for example, effluent treatment)?</t>
  </si>
  <si>
    <t>If yes, please provide details for the primary treatment process, particularly whether this has the potential to introduce contaminants such as disinfectants and so on.</t>
  </si>
  <si>
    <t>Is there any information on the primary product for this waste (for example, from material safety data sheets or similar)?</t>
  </si>
  <si>
    <r>
      <t xml:space="preserve">How variable is the waste between batches and what factors influence this variability? </t>
    </r>
    <r>
      <rPr>
        <i/>
        <sz val="10"/>
        <color theme="1"/>
        <rFont val="Arial"/>
        <family val="2"/>
      </rPr>
      <t xml:space="preserve"> Please provide summary information if available.</t>
    </r>
  </si>
  <si>
    <t>How variable is the waste between producers and what factors influence this variability?</t>
  </si>
  <si>
    <r>
      <t xml:space="preserve">Does the waste contain any hazardous substances?  </t>
    </r>
    <r>
      <rPr>
        <i/>
        <sz val="10"/>
        <color theme="1"/>
        <rFont val="Arial"/>
        <family val="2"/>
      </rPr>
      <t xml:space="preserve"> (as defined by JAGDAG, see Tab D - supporting information)</t>
    </r>
  </si>
  <si>
    <t>Does the waste contain any non-hazardous pollutants in concentrations substantially above (greater than twice) typical natural background for shallow groundwater or drinking water standards?</t>
  </si>
  <si>
    <r>
      <t xml:space="preserve">Does the waste contain any Priority or Priority Hazardous Substances? </t>
    </r>
    <r>
      <rPr>
        <i/>
        <sz val="10"/>
        <color theme="1"/>
        <rFont val="Arial"/>
        <family val="2"/>
      </rPr>
      <t>See Tab D - Supporting information</t>
    </r>
  </si>
  <si>
    <t>Does the waste contain any contaminants which are considered to be toxic to human health (that is, have proven or suspected carcinogenic, mutagenic, reproductive toxic effects and so on)?</t>
  </si>
  <si>
    <r>
      <t xml:space="preserve">Are there any contaminants present in the waste that are proven or suspected to be persistent in the environment?  </t>
    </r>
    <r>
      <rPr>
        <i/>
        <sz val="10"/>
        <color theme="1"/>
        <rFont val="Arial"/>
        <family val="2"/>
      </rPr>
      <t>See Tab D - Supporting information</t>
    </r>
  </si>
  <si>
    <t>Describe any speciation or the form of contaminants identified in the waste which could influence the hazards associated with these.</t>
  </si>
  <si>
    <t>Are pesticides, herbicides or fungicides likely to be present in the waste?</t>
  </si>
  <si>
    <t>Does the waste contain any contaminants which could potentially present a cumulative/additive effects?</t>
  </si>
  <si>
    <r>
      <t xml:space="preserve">Are </t>
    </r>
    <r>
      <rPr>
        <i/>
        <sz val="10"/>
        <color theme="1"/>
        <rFont val="Arial"/>
        <family val="2"/>
      </rPr>
      <t>Salmonella</t>
    </r>
    <r>
      <rPr>
        <sz val="10"/>
        <color theme="1"/>
        <rFont val="Arial"/>
        <family val="2"/>
      </rPr>
      <t xml:space="preserve">, </t>
    </r>
    <r>
      <rPr>
        <i/>
        <sz val="10"/>
        <color theme="1"/>
        <rFont val="Arial"/>
        <family val="2"/>
      </rPr>
      <t>Listeria monocytogenes</t>
    </r>
    <r>
      <rPr>
        <sz val="10"/>
        <color theme="1"/>
        <rFont val="Arial"/>
        <family val="2"/>
      </rPr>
      <t xml:space="preserve">, </t>
    </r>
    <r>
      <rPr>
        <i/>
        <sz val="10"/>
        <color theme="1"/>
        <rFont val="Arial"/>
        <family val="2"/>
      </rPr>
      <t>Escherichia coli</t>
    </r>
    <r>
      <rPr>
        <sz val="10"/>
        <color theme="1"/>
        <rFont val="Arial"/>
        <family val="2"/>
      </rPr>
      <t xml:space="preserve">, </t>
    </r>
    <r>
      <rPr>
        <i/>
        <sz val="10"/>
        <color theme="1"/>
        <rFont val="Arial"/>
        <family val="2"/>
      </rPr>
      <t>Clostridium botulinum</t>
    </r>
    <r>
      <rPr>
        <sz val="10"/>
        <color theme="1"/>
        <rFont val="Arial"/>
        <family val="2"/>
      </rPr>
      <t xml:space="preserve"> or </t>
    </r>
    <r>
      <rPr>
        <i/>
        <sz val="10"/>
        <color theme="1"/>
        <rFont val="Arial"/>
        <family val="2"/>
      </rPr>
      <t>Bacillus cereus</t>
    </r>
    <r>
      <rPr>
        <sz val="10"/>
        <color theme="1"/>
        <rFont val="Arial"/>
        <family val="2"/>
      </rPr>
      <t>, or other bacteria or pathogens, or diseases such as bovine spongiform encephalopathy (BSE) and scrapie likely to be present in the waste, post spreading?</t>
    </r>
  </si>
  <si>
    <t>Are plant pathogens, fungus and/or soil-borne diseases likely to be present in the waste post spreading?</t>
  </si>
  <si>
    <t>Are toxic or injurious plants likely to be present in the waste, post spreading?</t>
  </si>
  <si>
    <r>
      <t>Is there potential for invasive weeds to be present in the waste, post spreading?</t>
    </r>
    <r>
      <rPr>
        <i/>
        <sz val="10"/>
        <color theme="1"/>
        <rFont val="Arial"/>
        <family val="2"/>
      </rPr>
      <t xml:space="preserve"> See Tab D - Supporting information</t>
    </r>
  </si>
  <si>
    <r>
      <t xml:space="preserve">Is there potential for exotic species to be present in the waste, post spreading? </t>
    </r>
    <r>
      <rPr>
        <i/>
        <sz val="10"/>
        <color theme="1"/>
        <rFont val="Arial"/>
        <family val="2"/>
      </rPr>
      <t>See Tab D - Supporting information</t>
    </r>
  </si>
  <si>
    <t>Is non biodegradable material such as plastics, metal, brick, concrete or glass likely to be present in the waste, post spreading?</t>
  </si>
  <si>
    <t>Are unpleasant odours likely to be associated with the waste?</t>
  </si>
  <si>
    <t>Is the waste likely to attract pests such as flies or scavenging animals?</t>
  </si>
  <si>
    <t>Does the waste have a high fat or oil content (that is, &gt;4% by weight)?</t>
  </si>
</sst>
</file>

<file path=xl/styles.xml><?xml version="1.0" encoding="utf-8"?>
<styleSheet xmlns="http://schemas.openxmlformats.org/spreadsheetml/2006/main">
  <numFmts count="2">
    <numFmt numFmtId="164" formatCode="0.0"/>
    <numFmt numFmtId="165" formatCode="0.000"/>
  </numFmts>
  <fonts count="19">
    <font>
      <sz val="10"/>
      <color theme="1"/>
      <name val="Arial"/>
      <family val="2"/>
    </font>
    <font>
      <b/>
      <sz val="10"/>
      <color theme="1"/>
      <name val="Arial"/>
      <family val="2"/>
    </font>
    <font>
      <b/>
      <u/>
      <sz val="13"/>
      <name val="Arial"/>
      <family val="2"/>
    </font>
    <font>
      <b/>
      <sz val="10"/>
      <name val="Arial"/>
      <family val="2"/>
    </font>
    <font>
      <b/>
      <sz val="11"/>
      <color theme="1"/>
      <name val="Arial"/>
      <family val="2"/>
    </font>
    <font>
      <b/>
      <sz val="12"/>
      <color theme="1"/>
      <name val="Arial"/>
      <family val="2"/>
    </font>
    <font>
      <b/>
      <sz val="8"/>
      <color theme="1"/>
      <name val="Arial"/>
      <family val="2"/>
    </font>
    <font>
      <b/>
      <u/>
      <sz val="12"/>
      <color theme="1"/>
      <name val="Arial"/>
      <family val="2"/>
    </font>
    <font>
      <b/>
      <u/>
      <sz val="14"/>
      <name val="Arial"/>
      <family val="2"/>
    </font>
    <font>
      <sz val="9"/>
      <color indexed="81"/>
      <name val="Tahoma"/>
      <family val="2"/>
    </font>
    <font>
      <i/>
      <sz val="10"/>
      <color theme="1"/>
      <name val="Arial"/>
      <family val="2"/>
    </font>
    <font>
      <b/>
      <i/>
      <sz val="10"/>
      <color theme="1"/>
      <name val="Arial"/>
      <family val="2"/>
    </font>
    <font>
      <u/>
      <sz val="10"/>
      <color theme="1"/>
      <name val="Arial"/>
      <family val="2"/>
    </font>
    <font>
      <vertAlign val="subscript"/>
      <sz val="10"/>
      <color theme="1"/>
      <name val="Arial"/>
      <family val="2"/>
    </font>
    <font>
      <vertAlign val="superscript"/>
      <sz val="10"/>
      <color theme="1"/>
      <name val="Arial"/>
      <family val="2"/>
    </font>
    <font>
      <u/>
      <sz val="10"/>
      <color theme="10"/>
      <name val="Arial"/>
      <family val="2"/>
    </font>
    <font>
      <b/>
      <sz val="9"/>
      <color rgb="FF000000"/>
      <name val="Arial"/>
      <family val="2"/>
    </font>
    <font>
      <sz val="8"/>
      <color theme="1"/>
      <name val="Arial"/>
      <family val="2"/>
    </font>
    <font>
      <sz val="10"/>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D9D9D9"/>
        <bgColor theme="0" tint="-0.24994659260841701"/>
      </patternFill>
    </fill>
  </fills>
  <borders count="6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auto="1"/>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auto="1"/>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54">
    <xf numFmtId="0" fontId="0" fillId="0" borderId="0" xfId="0"/>
    <xf numFmtId="0" fontId="0" fillId="0" borderId="0" xfId="0" applyAlignment="1">
      <alignment wrapText="1"/>
    </xf>
    <xf numFmtId="0" fontId="1" fillId="0" borderId="0" xfId="0" applyFont="1"/>
    <xf numFmtId="0" fontId="2" fillId="0" borderId="0" xfId="0" applyFont="1" applyProtection="1"/>
    <xf numFmtId="0" fontId="3" fillId="0" borderId="0" xfId="0" applyFont="1" applyProtection="1"/>
    <xf numFmtId="0" fontId="3" fillId="0" borderId="0" xfId="0" applyFont="1" applyAlignment="1" applyProtection="1">
      <alignment horizontal="right"/>
    </xf>
    <xf numFmtId="0" fontId="0" fillId="0" borderId="0" xfId="0" applyAlignment="1">
      <alignment horizontal="center"/>
    </xf>
    <xf numFmtId="0" fontId="4" fillId="0" borderId="0" xfId="0" applyFont="1"/>
    <xf numFmtId="0" fontId="5" fillId="0" borderId="0" xfId="0" applyFont="1" applyAlignment="1">
      <alignment wrapText="1"/>
    </xf>
    <xf numFmtId="0" fontId="7" fillId="0" borderId="0" xfId="0" applyFont="1"/>
    <xf numFmtId="0" fontId="0" fillId="0" borderId="13" xfId="0" applyBorder="1"/>
    <xf numFmtId="0" fontId="0" fillId="0" borderId="16" xfId="0" applyBorder="1"/>
    <xf numFmtId="0" fontId="0" fillId="0" borderId="19" xfId="0" applyBorder="1"/>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7" fillId="0" borderId="0" xfId="0" applyFont="1" applyAlignment="1">
      <alignment horizontal="center"/>
    </xf>
    <xf numFmtId="0" fontId="0" fillId="0" borderId="20"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7" fillId="0" borderId="0" xfId="0" applyFont="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7" fillId="0" borderId="0" xfId="0" applyFont="1" applyAlignment="1">
      <alignment horizontal="left"/>
    </xf>
    <xf numFmtId="0" fontId="0" fillId="2" borderId="3" xfId="0" applyFill="1" applyBorder="1"/>
    <xf numFmtId="14" fontId="0" fillId="2" borderId="3" xfId="0" applyNumberFormat="1" applyFill="1" applyBorder="1" applyAlignment="1" applyProtection="1">
      <alignment horizontal="left"/>
      <protection locked="0"/>
    </xf>
    <xf numFmtId="0" fontId="0" fillId="0" borderId="13" xfId="0" applyBorder="1" applyAlignment="1">
      <alignment wrapText="1"/>
    </xf>
    <xf numFmtId="0" fontId="0" fillId="0" borderId="16" xfId="0" applyBorder="1" applyAlignment="1">
      <alignment wrapText="1"/>
    </xf>
    <xf numFmtId="0" fontId="0" fillId="0" borderId="19" xfId="0" applyBorder="1" applyAlignment="1">
      <alignment wrapText="1"/>
    </xf>
    <xf numFmtId="0" fontId="0" fillId="0" borderId="0" xfId="0" applyAlignment="1">
      <alignment horizontal="center" wrapText="1"/>
    </xf>
    <xf numFmtId="0" fontId="0" fillId="0" borderId="0" xfId="0" applyAlignment="1">
      <alignment horizontal="left"/>
    </xf>
    <xf numFmtId="0" fontId="0" fillId="0" borderId="14" xfId="0" applyBorder="1" applyAlignment="1">
      <alignment wrapText="1"/>
    </xf>
    <xf numFmtId="0" fontId="8" fillId="0" borderId="0" xfId="0" applyFont="1" applyProtection="1"/>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0" fillId="0" borderId="12" xfId="0" applyBorder="1" applyAlignment="1">
      <alignment horizontal="center" wrapText="1"/>
    </xf>
    <xf numFmtId="0" fontId="0" fillId="0" borderId="15" xfId="0" applyBorder="1" applyAlignment="1">
      <alignment horizontal="center" wrapText="1"/>
    </xf>
    <xf numFmtId="0" fontId="7"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Font="1"/>
    <xf numFmtId="0" fontId="1" fillId="0" borderId="24" xfId="0" applyFont="1" applyBorder="1"/>
    <xf numFmtId="0" fontId="0" fillId="2" borderId="24" xfId="0" applyFill="1" applyBorder="1"/>
    <xf numFmtId="0" fontId="0" fillId="0" borderId="0" xfId="0" applyBorder="1"/>
    <xf numFmtId="0" fontId="1" fillId="0" borderId="5" xfId="0" applyFont="1" applyBorder="1"/>
    <xf numFmtId="0" fontId="0" fillId="3" borderId="0" xfId="0" applyFill="1" applyBorder="1"/>
    <xf numFmtId="0" fontId="0" fillId="0" borderId="14" xfId="0" applyBorder="1"/>
    <xf numFmtId="0" fontId="0" fillId="0" borderId="13" xfId="0" applyBorder="1" applyAlignment="1">
      <alignment horizontal="left" vertical="center" wrapText="1"/>
    </xf>
    <xf numFmtId="0" fontId="0" fillId="0" borderId="0" xfId="0"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0" fillId="0" borderId="12"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0" borderId="0" xfId="0" applyFont="1" applyAlignment="1">
      <alignment wrapText="1"/>
    </xf>
    <xf numFmtId="0" fontId="0" fillId="0" borderId="12" xfId="0" applyBorder="1"/>
    <xf numFmtId="0" fontId="0" fillId="0" borderId="12" xfId="0" applyFill="1" applyBorder="1"/>
    <xf numFmtId="0" fontId="0" fillId="0" borderId="27" xfId="0" applyBorder="1"/>
    <xf numFmtId="0" fontId="0" fillId="0" borderId="28" xfId="0" applyBorder="1"/>
    <xf numFmtId="0" fontId="0" fillId="0" borderId="4" xfId="0" applyBorder="1" applyAlignment="1">
      <alignment horizontal="center"/>
    </xf>
    <xf numFmtId="0" fontId="0" fillId="0" borderId="4" xfId="0" applyBorder="1" applyAlignment="1">
      <alignment horizontal="left" vertical="center" wrapText="1"/>
    </xf>
    <xf numFmtId="0" fontId="0" fillId="0" borderId="4" xfId="0" applyBorder="1"/>
    <xf numFmtId="0" fontId="0" fillId="0" borderId="4" xfId="0" applyBorder="1" applyAlignment="1">
      <alignment wrapText="1"/>
    </xf>
    <xf numFmtId="0" fontId="0" fillId="0" borderId="4" xfId="0" applyBorder="1" applyAlignment="1">
      <alignment horizontal="center" vertical="center" wrapText="1"/>
    </xf>
    <xf numFmtId="0" fontId="1" fillId="0" borderId="13" xfId="0" applyFont="1" applyBorder="1" applyAlignment="1">
      <alignment horizontal="left" vertical="center"/>
    </xf>
    <xf numFmtId="0" fontId="0" fillId="0" borderId="12" xfId="0" applyBorder="1" applyAlignment="1">
      <alignment wrapText="1"/>
    </xf>
    <xf numFmtId="0" fontId="0" fillId="0" borderId="0" xfId="0" applyBorder="1" applyAlignment="1">
      <alignment horizontal="center" vertical="center" wrapText="1"/>
    </xf>
    <xf numFmtId="0" fontId="0" fillId="0" borderId="0" xfId="0" applyAlignment="1">
      <alignment horizontal="right"/>
    </xf>
    <xf numFmtId="0" fontId="4" fillId="0" borderId="35"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36" xfId="0" applyBorder="1" applyAlignment="1">
      <alignment horizontal="center" vertical="center" wrapText="1"/>
    </xf>
    <xf numFmtId="0" fontId="0" fillId="0" borderId="20" xfId="0" applyBorder="1" applyAlignment="1">
      <alignment horizontal="center" vertical="center" wrapText="1"/>
    </xf>
    <xf numFmtId="0" fontId="0" fillId="2"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3" xfId="0" applyBorder="1" applyAlignment="1">
      <alignment horizontal="center" vertical="center" wrapText="1"/>
    </xf>
    <xf numFmtId="0" fontId="0" fillId="2" borderId="16" xfId="0" applyFill="1"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left" wrapText="1"/>
    </xf>
    <xf numFmtId="0" fontId="11" fillId="0" borderId="0" xfId="0" applyFont="1" applyAlignment="1">
      <alignment horizontal="left" vertical="center"/>
    </xf>
    <xf numFmtId="0" fontId="10" fillId="0" borderId="13" xfId="0" applyFont="1" applyBorder="1" applyAlignment="1">
      <alignment horizontal="left" vertical="center" wrapText="1"/>
    </xf>
    <xf numFmtId="0" fontId="11" fillId="0" borderId="13" xfId="0" applyFont="1" applyBorder="1" applyAlignment="1">
      <alignment horizontal="left" vertical="center" wrapText="1"/>
    </xf>
    <xf numFmtId="0" fontId="0" fillId="0" borderId="17" xfId="0" applyBorder="1" applyAlignment="1">
      <alignment wrapText="1"/>
    </xf>
    <xf numFmtId="0" fontId="16" fillId="4" borderId="41" xfId="0" applyFont="1" applyFill="1" applyBorder="1" applyAlignment="1">
      <alignment vertical="top" wrapText="1"/>
    </xf>
    <xf numFmtId="0" fontId="0" fillId="0" borderId="13" xfId="0" applyBorder="1" applyAlignment="1">
      <alignment horizontal="left" vertical="top" wrapText="1"/>
    </xf>
    <xf numFmtId="0" fontId="16" fillId="4" borderId="42" xfId="0" applyFont="1" applyFill="1" applyBorder="1" applyAlignment="1">
      <alignment horizontal="left" vertical="top" wrapText="1"/>
    </xf>
    <xf numFmtId="0" fontId="17" fillId="0" borderId="46" xfId="0" applyFont="1" applyBorder="1" applyAlignment="1">
      <alignment horizontal="left" vertical="top" wrapText="1"/>
    </xf>
    <xf numFmtId="0" fontId="17" fillId="0" borderId="45" xfId="0" applyFont="1" applyBorder="1" applyAlignment="1">
      <alignment horizontal="left" vertical="top" wrapText="1"/>
    </xf>
    <xf numFmtId="0" fontId="0" fillId="0" borderId="13" xfId="0" applyFont="1" applyBorder="1" applyAlignment="1">
      <alignment wrapText="1"/>
    </xf>
    <xf numFmtId="14" fontId="0" fillId="0" borderId="19" xfId="0" applyNumberFormat="1" applyBorder="1"/>
    <xf numFmtId="14" fontId="0" fillId="0" borderId="13" xfId="0" applyNumberFormat="1" applyBorder="1"/>
    <xf numFmtId="0" fontId="0" fillId="2" borderId="13" xfId="0" applyFill="1" applyBorder="1" applyAlignment="1">
      <alignment horizontal="left" vertical="top" wrapText="1"/>
    </xf>
    <xf numFmtId="0" fontId="0" fillId="2" borderId="16" xfId="0" applyFill="1" applyBorder="1" applyAlignment="1">
      <alignment horizontal="left" vertical="top" wrapText="1"/>
    </xf>
    <xf numFmtId="16" fontId="0" fillId="2" borderId="13" xfId="0" applyNumberFormat="1" applyFill="1" applyBorder="1" applyAlignment="1">
      <alignment horizontal="left" vertical="top" wrapText="1"/>
    </xf>
    <xf numFmtId="0" fontId="0" fillId="0" borderId="15" xfId="0" applyBorder="1"/>
    <xf numFmtId="0" fontId="0" fillId="0" borderId="17" xfId="0" applyBorder="1"/>
    <xf numFmtId="0" fontId="0" fillId="0" borderId="18" xfId="0" applyBorder="1"/>
    <xf numFmtId="0" fontId="0" fillId="0" borderId="20" xfId="0" applyBorder="1"/>
    <xf numFmtId="0" fontId="15" fillId="0" borderId="19" xfId="1" applyBorder="1" applyAlignment="1" applyProtection="1"/>
    <xf numFmtId="0" fontId="0" fillId="0" borderId="36" xfId="0" applyBorder="1"/>
    <xf numFmtId="14" fontId="0" fillId="0" borderId="36" xfId="0" applyNumberFormat="1" applyBorder="1"/>
    <xf numFmtId="0" fontId="0" fillId="0" borderId="56" xfId="0" applyBorder="1" applyAlignment="1">
      <alignment wrapText="1"/>
    </xf>
    <xf numFmtId="0" fontId="0" fillId="0" borderId="19" xfId="0" applyFont="1" applyBorder="1" applyAlignment="1">
      <alignment wrapText="1"/>
    </xf>
    <xf numFmtId="0" fontId="0" fillId="0" borderId="0" xfId="0" applyAlignment="1">
      <alignment horizontal="left" wrapText="1"/>
    </xf>
    <xf numFmtId="0" fontId="15" fillId="0" borderId="13" xfId="1" applyBorder="1" applyAlignment="1" applyProtection="1">
      <alignment wrapText="1"/>
    </xf>
    <xf numFmtId="0" fontId="0" fillId="0" borderId="36" xfId="0" applyBorder="1" applyAlignment="1">
      <alignment wrapText="1"/>
    </xf>
    <xf numFmtId="3" fontId="0" fillId="0" borderId="13" xfId="0" applyNumberFormat="1" applyBorder="1"/>
    <xf numFmtId="0" fontId="0" fillId="0" borderId="39" xfId="0" applyBorder="1" applyAlignment="1">
      <alignment wrapText="1"/>
    </xf>
    <xf numFmtId="0" fontId="0" fillId="0" borderId="15" xfId="0" applyBorder="1" applyAlignment="1">
      <alignment wrapText="1"/>
    </xf>
    <xf numFmtId="0" fontId="1" fillId="2" borderId="26" xfId="0" applyFont="1" applyFill="1" applyBorder="1" applyAlignment="1">
      <alignment horizontal="center" vertical="center" wrapText="1"/>
    </xf>
    <xf numFmtId="0" fontId="0" fillId="0" borderId="37" xfId="0" applyBorder="1"/>
    <xf numFmtId="0" fontId="0" fillId="0" borderId="49" xfId="0" applyBorder="1"/>
    <xf numFmtId="0" fontId="0" fillId="0" borderId="60" xfId="0" applyBorder="1"/>
    <xf numFmtId="0" fontId="0" fillId="0" borderId="48" xfId="0" applyBorder="1"/>
    <xf numFmtId="0" fontId="0" fillId="0" borderId="7" xfId="0" applyBorder="1"/>
    <xf numFmtId="0" fontId="1" fillId="0" borderId="3" xfId="0" applyFont="1" applyBorder="1"/>
    <xf numFmtId="0" fontId="0" fillId="0" borderId="59" xfId="0" applyBorder="1"/>
    <xf numFmtId="0" fontId="0" fillId="0" borderId="11" xfId="0" applyBorder="1"/>
    <xf numFmtId="0" fontId="0" fillId="0" borderId="10" xfId="0" applyBorder="1"/>
    <xf numFmtId="164" fontId="0" fillId="0" borderId="0" xfId="0" applyNumberFormat="1" applyBorder="1"/>
    <xf numFmtId="0" fontId="1" fillId="2" borderId="1" xfId="0" applyFont="1" applyFill="1" applyBorder="1" applyAlignment="1">
      <alignment horizontal="center" vertical="center"/>
    </xf>
    <xf numFmtId="165" fontId="0" fillId="0" borderId="0" xfId="0" applyNumberFormat="1" applyBorder="1"/>
    <xf numFmtId="0" fontId="0" fillId="3" borderId="12" xfId="0" applyFill="1" applyBorder="1" applyAlignment="1">
      <alignment wrapText="1"/>
    </xf>
    <xf numFmtId="17" fontId="0" fillId="2" borderId="13" xfId="0" applyNumberFormat="1" applyFill="1" applyBorder="1" applyAlignment="1">
      <alignment horizontal="left" vertical="top" wrapText="1"/>
    </xf>
    <xf numFmtId="0" fontId="0" fillId="3" borderId="12" xfId="0" applyFill="1" applyBorder="1"/>
    <xf numFmtId="14" fontId="0" fillId="3" borderId="13" xfId="0" applyNumberFormat="1" applyFill="1" applyBorder="1"/>
    <xf numFmtId="0" fontId="0" fillId="3" borderId="13" xfId="0" applyFill="1" applyBorder="1"/>
    <xf numFmtId="0" fontId="0" fillId="3" borderId="14" xfId="0" applyFill="1" applyBorder="1"/>
    <xf numFmtId="0" fontId="0" fillId="3" borderId="57" xfId="0" applyFill="1" applyBorder="1"/>
    <xf numFmtId="0" fontId="15" fillId="3" borderId="13" xfId="1" applyFill="1" applyBorder="1" applyAlignment="1" applyProtection="1"/>
    <xf numFmtId="14" fontId="0" fillId="0" borderId="13" xfId="0" applyNumberFormat="1" applyBorder="1" applyAlignment="1">
      <alignment horizontal="right"/>
    </xf>
    <xf numFmtId="0" fontId="0" fillId="0" borderId="39" xfId="0" applyFont="1" applyFill="1" applyBorder="1"/>
    <xf numFmtId="0" fontId="0" fillId="0" borderId="12" xfId="0" applyFont="1" applyFill="1" applyBorder="1"/>
    <xf numFmtId="0" fontId="0" fillId="0" borderId="12" xfId="0" applyFont="1" applyBorder="1"/>
    <xf numFmtId="0" fontId="0" fillId="0" borderId="27" xfId="0" applyFill="1" applyBorder="1"/>
    <xf numFmtId="0" fontId="1" fillId="3" borderId="0" xfId="0" applyFont="1" applyFill="1" applyBorder="1" applyAlignment="1">
      <alignment horizontal="center" vertical="center" wrapText="1"/>
    </xf>
    <xf numFmtId="0" fontId="1" fillId="3" borderId="0" xfId="0" applyFont="1" applyFill="1" applyAlignment="1">
      <alignment wrapText="1"/>
    </xf>
    <xf numFmtId="0" fontId="0" fillId="3" borderId="0" xfId="0" applyFont="1" applyFill="1" applyBorder="1" applyAlignment="1">
      <alignment horizontal="left" vertical="top" wrapText="1"/>
    </xf>
    <xf numFmtId="0" fontId="0" fillId="3" borderId="39" xfId="0" applyFont="1" applyFill="1" applyBorder="1" applyAlignment="1">
      <alignment horizontal="left" vertical="top" wrapText="1"/>
    </xf>
    <xf numFmtId="0" fontId="0" fillId="3" borderId="12" xfId="0" applyFill="1" applyBorder="1" applyAlignment="1">
      <alignment horizontal="left" vertical="top" wrapText="1"/>
    </xf>
    <xf numFmtId="0" fontId="0" fillId="3" borderId="15" xfId="0" applyFill="1" applyBorder="1" applyAlignment="1">
      <alignment horizontal="left" vertical="top" wrapText="1"/>
    </xf>
    <xf numFmtId="0" fontId="0" fillId="3" borderId="36"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3"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52"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9" xfId="0" applyFill="1" applyBorder="1" applyAlignment="1">
      <alignment horizontal="center" vertical="center" wrapText="1"/>
    </xf>
    <xf numFmtId="0" fontId="0" fillId="3" borderId="60"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39" xfId="0" applyFill="1" applyBorder="1" applyAlignment="1">
      <alignment horizontal="left" vertical="top" wrapText="1"/>
    </xf>
    <xf numFmtId="0" fontId="0" fillId="3" borderId="20"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7" xfId="0" applyFill="1" applyBorder="1" applyAlignment="1">
      <alignment horizontal="center" vertical="center" wrapText="1"/>
    </xf>
    <xf numFmtId="0" fontId="5" fillId="0" borderId="0" xfId="0" applyFont="1" applyAlignment="1">
      <alignment horizontal="center" vertical="center" wrapText="1"/>
    </xf>
    <xf numFmtId="0" fontId="0" fillId="3" borderId="15" xfId="0" applyFill="1" applyBorder="1"/>
    <xf numFmtId="14" fontId="0" fillId="3" borderId="16" xfId="0" applyNumberFormat="1" applyFill="1" applyBorder="1"/>
    <xf numFmtId="0" fontId="0" fillId="3" borderId="16" xfId="0" applyFill="1" applyBorder="1"/>
    <xf numFmtId="0" fontId="0" fillId="3" borderId="17" xfId="0" applyFill="1" applyBorder="1"/>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25" xfId="0" applyBorder="1"/>
    <xf numFmtId="0" fontId="0" fillId="0" borderId="3" xfId="0" applyBorder="1"/>
    <xf numFmtId="0" fontId="0" fillId="0" borderId="3" xfId="0" applyFont="1" applyBorder="1"/>
    <xf numFmtId="0" fontId="0" fillId="3" borderId="3" xfId="0" applyFill="1" applyBorder="1" applyAlignment="1">
      <alignment horizontal="center" vertical="center" wrapText="1"/>
    </xf>
    <xf numFmtId="0" fontId="0" fillId="3" borderId="3" xfId="0" applyFont="1" applyFill="1" applyBorder="1" applyAlignment="1">
      <alignment horizontal="left" vertical="top" wrapText="1"/>
    </xf>
    <xf numFmtId="0" fontId="0" fillId="3" borderId="3" xfId="0" applyFont="1" applyFill="1" applyBorder="1" applyAlignment="1">
      <alignment horizontal="center" vertical="center" wrapText="1"/>
    </xf>
    <xf numFmtId="0" fontId="0" fillId="3" borderId="3" xfId="0" applyFill="1" applyBorder="1" applyAlignment="1">
      <alignment horizontal="left" vertical="top" wrapText="1"/>
    </xf>
    <xf numFmtId="0" fontId="0" fillId="0" borderId="3" xfId="0" applyFill="1" applyBorder="1"/>
    <xf numFmtId="0" fontId="1" fillId="0" borderId="0" xfId="0" applyFont="1" applyAlignment="1">
      <alignment horizontal="center"/>
    </xf>
    <xf numFmtId="0" fontId="0" fillId="0" borderId="39" xfId="0" applyBorder="1"/>
    <xf numFmtId="17" fontId="0" fillId="3" borderId="12" xfId="0" applyNumberFormat="1" applyFill="1" applyBorder="1"/>
    <xf numFmtId="164" fontId="0" fillId="3" borderId="36" xfId="0" applyNumberFormat="1" applyFill="1" applyBorder="1" applyAlignment="1">
      <alignment horizontal="center" vertical="center" wrapText="1"/>
    </xf>
    <xf numFmtId="164" fontId="0" fillId="3" borderId="13" xfId="0" applyNumberFormat="1" applyFill="1" applyBorder="1" applyAlignment="1">
      <alignment horizontal="center" vertical="center" wrapText="1"/>
    </xf>
    <xf numFmtId="164" fontId="0" fillId="3" borderId="16" xfId="0" applyNumberFormat="1" applyFill="1" applyBorder="1" applyAlignment="1">
      <alignment horizontal="center" vertical="center" wrapText="1"/>
    </xf>
    <xf numFmtId="0" fontId="1" fillId="2" borderId="35" xfId="0" applyFont="1" applyFill="1" applyBorder="1" applyAlignment="1">
      <alignment horizontal="center" vertical="center" wrapText="1"/>
    </xf>
    <xf numFmtId="0" fontId="0" fillId="0" borderId="36" xfId="0" applyBorder="1" applyAlignment="1">
      <alignment horizontal="center"/>
    </xf>
    <xf numFmtId="0" fontId="0" fillId="0" borderId="36" xfId="0" applyFont="1" applyBorder="1" applyAlignment="1">
      <alignment horizontal="center"/>
    </xf>
    <xf numFmtId="0" fontId="0" fillId="0" borderId="56" xfId="0" applyBorder="1" applyAlignment="1">
      <alignment horizontal="center"/>
    </xf>
    <xf numFmtId="0" fontId="0" fillId="0" borderId="13" xfId="0" applyBorder="1" applyAlignment="1">
      <alignment horizontal="center"/>
    </xf>
    <xf numFmtId="0" fontId="0" fillId="0" borderId="13" xfId="0" applyFont="1" applyBorder="1" applyAlignment="1">
      <alignment horizontal="center"/>
    </xf>
    <xf numFmtId="0" fontId="0" fillId="0" borderId="14" xfId="0" applyFill="1" applyBorder="1" applyAlignment="1">
      <alignment horizontal="center"/>
    </xf>
    <xf numFmtId="0" fontId="0" fillId="0" borderId="14" xfId="0" applyFont="1" applyFill="1" applyBorder="1" applyAlignment="1">
      <alignment horizontal="center"/>
    </xf>
    <xf numFmtId="0" fontId="0" fillId="0" borderId="28" xfId="0" applyBorder="1" applyAlignment="1">
      <alignment horizontal="center"/>
    </xf>
    <xf numFmtId="0" fontId="0" fillId="0" borderId="16" xfId="0" applyBorder="1" applyAlignment="1">
      <alignment horizontal="center"/>
    </xf>
    <xf numFmtId="0" fontId="0" fillId="0" borderId="16" xfId="0" applyFont="1" applyBorder="1" applyAlignment="1">
      <alignment horizontal="center"/>
    </xf>
    <xf numFmtId="0" fontId="0" fillId="0" borderId="17" xfId="0" applyFont="1" applyFill="1" applyBorder="1" applyAlignment="1">
      <alignment horizontal="center"/>
    </xf>
    <xf numFmtId="164" fontId="0" fillId="0" borderId="13" xfId="0" applyNumberFormat="1" applyBorder="1" applyAlignment="1">
      <alignment horizontal="center"/>
    </xf>
    <xf numFmtId="164" fontId="0" fillId="3" borderId="13" xfId="0" applyNumberFormat="1" applyFill="1" applyBorder="1" applyAlignment="1">
      <alignment horizontal="center"/>
    </xf>
    <xf numFmtId="165" fontId="0" fillId="0" borderId="13" xfId="0" applyNumberFormat="1" applyBorder="1" applyAlignment="1">
      <alignment horizontal="center"/>
    </xf>
    <xf numFmtId="165" fontId="0" fillId="0" borderId="16" xfId="0" applyNumberFormat="1" applyBorder="1" applyAlignment="1">
      <alignment horizontal="center"/>
    </xf>
    <xf numFmtId="0" fontId="0" fillId="0" borderId="61" xfId="0" applyBorder="1" applyAlignment="1">
      <alignment horizontal="center"/>
    </xf>
    <xf numFmtId="0" fontId="0" fillId="0" borderId="13" xfId="0" applyBorder="1" applyAlignment="1">
      <alignment horizontal="center" wrapText="1"/>
    </xf>
    <xf numFmtId="0" fontId="0" fillId="0" borderId="16" xfId="0" applyBorder="1" applyAlignment="1">
      <alignment horizontal="center" wrapText="1"/>
    </xf>
    <xf numFmtId="0" fontId="0" fillId="0" borderId="57" xfId="0"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3" borderId="36" xfId="0" applyFill="1" applyBorder="1" applyAlignment="1">
      <alignment horizontal="center"/>
    </xf>
    <xf numFmtId="0" fontId="0" fillId="3" borderId="56"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0" borderId="36" xfId="0" applyBorder="1" applyAlignment="1">
      <alignment horizontal="left" vertical="top" wrapText="1"/>
    </xf>
    <xf numFmtId="0" fontId="0" fillId="0" borderId="37" xfId="0" applyBorder="1" applyAlignment="1">
      <alignment horizontal="left" vertical="top" wrapText="1"/>
    </xf>
    <xf numFmtId="49" fontId="0" fillId="2" borderId="13" xfId="0" applyNumberFormat="1" applyFill="1" applyBorder="1" applyAlignment="1">
      <alignment horizontal="left" vertical="center" wrapText="1"/>
    </xf>
    <xf numFmtId="0" fontId="0" fillId="2" borderId="13" xfId="0" applyFill="1" applyBorder="1" applyAlignment="1">
      <alignment horizontal="left" vertical="center" wrapText="1"/>
    </xf>
    <xf numFmtId="0" fontId="0" fillId="0" borderId="18" xfId="0" applyBorder="1" applyAlignment="1">
      <alignment horizontal="left" vertical="top" wrapText="1"/>
    </xf>
    <xf numFmtId="0" fontId="0" fillId="0" borderId="19" xfId="0" applyBorder="1" applyAlignment="1">
      <alignment horizontal="left" vertical="top" wrapText="1"/>
    </xf>
    <xf numFmtId="14" fontId="0" fillId="0" borderId="19" xfId="0" applyNumberFormat="1" applyBorder="1" applyAlignment="1">
      <alignment horizontal="left" vertical="top"/>
    </xf>
    <xf numFmtId="0" fontId="0" fillId="0" borderId="12" xfId="0" applyBorder="1" applyAlignment="1">
      <alignment horizontal="left" vertical="top" wrapText="1"/>
    </xf>
    <xf numFmtId="14" fontId="0" fillId="0" borderId="13" xfId="0" applyNumberFormat="1" applyBorder="1" applyAlignment="1">
      <alignment horizontal="left" vertical="top"/>
    </xf>
    <xf numFmtId="0" fontId="15" fillId="0" borderId="13" xfId="1" applyBorder="1" applyAlignment="1" applyProtection="1">
      <alignment horizontal="left" vertical="top" wrapText="1"/>
    </xf>
    <xf numFmtId="0" fontId="15" fillId="0" borderId="13" xfId="1" applyNumberFormat="1" applyBorder="1" applyAlignment="1" applyProtection="1">
      <alignment horizontal="left" vertical="top" wrapText="1"/>
    </xf>
    <xf numFmtId="0" fontId="0" fillId="0" borderId="13" xfId="0" applyFont="1"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14" fontId="0" fillId="0" borderId="16" xfId="0" applyNumberFormat="1" applyBorder="1" applyAlignment="1">
      <alignment horizontal="left" vertical="top"/>
    </xf>
    <xf numFmtId="0" fontId="0" fillId="0" borderId="0" xfId="0" applyBorder="1" applyAlignment="1">
      <alignment horizontal="left" vertical="top" wrapText="1"/>
    </xf>
    <xf numFmtId="0" fontId="0" fillId="0" borderId="27" xfId="0" applyBorder="1" applyAlignment="1">
      <alignment horizontal="center" vertical="center"/>
    </xf>
    <xf numFmtId="0" fontId="0" fillId="0" borderId="12" xfId="0" applyBorder="1" applyAlignment="1">
      <alignment horizontal="center" vertical="center"/>
    </xf>
    <xf numFmtId="0" fontId="1" fillId="2" borderId="3" xfId="0" applyFont="1" applyFill="1" applyBorder="1" applyAlignment="1">
      <alignment horizontal="center" vertical="center" wrapText="1"/>
    </xf>
    <xf numFmtId="0" fontId="0" fillId="3" borderId="13" xfId="0" applyFill="1" applyBorder="1" applyAlignment="1">
      <alignment horizontal="left" vertical="top" wrapText="1"/>
    </xf>
    <xf numFmtId="0" fontId="0" fillId="2" borderId="28" xfId="0" applyFill="1" applyBorder="1" applyAlignment="1">
      <alignment horizontal="left" vertical="top" wrapText="1"/>
    </xf>
    <xf numFmtId="0" fontId="0" fillId="2" borderId="28" xfId="0" applyFill="1" applyBorder="1" applyAlignment="1">
      <alignment horizontal="center" vertical="center" wrapText="1"/>
    </xf>
    <xf numFmtId="0" fontId="0" fillId="0" borderId="61" xfId="0" applyBorder="1" applyAlignment="1">
      <alignment horizontal="center" vertical="center" wrapText="1"/>
    </xf>
    <xf numFmtId="0" fontId="0" fillId="3" borderId="58" xfId="0" applyFill="1" applyBorder="1"/>
    <xf numFmtId="14" fontId="0" fillId="0" borderId="0" xfId="0" applyNumberFormat="1"/>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57" xfId="0" applyBorder="1" applyAlignment="1">
      <alignment horizontal="left" vertical="top" wrapText="1"/>
    </xf>
    <xf numFmtId="14" fontId="0" fillId="0" borderId="28" xfId="0" applyNumberFormat="1" applyBorder="1" applyAlignment="1">
      <alignment horizontal="left" vertical="top"/>
    </xf>
    <xf numFmtId="0" fontId="0" fillId="0" borderId="61" xfId="0" applyBorder="1" applyAlignment="1">
      <alignment horizontal="left" vertical="top" wrapText="1"/>
    </xf>
    <xf numFmtId="0" fontId="0" fillId="0" borderId="18" xfId="0" applyBorder="1" applyAlignment="1">
      <alignment horizontal="center" wrapText="1"/>
    </xf>
    <xf numFmtId="0" fontId="15" fillId="0" borderId="16" xfId="1" applyBorder="1" applyAlignment="1" applyProtection="1">
      <alignment horizontal="left" vertical="top" wrapText="1"/>
    </xf>
    <xf numFmtId="0" fontId="0" fillId="2" borderId="5" xfId="0" applyFill="1" applyBorder="1"/>
    <xf numFmtId="0" fontId="1" fillId="0" borderId="1" xfId="0" applyFont="1" applyBorder="1"/>
    <xf numFmtId="0" fontId="0" fillId="2" borderId="3" xfId="0" applyFill="1" applyBorder="1" applyAlignment="1">
      <alignment wrapText="1"/>
    </xf>
    <xf numFmtId="0" fontId="1" fillId="0" borderId="1" xfId="0" applyFont="1" applyBorder="1" applyAlignment="1">
      <alignment vertical="top"/>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0" fillId="2" borderId="6" xfId="0" applyFill="1" applyBorder="1" applyAlignment="1">
      <alignment horizontal="left" vertical="center" wrapText="1"/>
    </xf>
    <xf numFmtId="0" fontId="0" fillId="2" borderId="11"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0" fillId="2" borderId="7" xfId="0" applyFill="1" applyBorder="1" applyAlignment="1">
      <alignment horizontal="left" vertical="center" wrapText="1"/>
    </xf>
    <xf numFmtId="0" fontId="0" fillId="2" borderId="10" xfId="0" applyFill="1" applyBorder="1" applyAlignment="1">
      <alignment horizontal="left" vertical="center" wrapText="1"/>
    </xf>
    <xf numFmtId="0" fontId="0" fillId="2" borderId="8" xfId="0" applyFill="1" applyBorder="1" applyAlignment="1">
      <alignment horizontal="left" vertical="center" wrapText="1"/>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11" xfId="0" applyFill="1" applyBorder="1" applyAlignment="1">
      <alignment horizontal="left" vertical="top"/>
    </xf>
    <xf numFmtId="0" fontId="0" fillId="2" borderId="9"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1" fillId="0" borderId="9" xfId="0" applyFont="1" applyBorder="1" applyAlignment="1">
      <alignment horizontal="left" vertical="center" wrapText="1"/>
    </xf>
    <xf numFmtId="0" fontId="0" fillId="0" borderId="0" xfId="0" applyBorder="1" applyAlignment="1">
      <alignment horizontal="left" wrapText="1"/>
    </xf>
    <xf numFmtId="0" fontId="11" fillId="0" borderId="37" xfId="0" applyNumberFormat="1" applyFont="1" applyBorder="1" applyAlignment="1">
      <alignment horizontal="left" vertical="center" wrapText="1"/>
    </xf>
    <xf numFmtId="0" fontId="11" fillId="0" borderId="33" xfId="0" applyNumberFormat="1" applyFont="1" applyBorder="1" applyAlignment="1">
      <alignment horizontal="left" vertical="center" wrapText="1"/>
    </xf>
    <xf numFmtId="0" fontId="11" fillId="0" borderId="34" xfId="0" applyNumberFormat="1" applyFont="1" applyBorder="1" applyAlignment="1">
      <alignment horizontal="left" vertical="center" wrapText="1"/>
    </xf>
    <xf numFmtId="0" fontId="10" fillId="0" borderId="37" xfId="0" applyFont="1" applyBorder="1" applyAlignment="1">
      <alignment horizontal="left" vertical="center" wrapText="1"/>
    </xf>
    <xf numFmtId="0" fontId="10" fillId="0" borderId="33" xfId="0" applyFont="1" applyBorder="1" applyAlignment="1">
      <alignment horizontal="left" vertical="center" wrapText="1"/>
    </xf>
    <xf numFmtId="0" fontId="10" fillId="0" borderId="38" xfId="0" applyFont="1" applyBorder="1" applyAlignment="1">
      <alignment horizontal="left" vertical="center" wrapText="1"/>
    </xf>
    <xf numFmtId="0" fontId="0" fillId="2" borderId="1" xfId="0" applyFill="1" applyBorder="1" applyAlignment="1">
      <alignment horizontal="center"/>
    </xf>
    <xf numFmtId="0" fontId="0" fillId="2" borderId="2" xfId="0" applyFill="1" applyBorder="1" applyAlignment="1">
      <alignment horizontal="center"/>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0" fillId="0" borderId="0" xfId="0" applyAlignment="1">
      <alignment horizontal="left"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3" xfId="0" applyBorder="1" applyAlignment="1">
      <alignment horizontal="center"/>
    </xf>
    <xf numFmtId="0" fontId="0" fillId="0" borderId="39" xfId="0" applyBorder="1" applyAlignment="1">
      <alignment horizontal="left" vertical="top" wrapText="1"/>
    </xf>
    <xf numFmtId="0" fontId="0" fillId="0" borderId="36" xfId="0" applyBorder="1" applyAlignment="1">
      <alignment horizontal="left" vertical="top" wrapText="1"/>
    </xf>
    <xf numFmtId="0" fontId="0" fillId="0" borderId="56" xfId="0" applyBorder="1" applyAlignment="1">
      <alignment horizontal="left" vertical="top" wrapText="1"/>
    </xf>
    <xf numFmtId="0" fontId="0" fillId="0" borderId="39"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27" xfId="0" applyBorder="1" applyAlignment="1">
      <alignment horizontal="center" vertical="center" wrapText="1"/>
    </xf>
    <xf numFmtId="0" fontId="0" fillId="0" borderId="18" xfId="0" applyFont="1" applyBorder="1" applyAlignment="1">
      <alignment horizontal="center" vertical="center" wrapText="1"/>
    </xf>
    <xf numFmtId="0" fontId="16" fillId="4" borderId="47" xfId="0" applyFont="1" applyFill="1" applyBorder="1" applyAlignment="1">
      <alignment horizontal="center" vertical="top" wrapText="1"/>
    </xf>
    <xf numFmtId="0" fontId="16" fillId="4" borderId="44" xfId="0" applyFont="1" applyFill="1" applyBorder="1" applyAlignment="1">
      <alignment horizontal="center" vertical="top" wrapText="1"/>
    </xf>
    <xf numFmtId="0" fontId="16" fillId="4" borderId="43" xfId="0" applyFont="1" applyFill="1" applyBorder="1" applyAlignment="1">
      <alignment horizontal="center" vertical="top" wrapText="1"/>
    </xf>
    <xf numFmtId="0" fontId="17" fillId="0" borderId="47" xfId="0" applyFont="1" applyBorder="1" applyAlignment="1">
      <alignment horizontal="left" vertical="top" wrapText="1"/>
    </xf>
    <xf numFmtId="0" fontId="17" fillId="0" borderId="44" xfId="0" applyFont="1" applyBorder="1" applyAlignment="1">
      <alignment horizontal="left" vertical="top" wrapText="1"/>
    </xf>
    <xf numFmtId="0" fontId="17" fillId="0" borderId="43" xfId="0" applyFont="1" applyBorder="1" applyAlignment="1">
      <alignment horizontal="left" vertical="top" wrapText="1"/>
    </xf>
    <xf numFmtId="0" fontId="0" fillId="0" borderId="0" xfId="0" applyAlignment="1">
      <alignment horizontal="left" vertical="center" wrapText="1"/>
    </xf>
    <xf numFmtId="0" fontId="0" fillId="0" borderId="37"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5" fillId="0" borderId="37" xfId="1" applyBorder="1" applyAlignment="1" applyProtection="1">
      <alignment horizontal="left" vertical="top" wrapText="1"/>
    </xf>
    <xf numFmtId="0" fontId="15" fillId="0" borderId="33" xfId="1" applyBorder="1" applyAlignment="1" applyProtection="1">
      <alignment horizontal="left" vertical="top" wrapText="1"/>
    </xf>
    <xf numFmtId="0" fontId="15" fillId="0" borderId="34" xfId="1" applyBorder="1" applyAlignment="1" applyProtection="1">
      <alignment horizontal="left" vertical="top" wrapText="1"/>
    </xf>
    <xf numFmtId="0" fontId="0" fillId="0" borderId="37" xfId="0" applyFont="1" applyBorder="1" applyAlignment="1">
      <alignment horizontal="left" vertical="top"/>
    </xf>
    <xf numFmtId="0" fontId="0" fillId="0" borderId="33" xfId="0" applyFont="1" applyBorder="1" applyAlignment="1">
      <alignment horizontal="left" vertical="top"/>
    </xf>
    <xf numFmtId="0" fontId="0" fillId="0" borderId="34" xfId="0" applyFont="1" applyBorder="1" applyAlignment="1">
      <alignment horizontal="left" vertical="top"/>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0" fillId="0" borderId="55"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15" fillId="0" borderId="37" xfId="1" applyBorder="1" applyAlignment="1" applyProtection="1">
      <alignment horizontal="left" vertical="top"/>
    </xf>
    <xf numFmtId="0" fontId="15" fillId="0" borderId="33" xfId="1" applyBorder="1" applyAlignment="1" applyProtection="1">
      <alignment horizontal="left" vertical="top"/>
    </xf>
    <xf numFmtId="0" fontId="15" fillId="0" borderId="34" xfId="1" applyBorder="1" applyAlignment="1" applyProtection="1">
      <alignment horizontal="left" vertical="top"/>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15" fillId="0" borderId="48" xfId="1" applyBorder="1" applyAlignment="1" applyProtection="1">
      <alignment horizontal="left" vertical="top" wrapText="1"/>
    </xf>
    <xf numFmtId="0" fontId="15" fillId="0" borderId="0" xfId="1" applyBorder="1" applyAlignment="1" applyProtection="1">
      <alignment horizontal="left" vertical="top" wrapText="1"/>
    </xf>
    <xf numFmtId="0" fontId="15" fillId="0" borderId="9" xfId="1" applyBorder="1" applyAlignment="1" applyProtection="1">
      <alignment horizontal="left" vertical="top" wrapText="1"/>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40" xfId="0" applyBorder="1" applyAlignment="1">
      <alignment horizontal="center" vertical="center" wrapText="1"/>
    </xf>
    <xf numFmtId="0" fontId="0" fillId="0" borderId="11" xfId="0" applyBorder="1" applyAlignment="1">
      <alignment horizontal="center" vertical="center" wrapText="1"/>
    </xf>
    <xf numFmtId="0" fontId="0" fillId="0" borderId="63" xfId="0" applyBorder="1" applyAlignment="1">
      <alignment horizontal="center" vertical="center" wrapText="1"/>
    </xf>
    <xf numFmtId="0" fontId="18" fillId="0" borderId="37" xfId="1" applyFont="1" applyBorder="1" applyAlignment="1" applyProtection="1">
      <alignment horizontal="left" vertical="top" wrapText="1"/>
    </xf>
    <xf numFmtId="0" fontId="18" fillId="0" borderId="33" xfId="1" applyFont="1" applyBorder="1" applyAlignment="1" applyProtection="1">
      <alignment horizontal="left" vertical="top" wrapText="1"/>
    </xf>
    <xf numFmtId="0" fontId="18" fillId="0" borderId="34" xfId="1" applyFont="1" applyBorder="1" applyAlignment="1" applyProtection="1">
      <alignment horizontal="left" vertical="top" wrapText="1"/>
    </xf>
    <xf numFmtId="0" fontId="0" fillId="0" borderId="58" xfId="0" applyBorder="1" applyAlignment="1">
      <alignment horizontal="center" vertical="center"/>
    </xf>
    <xf numFmtId="0" fontId="18" fillId="0" borderId="28" xfId="1" applyFont="1" applyBorder="1" applyAlignment="1" applyProtection="1">
      <alignment horizontal="left" vertical="top" wrapText="1"/>
    </xf>
    <xf numFmtId="0" fontId="18" fillId="0" borderId="61" xfId="1" applyFont="1" applyBorder="1" applyAlignment="1" applyProtection="1">
      <alignment horizontal="left" vertical="top" wrapText="1"/>
    </xf>
    <xf numFmtId="0" fontId="0" fillId="0" borderId="62" xfId="0" applyBorder="1" applyAlignment="1">
      <alignment horizontal="center" vertical="center"/>
    </xf>
    <xf numFmtId="0" fontId="18" fillId="0" borderId="49" xfId="1" applyFont="1" applyBorder="1" applyAlignment="1" applyProtection="1">
      <alignment horizontal="left" vertical="top" wrapText="1"/>
    </xf>
    <xf numFmtId="0" fontId="18" fillId="0" borderId="50" xfId="1" applyFont="1" applyBorder="1" applyAlignment="1" applyProtection="1">
      <alignment horizontal="left" vertical="top" wrapText="1"/>
    </xf>
    <xf numFmtId="0" fontId="18" fillId="0" borderId="51" xfId="1" applyFont="1" applyBorder="1" applyAlignment="1" applyProtection="1">
      <alignment horizontal="left" vertical="top" wrapText="1"/>
    </xf>
    <xf numFmtId="0" fontId="15" fillId="0" borderId="52" xfId="1" applyBorder="1" applyAlignment="1" applyProtection="1">
      <alignment horizontal="left" vertical="top" wrapText="1"/>
    </xf>
    <xf numFmtId="0" fontId="18" fillId="0" borderId="53" xfId="1" applyFont="1" applyBorder="1" applyAlignment="1" applyProtection="1">
      <alignment horizontal="left" vertical="top" wrapText="1"/>
    </xf>
    <xf numFmtId="0" fontId="18" fillId="0" borderId="54" xfId="1" applyFont="1" applyBorder="1" applyAlignment="1" applyProtection="1">
      <alignment horizontal="left" vertical="top" wrapText="1"/>
    </xf>
    <xf numFmtId="0" fontId="0" fillId="0" borderId="12" xfId="0" applyBorder="1" applyAlignment="1">
      <alignment horizontal="left" vertical="top"/>
    </xf>
    <xf numFmtId="0" fontId="0" fillId="0" borderId="13" xfId="0" applyFill="1" applyBorder="1" applyAlignment="1">
      <alignment horizontal="left" vertical="top" wrapText="1"/>
    </xf>
    <xf numFmtId="0" fontId="0" fillId="0" borderId="27" xfId="0" applyBorder="1" applyAlignment="1">
      <alignment horizontal="left" vertical="top"/>
    </xf>
    <xf numFmtId="0" fontId="0" fillId="0" borderId="15" xfId="0" applyBorder="1" applyAlignment="1">
      <alignment horizontal="left" vertical="top"/>
    </xf>
  </cellXfs>
  <cellStyles count="2">
    <cellStyle name="Hyperlink" xfId="1" builtinId="8"/>
    <cellStyle name="Normal" xfId="0" builtinId="0"/>
  </cellStyles>
  <dxfs count="0"/>
  <tableStyles count="0" defaultTableStyle="TableStyleMedium9" defaultPivotStyle="PivotStyleLight16"/>
  <colors>
    <mruColors>
      <color rgb="FFCCFFCC"/>
      <color rgb="FFFFFFCC"/>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fwr.org/" TargetMode="External"/><Relationship Id="rId3" Type="http://schemas.openxmlformats.org/officeDocument/2006/relationships/hyperlink" Target="http://www.google.co.uk/" TargetMode="External"/><Relationship Id="rId7" Type="http://schemas.openxmlformats.org/officeDocument/2006/relationships/hyperlink" Target="http://www.teagasc.ie/" TargetMode="External"/><Relationship Id="rId12" Type="http://schemas.openxmlformats.org/officeDocument/2006/relationships/hyperlink" Target="http://www.greynet.org/opensiglerepository.html" TargetMode="Externa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hyperlink" Target="http://agricola.nal.usda.gov/" TargetMode="External"/><Relationship Id="rId11" Type="http://schemas.openxmlformats.org/officeDocument/2006/relationships/hyperlink" Target="http://www.bioone.org/" TargetMode="External"/><Relationship Id="rId5" Type="http://schemas.openxmlformats.org/officeDocument/2006/relationships/hyperlink" Target="http://scholar.google.co.uk/" TargetMode="External"/><Relationship Id="rId10" Type="http://schemas.openxmlformats.org/officeDocument/2006/relationships/hyperlink" Target="http://www.organics-recycling.org.uk/" TargetMode="External"/><Relationship Id="rId4" Type="http://schemas.openxmlformats.org/officeDocument/2006/relationships/hyperlink" Target="http://www.nal.usda.gov/" TargetMode="External"/><Relationship Id="rId9" Type="http://schemas.openxmlformats.org/officeDocument/2006/relationships/hyperlink" Target="http://www.sorp.org/index.asp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ulu.fi/resopt/wasmin/pyokio.pdf" TargetMode="External"/><Relationship Id="rId3" Type="http://schemas.openxmlformats.org/officeDocument/2006/relationships/hyperlink" Target="http://eprints.ucm.es/11900/1/Waste_management_M_C_Monte_2009.pdf" TargetMode="External"/><Relationship Id="rId7" Type="http://schemas.openxmlformats.org/officeDocument/2006/relationships/hyperlink" Target="http://www.esf.edu/pbe/scott/research/papers/023.pdf" TargetMode="External"/><Relationship Id="rId12" Type="http://schemas.openxmlformats.org/officeDocument/2006/relationships/hyperlink" Target="http://extension.uga.edu/publications/detail.cfm?number=B1142" TargetMode="Externa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hyperlink" Target="http://www.smartwaste.co.uk/filelibrary/Portland_cement_paper_sludge.pdf" TargetMode="External"/><Relationship Id="rId11" Type="http://schemas.openxmlformats.org/officeDocument/2006/relationships/hyperlink" Target="http://lqma.ifas.ufl.edu/PUBLICATION/Xiao-99.pdf" TargetMode="External"/><Relationship Id="rId5" Type="http://schemas.openxmlformats.org/officeDocument/2006/relationships/hyperlink" Target="http://www.claisse.info/My%20papers/conference%2046%20paper.pdf" TargetMode="External"/><Relationship Id="rId10" Type="http://schemas.openxmlformats.org/officeDocument/2006/relationships/hyperlink" Target="http://researchrepository.murdoch.edu.au/5309/1/characterisation_of_ash.pdf" TargetMode="External"/><Relationship Id="rId4" Type="http://schemas.openxmlformats.org/officeDocument/2006/relationships/hyperlink" Target="http://www.risiinfo.com/db_area/archive/ppi_mag/2000/0008/ppi3.htm" TargetMode="External"/><Relationship Id="rId9" Type="http://schemas.openxmlformats.org/officeDocument/2006/relationships/hyperlink" Target="http://www.oulu.fi/resopt/results/Nurmesniemi5.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8" Type="http://schemas.openxmlformats.org/officeDocument/2006/relationships/hyperlink" Target="http://www.oecd.org/tad/sustainable-agriculture/49848768.pdf" TargetMode="External"/><Relationship Id="rId3" Type="http://schemas.openxmlformats.org/officeDocument/2006/relationships/hyperlink" Target="http://www.wfduk.org/substance-classifications-and-public-consultation-results" TargetMode="External"/><Relationship Id="rId7" Type="http://schemas.openxmlformats.org/officeDocument/2006/relationships/hyperlink" Target="http://ec.europa.eu/food/plant/protection/evaluation/guidance/wrkdoc21_en.pdf" TargetMode="Externa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hyperlink" Target="http://archive.defra.gov.uk/environment/quality/water/wfd/documents/2010directions.pdf" TargetMode="External"/><Relationship Id="rId11" Type="http://schemas.openxmlformats.org/officeDocument/2006/relationships/hyperlink" Target="http://www.ukwildlife.com/index.php/wildlife-countryside-act-1981/schedule-9/schedule-9-part-2/)" TargetMode="External"/><Relationship Id="rId5" Type="http://schemas.openxmlformats.org/officeDocument/2006/relationships/hyperlink" Target="http://www.wfduk.org/resources%20/specific-pollutants-proposal" TargetMode="External"/><Relationship Id="rId10" Type="http://schemas.openxmlformats.org/officeDocument/2006/relationships/hyperlink" Target="http://echa.europa.eu/documents/10162/13632/information_requirements_r11_en.pdf" TargetMode="External"/><Relationship Id="rId4" Type="http://schemas.openxmlformats.org/officeDocument/2006/relationships/hyperlink" Target="http://ec.europa.eu/environment/chemicals/endocrine/documents/index_en.htm" TargetMode="External"/><Relationship Id="rId9" Type="http://schemas.openxmlformats.org/officeDocument/2006/relationships/hyperlink" Target="http://archive.defra.gov.uk/environment/quality/water/wfd/documents/2010direction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dimension ref="A1:F42"/>
  <sheetViews>
    <sheetView showGridLines="0" tabSelected="1" zoomScaleNormal="100" workbookViewId="0">
      <selection activeCell="I28" sqref="I28"/>
    </sheetView>
  </sheetViews>
  <sheetFormatPr defaultRowHeight="12.75"/>
  <cols>
    <col min="1" max="1" width="18.28515625" customWidth="1"/>
    <col min="2" max="2" width="23.5703125" customWidth="1"/>
    <col min="3" max="3" width="20.7109375" customWidth="1"/>
    <col min="4" max="4" width="7.140625" customWidth="1"/>
    <col min="5" max="5" width="14.42578125" customWidth="1"/>
    <col min="6" max="6" width="5.140625" customWidth="1"/>
  </cols>
  <sheetData>
    <row r="1" spans="1:6" ht="18">
      <c r="A1" s="37" t="s">
        <v>9</v>
      </c>
      <c r="E1" s="79" t="s">
        <v>4</v>
      </c>
      <c r="F1" s="79"/>
    </row>
    <row r="2" spans="1:6" ht="16.5">
      <c r="A2" s="3"/>
    </row>
    <row r="4" spans="1:6">
      <c r="A4" s="4" t="s">
        <v>5</v>
      </c>
      <c r="B4" s="265">
        <v>36901</v>
      </c>
      <c r="C4" s="264"/>
      <c r="D4" s="5"/>
    </row>
    <row r="5" spans="1:6">
      <c r="A5" s="272" t="s">
        <v>102</v>
      </c>
      <c r="B5" s="266" t="s">
        <v>169</v>
      </c>
      <c r="C5" s="267"/>
    </row>
    <row r="6" spans="1:6">
      <c r="A6" s="272"/>
      <c r="B6" s="268"/>
      <c r="C6" s="269"/>
    </row>
    <row r="7" spans="1:6">
      <c r="A7" s="272"/>
      <c r="B7" s="270"/>
      <c r="C7" s="271"/>
    </row>
    <row r="9" spans="1:6">
      <c r="A9" s="2" t="s">
        <v>12</v>
      </c>
      <c r="B9" s="29" t="s">
        <v>161</v>
      </c>
    </row>
    <row r="11" spans="1:6">
      <c r="A11" s="4" t="s">
        <v>11</v>
      </c>
      <c r="B11" s="263" t="s">
        <v>162</v>
      </c>
      <c r="C11" s="264"/>
      <c r="D11" s="5" t="s">
        <v>6</v>
      </c>
      <c r="E11" s="30">
        <v>41666</v>
      </c>
    </row>
    <row r="12" spans="1:6" ht="15" customHeight="1">
      <c r="A12" s="4" t="s">
        <v>7</v>
      </c>
      <c r="B12" s="263" t="s">
        <v>537</v>
      </c>
      <c r="C12" s="264"/>
      <c r="D12" s="5" t="s">
        <v>6</v>
      </c>
      <c r="E12" s="30">
        <v>41683</v>
      </c>
    </row>
    <row r="15" spans="1:6">
      <c r="A15" s="2" t="s">
        <v>8</v>
      </c>
    </row>
    <row r="16" spans="1:6">
      <c r="A16" s="254" t="s">
        <v>163</v>
      </c>
      <c r="B16" s="255"/>
      <c r="C16" s="255"/>
      <c r="D16" s="255"/>
      <c r="E16" s="256"/>
    </row>
    <row r="17" spans="1:5">
      <c r="A17" s="257"/>
      <c r="B17" s="258"/>
      <c r="C17" s="258"/>
      <c r="D17" s="258"/>
      <c r="E17" s="259"/>
    </row>
    <row r="18" spans="1:5">
      <c r="A18" s="257"/>
      <c r="B18" s="258"/>
      <c r="C18" s="258"/>
      <c r="D18" s="258"/>
      <c r="E18" s="259"/>
    </row>
    <row r="19" spans="1:5">
      <c r="A19" s="257"/>
      <c r="B19" s="258"/>
      <c r="C19" s="258"/>
      <c r="D19" s="258"/>
      <c r="E19" s="259"/>
    </row>
    <row r="20" spans="1:5">
      <c r="A20" s="257"/>
      <c r="B20" s="258"/>
      <c r="C20" s="258"/>
      <c r="D20" s="258"/>
      <c r="E20" s="259"/>
    </row>
    <row r="21" spans="1:5">
      <c r="A21" s="260"/>
      <c r="B21" s="261"/>
      <c r="C21" s="261"/>
      <c r="D21" s="261"/>
      <c r="E21" s="262"/>
    </row>
    <row r="23" spans="1:5">
      <c r="A23" s="2" t="s">
        <v>32</v>
      </c>
    </row>
    <row r="24" spans="1:5" ht="12.75" customHeight="1">
      <c r="A24" s="254" t="s">
        <v>577</v>
      </c>
      <c r="B24" s="255"/>
      <c r="C24" s="255"/>
      <c r="D24" s="255"/>
      <c r="E24" s="256"/>
    </row>
    <row r="25" spans="1:5">
      <c r="A25" s="257"/>
      <c r="B25" s="258"/>
      <c r="C25" s="258"/>
      <c r="D25" s="258"/>
      <c r="E25" s="259"/>
    </row>
    <row r="26" spans="1:5">
      <c r="A26" s="257"/>
      <c r="B26" s="258"/>
      <c r="C26" s="258"/>
      <c r="D26" s="258"/>
      <c r="E26" s="259"/>
    </row>
    <row r="27" spans="1:5">
      <c r="A27" s="257"/>
      <c r="B27" s="258"/>
      <c r="C27" s="258"/>
      <c r="D27" s="258"/>
      <c r="E27" s="259"/>
    </row>
    <row r="28" spans="1:5">
      <c r="A28" s="257"/>
      <c r="B28" s="258"/>
      <c r="C28" s="258"/>
      <c r="D28" s="258"/>
      <c r="E28" s="259"/>
    </row>
    <row r="29" spans="1:5">
      <c r="A29" s="257"/>
      <c r="B29" s="258"/>
      <c r="C29" s="258"/>
      <c r="D29" s="258"/>
      <c r="E29" s="259"/>
    </row>
    <row r="30" spans="1:5">
      <c r="A30" s="257"/>
      <c r="B30" s="258"/>
      <c r="C30" s="258"/>
      <c r="D30" s="258"/>
      <c r="E30" s="259"/>
    </row>
    <row r="31" spans="1:5">
      <c r="A31" s="257"/>
      <c r="B31" s="258"/>
      <c r="C31" s="258"/>
      <c r="D31" s="258"/>
      <c r="E31" s="259"/>
    </row>
    <row r="32" spans="1:5">
      <c r="A32" s="257"/>
      <c r="B32" s="258"/>
      <c r="C32" s="258"/>
      <c r="D32" s="258"/>
      <c r="E32" s="259"/>
    </row>
    <row r="33" spans="1:5">
      <c r="A33" s="257"/>
      <c r="B33" s="258"/>
      <c r="C33" s="258"/>
      <c r="D33" s="258"/>
      <c r="E33" s="259"/>
    </row>
    <row r="34" spans="1:5">
      <c r="A34" s="257"/>
      <c r="B34" s="258"/>
      <c r="C34" s="258"/>
      <c r="D34" s="258"/>
      <c r="E34" s="259"/>
    </row>
    <row r="35" spans="1:5">
      <c r="A35" s="257"/>
      <c r="B35" s="258"/>
      <c r="C35" s="258"/>
      <c r="D35" s="258"/>
      <c r="E35" s="259"/>
    </row>
    <row r="36" spans="1:5">
      <c r="A36" s="257"/>
      <c r="B36" s="258"/>
      <c r="C36" s="258"/>
      <c r="D36" s="258"/>
      <c r="E36" s="259"/>
    </row>
    <row r="37" spans="1:5">
      <c r="A37" s="257"/>
      <c r="B37" s="258"/>
      <c r="C37" s="258"/>
      <c r="D37" s="258"/>
      <c r="E37" s="259"/>
    </row>
    <row r="38" spans="1:5">
      <c r="A38" s="257"/>
      <c r="B38" s="258"/>
      <c r="C38" s="258"/>
      <c r="D38" s="258"/>
      <c r="E38" s="259"/>
    </row>
    <row r="39" spans="1:5">
      <c r="A39" s="257"/>
      <c r="B39" s="258"/>
      <c r="C39" s="258"/>
      <c r="D39" s="258"/>
      <c r="E39" s="259"/>
    </row>
    <row r="40" spans="1:5">
      <c r="A40" s="257"/>
      <c r="B40" s="258"/>
      <c r="C40" s="258"/>
      <c r="D40" s="258"/>
      <c r="E40" s="259"/>
    </row>
    <row r="41" spans="1:5">
      <c r="A41" s="257"/>
      <c r="B41" s="258"/>
      <c r="C41" s="258"/>
      <c r="D41" s="258"/>
      <c r="E41" s="259"/>
    </row>
    <row r="42" spans="1:5">
      <c r="A42" s="260"/>
      <c r="B42" s="261"/>
      <c r="C42" s="261"/>
      <c r="D42" s="261"/>
      <c r="E42" s="262"/>
    </row>
  </sheetData>
  <customSheetViews>
    <customSheetView guid="{488EBF45-CEA4-4ADF-B8AA-629A38C6FDBC}" scale="120" showPageBreaks="1" showGridLines="0" topLeftCell="A10">
      <selection activeCell="I23" sqref="I23"/>
      <pageMargins left="0.7" right="0.7" top="0.75" bottom="0.75" header="0.3" footer="0.3"/>
      <pageSetup paperSize="9" orientation="portrait" r:id="rId1"/>
    </customSheetView>
    <customSheetView guid="{E8D29816-88C1-4E49-9654-34E7499DF1E1}" scale="120" showGridLines="0">
      <selection activeCell="F14" sqref="F14"/>
      <pageMargins left="0.7" right="0.7" top="0.75" bottom="0.75" header="0.3" footer="0.3"/>
      <pageSetup paperSize="9" orientation="portrait" r:id="rId2"/>
    </customSheetView>
  </customSheetViews>
  <mergeCells count="7">
    <mergeCell ref="A24:E42"/>
    <mergeCell ref="B12:C12"/>
    <mergeCell ref="A16:E21"/>
    <mergeCell ref="B4:C4"/>
    <mergeCell ref="B5:C7"/>
    <mergeCell ref="A5:A7"/>
    <mergeCell ref="B11:C11"/>
  </mergeCells>
  <pageMargins left="0.70866141732283472" right="0.70866141732283472" top="0.74803149606299213" bottom="0.74803149606299213" header="0.31496062992125984" footer="0.31496062992125984"/>
  <pageSetup paperSize="9" orientation="portrait"/>
  <headerFooter>
    <oddFooter>&amp;A&amp;RPage &amp;P</oddFooter>
  </headerFooter>
</worksheet>
</file>

<file path=xl/worksheets/sheet2.xml><?xml version="1.0" encoding="utf-8"?>
<worksheet xmlns="http://schemas.openxmlformats.org/spreadsheetml/2006/main" xmlns:r="http://schemas.openxmlformats.org/officeDocument/2006/relationships">
  <dimension ref="A1:M40"/>
  <sheetViews>
    <sheetView zoomScaleNormal="100" workbookViewId="0">
      <selection activeCell="B27" sqref="B27"/>
    </sheetView>
  </sheetViews>
  <sheetFormatPr defaultRowHeight="12.75"/>
  <cols>
    <col min="1" max="1" width="34.28515625" customWidth="1"/>
    <col min="2" max="2" width="11.140625" bestFit="1" customWidth="1"/>
    <col min="3" max="3" width="15.140625" customWidth="1"/>
    <col min="4" max="4" width="27.42578125" customWidth="1"/>
    <col min="5" max="5" width="14" customWidth="1"/>
    <col min="6" max="6" width="13.85546875" customWidth="1"/>
    <col min="7" max="7" width="13.5703125" bestFit="1" customWidth="1"/>
    <col min="8" max="8" width="3.140625" customWidth="1"/>
    <col min="9" max="9" width="40.28515625" style="1" bestFit="1" customWidth="1"/>
    <col min="10" max="10" width="25" customWidth="1"/>
    <col min="11" max="11" width="16" customWidth="1"/>
    <col min="12" max="12" width="28.85546875" style="1" bestFit="1" customWidth="1"/>
    <col min="13" max="13" width="43.28515625" style="1" customWidth="1"/>
  </cols>
  <sheetData>
    <row r="1" spans="1:13" ht="15.75">
      <c r="A1" s="45" t="s">
        <v>568</v>
      </c>
    </row>
    <row r="2" spans="1:13" ht="15.75">
      <c r="A2" s="45"/>
    </row>
    <row r="3" spans="1:13">
      <c r="A3" s="47" t="s">
        <v>183</v>
      </c>
    </row>
    <row r="4" spans="1:13">
      <c r="A4" s="47"/>
    </row>
    <row r="5" spans="1:13" s="8" customFormat="1" ht="63">
      <c r="A5" s="42" t="s">
        <v>567</v>
      </c>
      <c r="B5" s="40" t="s">
        <v>179</v>
      </c>
      <c r="C5" s="40" t="s">
        <v>180</v>
      </c>
      <c r="D5" s="40" t="s">
        <v>181</v>
      </c>
      <c r="E5" s="40" t="s">
        <v>182</v>
      </c>
      <c r="F5" s="40" t="s">
        <v>186</v>
      </c>
      <c r="G5" s="41" t="s">
        <v>187</v>
      </c>
      <c r="H5" s="168"/>
      <c r="I5" s="42" t="s">
        <v>247</v>
      </c>
      <c r="J5" s="40" t="s">
        <v>483</v>
      </c>
      <c r="K5" s="40" t="s">
        <v>179</v>
      </c>
      <c r="L5" s="40" t="s">
        <v>181</v>
      </c>
      <c r="M5" s="41" t="s">
        <v>190</v>
      </c>
    </row>
    <row r="6" spans="1:13" ht="38.25">
      <c r="A6" s="107" t="s">
        <v>188</v>
      </c>
      <c r="B6" s="100">
        <v>41661</v>
      </c>
      <c r="C6" s="12" t="s">
        <v>184</v>
      </c>
      <c r="D6" s="109" t="s">
        <v>185</v>
      </c>
      <c r="E6" s="12" t="s">
        <v>203</v>
      </c>
      <c r="F6" s="12">
        <v>50</v>
      </c>
      <c r="G6" s="108">
        <v>4</v>
      </c>
      <c r="I6" s="118" t="s">
        <v>279</v>
      </c>
      <c r="J6" s="110" t="s">
        <v>191</v>
      </c>
      <c r="K6" s="111">
        <v>41662</v>
      </c>
      <c r="L6" s="116" t="s">
        <v>10</v>
      </c>
      <c r="M6" s="112" t="s">
        <v>192</v>
      </c>
    </row>
    <row r="7" spans="1:13">
      <c r="A7" s="67" t="s">
        <v>202</v>
      </c>
      <c r="B7" s="101">
        <v>41662</v>
      </c>
      <c r="C7" s="10" t="s">
        <v>184</v>
      </c>
      <c r="D7" s="10"/>
      <c r="E7" s="10" t="s">
        <v>203</v>
      </c>
      <c r="F7" s="10">
        <v>50</v>
      </c>
      <c r="G7" s="54">
        <v>1</v>
      </c>
      <c r="I7" s="77" t="s">
        <v>280</v>
      </c>
      <c r="J7" s="10" t="s">
        <v>191</v>
      </c>
      <c r="K7" s="101">
        <v>41662</v>
      </c>
      <c r="L7" s="31" t="s">
        <v>10</v>
      </c>
      <c r="M7" s="36" t="s">
        <v>200</v>
      </c>
    </row>
    <row r="8" spans="1:13">
      <c r="A8" s="67" t="s">
        <v>220</v>
      </c>
      <c r="B8" s="101">
        <v>41662</v>
      </c>
      <c r="C8" s="10" t="s">
        <v>184</v>
      </c>
      <c r="D8" s="10"/>
      <c r="E8" s="117">
        <v>151000</v>
      </c>
      <c r="F8" s="10">
        <v>40</v>
      </c>
      <c r="G8" s="54">
        <v>0</v>
      </c>
      <c r="I8" s="77" t="s">
        <v>189</v>
      </c>
      <c r="J8" s="10" t="s">
        <v>191</v>
      </c>
      <c r="K8" s="101">
        <v>41662</v>
      </c>
      <c r="L8" s="31" t="s">
        <v>10</v>
      </c>
      <c r="M8" s="36" t="s">
        <v>170</v>
      </c>
    </row>
    <row r="9" spans="1:13">
      <c r="A9" s="135" t="s">
        <v>414</v>
      </c>
      <c r="B9" s="136">
        <v>41662</v>
      </c>
      <c r="C9" s="137" t="s">
        <v>184</v>
      </c>
      <c r="D9" s="137"/>
      <c r="E9" s="137">
        <v>712000</v>
      </c>
      <c r="F9" s="137">
        <v>50</v>
      </c>
      <c r="G9" s="138">
        <v>0</v>
      </c>
      <c r="I9" s="77" t="s">
        <v>198</v>
      </c>
      <c r="J9" s="10" t="s">
        <v>199</v>
      </c>
      <c r="K9" s="101">
        <v>41662</v>
      </c>
      <c r="L9" s="31"/>
      <c r="M9" s="36" t="s">
        <v>170</v>
      </c>
    </row>
    <row r="10" spans="1:13">
      <c r="A10" s="135" t="s">
        <v>415</v>
      </c>
      <c r="B10" s="136">
        <v>41662</v>
      </c>
      <c r="C10" s="137" t="s">
        <v>228</v>
      </c>
      <c r="D10" s="137"/>
      <c r="E10" s="137" t="s">
        <v>229</v>
      </c>
      <c r="F10" s="137">
        <v>20</v>
      </c>
      <c r="G10" s="138">
        <v>0</v>
      </c>
      <c r="I10" s="77" t="s">
        <v>204</v>
      </c>
      <c r="J10" s="10" t="s">
        <v>32</v>
      </c>
      <c r="K10" s="101">
        <v>41662</v>
      </c>
      <c r="L10" s="31" t="s">
        <v>208</v>
      </c>
      <c r="M10" s="36" t="s">
        <v>170</v>
      </c>
    </row>
    <row r="11" spans="1:13" ht="25.5">
      <c r="A11" s="135" t="s">
        <v>416</v>
      </c>
      <c r="B11" s="136">
        <v>41662</v>
      </c>
      <c r="C11" s="137" t="s">
        <v>184</v>
      </c>
      <c r="D11" s="137"/>
      <c r="E11" s="137">
        <v>76600</v>
      </c>
      <c r="F11" s="137">
        <v>50</v>
      </c>
      <c r="G11" s="138">
        <v>0</v>
      </c>
      <c r="I11" s="77" t="s">
        <v>206</v>
      </c>
      <c r="J11" s="10" t="s">
        <v>32</v>
      </c>
      <c r="K11" s="101">
        <v>41662</v>
      </c>
      <c r="L11" s="31" t="s">
        <v>205</v>
      </c>
      <c r="M11" s="36" t="s">
        <v>170</v>
      </c>
    </row>
    <row r="12" spans="1:13">
      <c r="A12" s="135" t="s">
        <v>417</v>
      </c>
      <c r="B12" s="136">
        <v>41662</v>
      </c>
      <c r="C12" s="137" t="s">
        <v>184</v>
      </c>
      <c r="D12" s="137"/>
      <c r="E12" s="137">
        <v>131000</v>
      </c>
      <c r="F12" s="137">
        <v>50</v>
      </c>
      <c r="G12" s="138">
        <v>0</v>
      </c>
      <c r="I12" s="77" t="s">
        <v>207</v>
      </c>
      <c r="J12" s="10" t="s">
        <v>32</v>
      </c>
      <c r="K12" s="101">
        <v>41662</v>
      </c>
      <c r="L12" s="31" t="s">
        <v>209</v>
      </c>
      <c r="M12" s="36" t="s">
        <v>170</v>
      </c>
    </row>
    <row r="13" spans="1:13" ht="38.25">
      <c r="A13" s="135" t="s">
        <v>420</v>
      </c>
      <c r="B13" s="136">
        <v>41662</v>
      </c>
      <c r="C13" s="137" t="s">
        <v>184</v>
      </c>
      <c r="D13" s="137"/>
      <c r="E13" s="137">
        <v>78500</v>
      </c>
      <c r="F13" s="137">
        <v>50</v>
      </c>
      <c r="G13" s="138">
        <v>0</v>
      </c>
      <c r="I13" s="77" t="s">
        <v>210</v>
      </c>
      <c r="J13" s="10" t="s">
        <v>32</v>
      </c>
      <c r="K13" s="101">
        <v>41662</v>
      </c>
      <c r="L13" s="31" t="s">
        <v>211</v>
      </c>
      <c r="M13" s="36" t="s">
        <v>212</v>
      </c>
    </row>
    <row r="14" spans="1:13" ht="25.5">
      <c r="A14" s="135" t="s">
        <v>421</v>
      </c>
      <c r="B14" s="136">
        <v>41666</v>
      </c>
      <c r="C14" s="137" t="s">
        <v>184</v>
      </c>
      <c r="D14" s="137"/>
      <c r="E14" s="137" t="s">
        <v>422</v>
      </c>
      <c r="F14" s="137">
        <v>50</v>
      </c>
      <c r="G14" s="138">
        <v>1</v>
      </c>
      <c r="I14" s="133" t="s">
        <v>213</v>
      </c>
      <c r="J14" s="10" t="s">
        <v>32</v>
      </c>
      <c r="K14" s="101">
        <v>41662</v>
      </c>
      <c r="L14" s="31" t="s">
        <v>214</v>
      </c>
      <c r="M14" s="36" t="s">
        <v>170</v>
      </c>
    </row>
    <row r="15" spans="1:13" ht="25.5">
      <c r="A15" s="135" t="s">
        <v>423</v>
      </c>
      <c r="B15" s="136">
        <v>41666</v>
      </c>
      <c r="C15" s="137" t="s">
        <v>184</v>
      </c>
      <c r="D15" s="137"/>
      <c r="E15" s="137" t="s">
        <v>424</v>
      </c>
      <c r="F15" s="137">
        <v>50</v>
      </c>
      <c r="G15" s="138">
        <v>1</v>
      </c>
      <c r="I15" s="133" t="s">
        <v>215</v>
      </c>
      <c r="J15" s="10" t="s">
        <v>32</v>
      </c>
      <c r="K15" s="101">
        <v>41662</v>
      </c>
      <c r="L15" s="31" t="s">
        <v>216</v>
      </c>
      <c r="M15" s="36" t="s">
        <v>217</v>
      </c>
    </row>
    <row r="16" spans="1:13">
      <c r="A16" s="135" t="s">
        <v>425</v>
      </c>
      <c r="B16" s="136">
        <v>41666</v>
      </c>
      <c r="C16" s="137" t="s">
        <v>184</v>
      </c>
      <c r="D16" s="137"/>
      <c r="E16" s="137">
        <v>3970000</v>
      </c>
      <c r="F16" s="137">
        <v>50</v>
      </c>
      <c r="G16" s="138">
        <v>0</v>
      </c>
      <c r="I16" s="133" t="s">
        <v>218</v>
      </c>
      <c r="J16" s="10" t="s">
        <v>32</v>
      </c>
      <c r="K16" s="101">
        <v>41662</v>
      </c>
      <c r="L16" s="31" t="s">
        <v>219</v>
      </c>
      <c r="M16" s="36" t="s">
        <v>170</v>
      </c>
    </row>
    <row r="17" spans="1:13">
      <c r="A17" s="135" t="s">
        <v>418</v>
      </c>
      <c r="B17" s="136">
        <v>41662</v>
      </c>
      <c r="C17" s="137" t="s">
        <v>184</v>
      </c>
      <c r="D17" s="137"/>
      <c r="E17" s="137">
        <v>33500</v>
      </c>
      <c r="F17" s="137">
        <v>50</v>
      </c>
      <c r="G17" s="138">
        <v>1</v>
      </c>
      <c r="I17" s="133" t="s">
        <v>223</v>
      </c>
      <c r="J17" s="10" t="s">
        <v>32</v>
      </c>
      <c r="K17" s="101">
        <v>41662</v>
      </c>
      <c r="L17" s="31" t="s">
        <v>224</v>
      </c>
      <c r="M17" s="36" t="s">
        <v>170</v>
      </c>
    </row>
    <row r="18" spans="1:13">
      <c r="A18" s="135" t="s">
        <v>426</v>
      </c>
      <c r="B18" s="136">
        <v>41666</v>
      </c>
      <c r="C18" s="137" t="s">
        <v>184</v>
      </c>
      <c r="D18" s="137"/>
      <c r="E18" s="137" t="s">
        <v>424</v>
      </c>
      <c r="F18" s="137">
        <v>50</v>
      </c>
      <c r="G18" s="138">
        <v>1</v>
      </c>
      <c r="I18" s="133" t="s">
        <v>225</v>
      </c>
      <c r="J18" s="10" t="s">
        <v>32</v>
      </c>
      <c r="K18" s="101">
        <v>41662</v>
      </c>
      <c r="L18" s="115" t="s">
        <v>226</v>
      </c>
      <c r="M18" s="36" t="s">
        <v>170</v>
      </c>
    </row>
    <row r="19" spans="1:13" ht="25.5">
      <c r="A19" s="135" t="s">
        <v>235</v>
      </c>
      <c r="B19" s="136">
        <v>41662</v>
      </c>
      <c r="C19" s="137" t="s">
        <v>184</v>
      </c>
      <c r="D19" s="137"/>
      <c r="E19" s="137">
        <v>128000</v>
      </c>
      <c r="F19" s="137">
        <v>50</v>
      </c>
      <c r="G19" s="138">
        <v>1</v>
      </c>
      <c r="I19" s="133" t="s">
        <v>263</v>
      </c>
      <c r="J19" s="10" t="s">
        <v>32</v>
      </c>
      <c r="K19" s="101"/>
      <c r="L19" s="115" t="s">
        <v>262</v>
      </c>
      <c r="M19" s="36" t="s">
        <v>170</v>
      </c>
    </row>
    <row r="20" spans="1:13">
      <c r="A20" s="135" t="s">
        <v>236</v>
      </c>
      <c r="B20" s="136">
        <v>41662</v>
      </c>
      <c r="C20" s="137" t="s">
        <v>184</v>
      </c>
      <c r="D20" s="137"/>
      <c r="E20" s="137">
        <v>286000</v>
      </c>
      <c r="F20" s="137">
        <v>50</v>
      </c>
      <c r="G20" s="138">
        <v>2</v>
      </c>
      <c r="I20" s="133" t="s">
        <v>268</v>
      </c>
      <c r="J20" s="10" t="s">
        <v>32</v>
      </c>
      <c r="K20" s="101">
        <v>41662</v>
      </c>
      <c r="L20" s="31" t="s">
        <v>227</v>
      </c>
      <c r="M20" s="36" t="s">
        <v>170</v>
      </c>
    </row>
    <row r="21" spans="1:13" ht="25.5">
      <c r="A21" s="135" t="s">
        <v>427</v>
      </c>
      <c r="B21" s="136">
        <v>41662</v>
      </c>
      <c r="C21" s="137" t="s">
        <v>184</v>
      </c>
      <c r="D21" s="137"/>
      <c r="E21" s="137">
        <v>2430000</v>
      </c>
      <c r="F21" s="137">
        <v>50</v>
      </c>
      <c r="G21" s="138">
        <v>1</v>
      </c>
      <c r="I21" s="133" t="s">
        <v>231</v>
      </c>
      <c r="J21" s="10" t="s">
        <v>199</v>
      </c>
      <c r="K21" s="101">
        <v>41662</v>
      </c>
      <c r="L21" s="31" t="s">
        <v>230</v>
      </c>
      <c r="M21" s="36" t="s">
        <v>170</v>
      </c>
    </row>
    <row r="22" spans="1:13" ht="51">
      <c r="A22" s="135" t="s">
        <v>428</v>
      </c>
      <c r="B22" s="136">
        <v>41662</v>
      </c>
      <c r="C22" s="137" t="s">
        <v>184</v>
      </c>
      <c r="D22" s="137"/>
      <c r="E22" s="137">
        <v>1430000</v>
      </c>
      <c r="F22" s="137">
        <v>50</v>
      </c>
      <c r="G22" s="138">
        <v>1</v>
      </c>
      <c r="I22" s="133" t="s">
        <v>248</v>
      </c>
      <c r="J22" s="10" t="s">
        <v>32</v>
      </c>
      <c r="K22" s="141" t="s">
        <v>436</v>
      </c>
      <c r="L22" s="31" t="s">
        <v>249</v>
      </c>
      <c r="M22" s="36" t="s">
        <v>388</v>
      </c>
    </row>
    <row r="23" spans="1:13">
      <c r="A23" s="135" t="s">
        <v>429</v>
      </c>
      <c r="B23" s="136">
        <v>41662</v>
      </c>
      <c r="C23" s="137" t="s">
        <v>184</v>
      </c>
      <c r="D23" s="137"/>
      <c r="E23" s="137">
        <v>15600</v>
      </c>
      <c r="F23" s="137">
        <v>50</v>
      </c>
      <c r="G23" s="138">
        <v>0</v>
      </c>
      <c r="I23" s="133" t="s">
        <v>250</v>
      </c>
      <c r="J23" s="10" t="s">
        <v>32</v>
      </c>
      <c r="K23" s="101">
        <v>41663</v>
      </c>
      <c r="L23" s="31" t="s">
        <v>252</v>
      </c>
      <c r="M23" s="36" t="s">
        <v>251</v>
      </c>
    </row>
    <row r="24" spans="1:13" ht="25.5">
      <c r="A24" s="135" t="s">
        <v>430</v>
      </c>
      <c r="B24" s="136">
        <v>41666</v>
      </c>
      <c r="C24" s="137" t="s">
        <v>184</v>
      </c>
      <c r="D24" s="137"/>
      <c r="E24" s="137">
        <v>591000</v>
      </c>
      <c r="F24" s="137">
        <v>40</v>
      </c>
      <c r="G24" s="138">
        <v>0</v>
      </c>
      <c r="I24" s="133" t="s">
        <v>255</v>
      </c>
      <c r="J24" s="10" t="s">
        <v>32</v>
      </c>
      <c r="K24" s="101">
        <v>41663</v>
      </c>
      <c r="L24" s="115" t="s">
        <v>253</v>
      </c>
      <c r="M24" s="36" t="s">
        <v>254</v>
      </c>
    </row>
    <row r="25" spans="1:13">
      <c r="A25" s="135" t="s">
        <v>431</v>
      </c>
      <c r="B25" s="136">
        <v>41666</v>
      </c>
      <c r="C25" s="137" t="s">
        <v>184</v>
      </c>
      <c r="D25" s="137"/>
      <c r="E25" s="137">
        <v>886000</v>
      </c>
      <c r="F25" s="137">
        <v>40</v>
      </c>
      <c r="G25" s="138">
        <v>0</v>
      </c>
      <c r="I25" s="133" t="s">
        <v>257</v>
      </c>
      <c r="J25" s="10" t="s">
        <v>32</v>
      </c>
      <c r="K25" s="101">
        <v>41663</v>
      </c>
      <c r="L25" s="115" t="s">
        <v>256</v>
      </c>
      <c r="M25" s="36" t="s">
        <v>170</v>
      </c>
    </row>
    <row r="26" spans="1:13" ht="24" customHeight="1">
      <c r="A26" s="135" t="s">
        <v>243</v>
      </c>
      <c r="B26" s="136">
        <v>41662</v>
      </c>
      <c r="C26" s="137" t="s">
        <v>184</v>
      </c>
      <c r="D26" s="137"/>
      <c r="E26" s="137" t="s">
        <v>240</v>
      </c>
      <c r="F26" s="137">
        <v>30</v>
      </c>
      <c r="G26" s="138">
        <v>0</v>
      </c>
      <c r="I26" s="133" t="s">
        <v>258</v>
      </c>
      <c r="J26" s="10" t="s">
        <v>32</v>
      </c>
      <c r="K26" s="101">
        <v>41663</v>
      </c>
      <c r="L26" s="115" t="s">
        <v>259</v>
      </c>
      <c r="M26" s="36" t="s">
        <v>170</v>
      </c>
    </row>
    <row r="27" spans="1:13" ht="25.5">
      <c r="A27" s="135" t="s">
        <v>244</v>
      </c>
      <c r="B27" s="136">
        <v>41662</v>
      </c>
      <c r="C27" s="139" t="s">
        <v>184</v>
      </c>
      <c r="D27" s="137"/>
      <c r="E27" s="137">
        <v>213000</v>
      </c>
      <c r="F27" s="137">
        <v>30</v>
      </c>
      <c r="G27" s="138">
        <v>0</v>
      </c>
      <c r="I27" s="133" t="s">
        <v>260</v>
      </c>
      <c r="J27" s="10" t="s">
        <v>32</v>
      </c>
      <c r="K27" s="101">
        <v>41663</v>
      </c>
      <c r="L27" s="115" t="s">
        <v>261</v>
      </c>
      <c r="M27" s="36" t="s">
        <v>170</v>
      </c>
    </row>
    <row r="28" spans="1:13">
      <c r="A28" s="135" t="s">
        <v>245</v>
      </c>
      <c r="B28" s="136">
        <v>41662</v>
      </c>
      <c r="C28" s="139" t="s">
        <v>184</v>
      </c>
      <c r="D28" s="137"/>
      <c r="E28" s="137">
        <v>69100</v>
      </c>
      <c r="F28" s="137">
        <v>40</v>
      </c>
      <c r="G28" s="138">
        <v>0</v>
      </c>
      <c r="I28" s="133" t="s">
        <v>265</v>
      </c>
      <c r="J28" s="10" t="s">
        <v>32</v>
      </c>
      <c r="K28" s="101">
        <v>41663</v>
      </c>
      <c r="L28" s="115" t="s">
        <v>264</v>
      </c>
      <c r="M28" s="36" t="s">
        <v>170</v>
      </c>
    </row>
    <row r="29" spans="1:13" ht="25.5">
      <c r="A29" s="135" t="s">
        <v>241</v>
      </c>
      <c r="B29" s="136">
        <v>41662</v>
      </c>
      <c r="C29" s="139" t="s">
        <v>184</v>
      </c>
      <c r="D29" s="137"/>
      <c r="E29" s="137">
        <v>715000</v>
      </c>
      <c r="F29" s="137">
        <v>50</v>
      </c>
      <c r="G29" s="138">
        <v>0</v>
      </c>
      <c r="I29" s="133" t="s">
        <v>267</v>
      </c>
      <c r="J29" s="10" t="s">
        <v>32</v>
      </c>
      <c r="K29" s="101">
        <v>41663</v>
      </c>
      <c r="L29" s="115" t="s">
        <v>266</v>
      </c>
      <c r="M29" s="36" t="s">
        <v>170</v>
      </c>
    </row>
    <row r="30" spans="1:13" ht="25.5">
      <c r="A30" s="133" t="s">
        <v>242</v>
      </c>
      <c r="B30" s="136">
        <v>41662</v>
      </c>
      <c r="C30" s="137" t="s">
        <v>184</v>
      </c>
      <c r="D30" s="137"/>
      <c r="E30" s="137" t="s">
        <v>203</v>
      </c>
      <c r="F30" s="137">
        <v>50</v>
      </c>
      <c r="G30" s="138">
        <v>0</v>
      </c>
      <c r="I30" s="77" t="s">
        <v>412</v>
      </c>
      <c r="J30" s="10" t="s">
        <v>199</v>
      </c>
      <c r="K30" s="101">
        <v>41666</v>
      </c>
      <c r="L30" s="31" t="s">
        <v>413</v>
      </c>
      <c r="M30" s="36" t="s">
        <v>170</v>
      </c>
    </row>
    <row r="31" spans="1:13">
      <c r="A31" s="241" t="s">
        <v>560</v>
      </c>
      <c r="B31" s="242">
        <v>41698</v>
      </c>
      <c r="C31" s="137" t="s">
        <v>184</v>
      </c>
      <c r="D31" s="137"/>
      <c r="E31" s="137">
        <v>4290000</v>
      </c>
      <c r="F31" s="137">
        <v>40</v>
      </c>
      <c r="G31" s="138">
        <v>1</v>
      </c>
      <c r="I31" s="119"/>
      <c r="J31" s="11"/>
      <c r="K31" s="11"/>
      <c r="L31" s="32"/>
      <c r="M31" s="93"/>
    </row>
    <row r="32" spans="1:13">
      <c r="A32" s="135" t="s">
        <v>221</v>
      </c>
      <c r="B32" s="136">
        <v>41662</v>
      </c>
      <c r="C32" s="137" t="s">
        <v>222</v>
      </c>
      <c r="D32" s="140" t="s">
        <v>246</v>
      </c>
      <c r="E32" s="137">
        <v>65000</v>
      </c>
      <c r="F32" s="137">
        <v>50</v>
      </c>
      <c r="G32" s="138">
        <v>1</v>
      </c>
    </row>
    <row r="33" spans="1:7">
      <c r="A33" s="135" t="s">
        <v>414</v>
      </c>
      <c r="B33" s="136">
        <v>41662</v>
      </c>
      <c r="C33" s="137" t="s">
        <v>222</v>
      </c>
      <c r="D33" s="137"/>
      <c r="E33" s="137">
        <v>29500</v>
      </c>
      <c r="F33" s="137">
        <v>50</v>
      </c>
      <c r="G33" s="138">
        <v>0</v>
      </c>
    </row>
    <row r="34" spans="1:7">
      <c r="A34" s="135" t="s">
        <v>220</v>
      </c>
      <c r="B34" s="136">
        <v>41662</v>
      </c>
      <c r="C34" s="137" t="s">
        <v>222</v>
      </c>
      <c r="D34" s="137"/>
      <c r="E34" s="137">
        <v>53500</v>
      </c>
      <c r="F34" s="137">
        <v>50</v>
      </c>
      <c r="G34" s="138">
        <v>0</v>
      </c>
    </row>
    <row r="35" spans="1:7">
      <c r="A35" s="135" t="s">
        <v>419</v>
      </c>
      <c r="B35" s="136">
        <v>41662</v>
      </c>
      <c r="C35" s="137" t="s">
        <v>222</v>
      </c>
      <c r="D35" s="137"/>
      <c r="E35" s="137">
        <v>20700</v>
      </c>
      <c r="F35" s="137">
        <v>50</v>
      </c>
      <c r="G35" s="138">
        <v>0</v>
      </c>
    </row>
    <row r="36" spans="1:7">
      <c r="A36" s="135" t="s">
        <v>432</v>
      </c>
      <c r="B36" s="136">
        <v>41666</v>
      </c>
      <c r="C36" s="137" t="s">
        <v>222</v>
      </c>
      <c r="D36" s="137"/>
      <c r="E36" s="137">
        <v>17700</v>
      </c>
      <c r="F36" s="137">
        <v>50</v>
      </c>
      <c r="G36" s="138">
        <v>1</v>
      </c>
    </row>
    <row r="37" spans="1:7">
      <c r="A37" s="135" t="s">
        <v>423</v>
      </c>
      <c r="B37" s="136">
        <v>41666</v>
      </c>
      <c r="C37" s="137" t="s">
        <v>222</v>
      </c>
      <c r="D37" s="137"/>
      <c r="E37" s="137">
        <v>18200</v>
      </c>
      <c r="F37" s="137">
        <v>50</v>
      </c>
      <c r="G37" s="138">
        <v>0</v>
      </c>
    </row>
    <row r="38" spans="1:7">
      <c r="A38" s="135" t="s">
        <v>425</v>
      </c>
      <c r="B38" s="136">
        <v>41666</v>
      </c>
      <c r="C38" s="137" t="s">
        <v>222</v>
      </c>
      <c r="D38" s="137"/>
      <c r="E38" s="137">
        <v>24500</v>
      </c>
      <c r="F38" s="137">
        <v>50</v>
      </c>
      <c r="G38" s="138">
        <v>0</v>
      </c>
    </row>
    <row r="39" spans="1:7">
      <c r="A39" s="135" t="s">
        <v>433</v>
      </c>
      <c r="B39" s="136">
        <v>41666</v>
      </c>
      <c r="C39" s="137" t="s">
        <v>222</v>
      </c>
      <c r="D39" s="137"/>
      <c r="E39" s="137">
        <v>51700</v>
      </c>
      <c r="F39" s="137">
        <v>40</v>
      </c>
      <c r="G39" s="138">
        <v>0</v>
      </c>
    </row>
    <row r="40" spans="1:7">
      <c r="A40" s="169" t="s">
        <v>426</v>
      </c>
      <c r="B40" s="170">
        <v>41666</v>
      </c>
      <c r="C40" s="171" t="s">
        <v>222</v>
      </c>
      <c r="D40" s="171"/>
      <c r="E40" s="171">
        <v>20300</v>
      </c>
      <c r="F40" s="171">
        <v>50</v>
      </c>
      <c r="G40" s="172">
        <v>0</v>
      </c>
    </row>
  </sheetData>
  <customSheetViews>
    <customSheetView guid="{488EBF45-CEA4-4ADF-B8AA-629A38C6FDBC}" showPageBreaks="1" printArea="1" topLeftCell="G13">
      <selection activeCell="I43" sqref="I43"/>
      <colBreaks count="1" manualBreakCount="1">
        <brk id="7" max="39" man="1"/>
      </colBreaks>
      <pageMargins left="0.70866141732283472" right="0.70866141732283472" top="0.74803149606299213" bottom="0.74803149606299213" header="0.31496062992125984" footer="0.31496062992125984"/>
      <pageSetup paperSize="9" scale="60" orientation="landscape" r:id="rId1"/>
      <headerFooter>
        <oddFooter>&amp;A&amp;RPage &amp;P</oddFooter>
      </headerFooter>
    </customSheetView>
    <customSheetView guid="{E8D29816-88C1-4E49-9654-34E7499DF1E1}" topLeftCell="D25">
      <selection activeCell="J44" sqref="J44"/>
      <colBreaks count="1" manualBreakCount="1">
        <brk id="7" max="39" man="1"/>
      </colBreaks>
      <pageMargins left="0.70866141732283472" right="0.70866141732283472" top="0.74803149606299213" bottom="0.74803149606299213" header="0.31496062992125984" footer="0.31496062992125984"/>
      <pageSetup paperSize="9" scale="60" orientation="landscape" r:id="rId2"/>
      <headerFooter>
        <oddFooter>&amp;A&amp;RPage &amp;P</oddFooter>
      </headerFooter>
    </customSheetView>
  </customSheetViews>
  <hyperlinks>
    <hyperlink ref="D6" r:id="rId3"/>
    <hyperlink ref="L18" r:id="rId4"/>
    <hyperlink ref="D32" r:id="rId5"/>
    <hyperlink ref="L19" r:id="rId6"/>
    <hyperlink ref="L24" r:id="rId7"/>
    <hyperlink ref="L25" r:id="rId8"/>
    <hyperlink ref="L26" r:id="rId9"/>
    <hyperlink ref="L27" r:id="rId10"/>
    <hyperlink ref="L28" r:id="rId11"/>
    <hyperlink ref="L29" r:id="rId12"/>
  </hyperlinks>
  <pageMargins left="0.70866141732283472" right="0.70866141732283472" top="0.74803149606299213" bottom="0.74803149606299213" header="0.31496062992125984" footer="0.31496062992125984"/>
  <pageSetup paperSize="9" scale="60" orientation="landscape"/>
  <headerFooter>
    <oddFooter>&amp;A&amp;RPage &amp;P</oddFooter>
  </headerFooter>
  <colBreaks count="1" manualBreakCount="1">
    <brk id="7" max="39" man="1"/>
  </colBreaks>
</worksheet>
</file>

<file path=xl/worksheets/sheet3.xml><?xml version="1.0" encoding="utf-8"?>
<worksheet xmlns="http://schemas.openxmlformats.org/spreadsheetml/2006/main" xmlns:r="http://schemas.openxmlformats.org/officeDocument/2006/relationships">
  <sheetPr>
    <pageSetUpPr fitToPage="1"/>
  </sheetPr>
  <dimension ref="A2:H1002"/>
  <sheetViews>
    <sheetView showGridLines="0" topLeftCell="A25" zoomScaleNormal="100" workbookViewId="0">
      <selection activeCell="B28" sqref="B28"/>
    </sheetView>
  </sheetViews>
  <sheetFormatPr defaultRowHeight="12.75"/>
  <cols>
    <col min="1" max="1" width="15.140625" style="34" customWidth="1"/>
    <col min="2" max="2" width="45.5703125" style="1" customWidth="1"/>
    <col min="3" max="3" width="18.28515625" style="1" customWidth="1"/>
    <col min="4" max="4" width="13.7109375" style="1" customWidth="1"/>
    <col min="5" max="5" width="16.85546875" style="1" customWidth="1"/>
    <col min="6" max="6" width="18" style="1" customWidth="1"/>
    <col min="7" max="7" width="15.42578125" customWidth="1"/>
    <col min="8" max="8" width="50.28515625" style="1" customWidth="1"/>
    <col min="9" max="9" width="18" customWidth="1"/>
  </cols>
  <sheetData>
    <row r="2" spans="1:8" ht="15.75">
      <c r="A2" s="45" t="s">
        <v>528</v>
      </c>
    </row>
    <row r="3" spans="1:8">
      <c r="A3" s="46"/>
    </row>
    <row r="4" spans="1:8">
      <c r="A4" s="47" t="s">
        <v>18</v>
      </c>
    </row>
    <row r="5" spans="1:8">
      <c r="A5" s="6"/>
      <c r="B5" s="114"/>
      <c r="C5" s="114"/>
      <c r="D5" s="35"/>
    </row>
    <row r="6" spans="1:8" s="8" customFormat="1" ht="64.5" customHeight="1">
      <c r="A6" s="42" t="s">
        <v>17</v>
      </c>
      <c r="B6" s="40" t="s">
        <v>1</v>
      </c>
      <c r="C6" s="40" t="s">
        <v>195</v>
      </c>
      <c r="D6" s="40" t="s">
        <v>130</v>
      </c>
      <c r="E6" s="40" t="s">
        <v>3</v>
      </c>
      <c r="F6" s="40" t="s">
        <v>2</v>
      </c>
      <c r="G6" s="40" t="s">
        <v>165</v>
      </c>
      <c r="H6" s="41" t="s">
        <v>0</v>
      </c>
    </row>
    <row r="7" spans="1:8" ht="99" customHeight="1">
      <c r="A7" s="222">
        <v>1</v>
      </c>
      <c r="B7" s="233" t="s">
        <v>177</v>
      </c>
      <c r="C7" s="218" t="s">
        <v>529</v>
      </c>
      <c r="D7" s="223" t="s">
        <v>146</v>
      </c>
      <c r="E7" s="223" t="s">
        <v>178</v>
      </c>
      <c r="F7" s="223" t="s">
        <v>164</v>
      </c>
      <c r="G7" s="224">
        <v>41661</v>
      </c>
      <c r="H7" s="173" t="s">
        <v>166</v>
      </c>
    </row>
    <row r="8" spans="1:8" ht="89.25">
      <c r="A8" s="225">
        <v>2</v>
      </c>
      <c r="B8" s="219" t="s">
        <v>168</v>
      </c>
      <c r="C8" s="95"/>
      <c r="D8" s="223" t="s">
        <v>146</v>
      </c>
      <c r="E8" s="223" t="s">
        <v>178</v>
      </c>
      <c r="F8" s="223" t="s">
        <v>164</v>
      </c>
      <c r="G8" s="226">
        <v>41661</v>
      </c>
      <c r="H8" s="174" t="s">
        <v>176</v>
      </c>
    </row>
    <row r="9" spans="1:8" ht="63.75">
      <c r="A9" s="225">
        <v>3</v>
      </c>
      <c r="B9" s="219" t="s">
        <v>269</v>
      </c>
      <c r="C9" s="95"/>
      <c r="D9" s="223" t="s">
        <v>157</v>
      </c>
      <c r="E9" s="223" t="s">
        <v>178</v>
      </c>
      <c r="F9" s="223" t="s">
        <v>164</v>
      </c>
      <c r="G9" s="226">
        <v>41661</v>
      </c>
      <c r="H9" s="174" t="s">
        <v>272</v>
      </c>
    </row>
    <row r="10" spans="1:8" ht="57" customHeight="1">
      <c r="A10" s="225">
        <v>4</v>
      </c>
      <c r="B10" s="95" t="s">
        <v>287</v>
      </c>
      <c r="C10" s="227" t="s">
        <v>193</v>
      </c>
      <c r="D10" s="223" t="s">
        <v>270</v>
      </c>
      <c r="E10" s="223" t="s">
        <v>271</v>
      </c>
      <c r="F10" s="223" t="s">
        <v>196</v>
      </c>
      <c r="G10" s="226">
        <v>41662</v>
      </c>
      <c r="H10" s="174" t="s">
        <v>282</v>
      </c>
    </row>
    <row r="11" spans="1:8" ht="51">
      <c r="A11" s="225">
        <v>5</v>
      </c>
      <c r="B11" s="95" t="s">
        <v>283</v>
      </c>
      <c r="C11" s="227" t="s">
        <v>194</v>
      </c>
      <c r="D11" s="223" t="s">
        <v>270</v>
      </c>
      <c r="E11" s="223" t="s">
        <v>284</v>
      </c>
      <c r="F11" s="223" t="s">
        <v>196</v>
      </c>
      <c r="G11" s="226">
        <v>41662</v>
      </c>
      <c r="H11" s="174" t="s">
        <v>285</v>
      </c>
    </row>
    <row r="12" spans="1:8" ht="242.25">
      <c r="A12" s="225">
        <v>6</v>
      </c>
      <c r="B12" s="95" t="s">
        <v>286</v>
      </c>
      <c r="C12" s="228" t="s">
        <v>197</v>
      </c>
      <c r="D12" s="223" t="s">
        <v>146</v>
      </c>
      <c r="E12" s="223" t="s">
        <v>271</v>
      </c>
      <c r="F12" s="223" t="s">
        <v>196</v>
      </c>
      <c r="G12" s="226">
        <v>41662</v>
      </c>
      <c r="H12" s="174" t="s">
        <v>288</v>
      </c>
    </row>
    <row r="13" spans="1:8" ht="76.5">
      <c r="A13" s="225">
        <v>7</v>
      </c>
      <c r="B13" s="95" t="s">
        <v>289</v>
      </c>
      <c r="C13" s="227" t="s">
        <v>201</v>
      </c>
      <c r="D13" s="223" t="s">
        <v>146</v>
      </c>
      <c r="E13" s="223" t="s">
        <v>271</v>
      </c>
      <c r="F13" s="223" t="s">
        <v>196</v>
      </c>
      <c r="G13" s="226">
        <v>41662</v>
      </c>
      <c r="H13" s="174" t="s">
        <v>290</v>
      </c>
    </row>
    <row r="14" spans="1:8" ht="76.5">
      <c r="A14" s="225">
        <v>8</v>
      </c>
      <c r="B14" s="95" t="s">
        <v>295</v>
      </c>
      <c r="C14" s="227" t="s">
        <v>232</v>
      </c>
      <c r="D14" s="223" t="s">
        <v>270</v>
      </c>
      <c r="E14" s="223" t="s">
        <v>271</v>
      </c>
      <c r="F14" s="223" t="s">
        <v>196</v>
      </c>
      <c r="G14" s="226">
        <v>41662</v>
      </c>
      <c r="H14" s="174" t="s">
        <v>297</v>
      </c>
    </row>
    <row r="15" spans="1:8" ht="51">
      <c r="A15" s="225">
        <v>9</v>
      </c>
      <c r="B15" s="95" t="s">
        <v>291</v>
      </c>
      <c r="C15" s="227" t="s">
        <v>233</v>
      </c>
      <c r="D15" s="223" t="s">
        <v>270</v>
      </c>
      <c r="E15" s="223" t="s">
        <v>271</v>
      </c>
      <c r="F15" s="223" t="s">
        <v>196</v>
      </c>
      <c r="G15" s="226">
        <v>41662</v>
      </c>
      <c r="H15" s="174" t="s">
        <v>292</v>
      </c>
    </row>
    <row r="16" spans="1:8" ht="38.25">
      <c r="A16" s="225">
        <v>10</v>
      </c>
      <c r="B16" s="95" t="s">
        <v>298</v>
      </c>
      <c r="C16" s="227" t="s">
        <v>234</v>
      </c>
      <c r="D16" s="223" t="s">
        <v>270</v>
      </c>
      <c r="E16" s="223" t="s">
        <v>271</v>
      </c>
      <c r="F16" s="223" t="s">
        <v>196</v>
      </c>
      <c r="G16" s="226">
        <v>41662</v>
      </c>
      <c r="H16" s="174" t="s">
        <v>299</v>
      </c>
    </row>
    <row r="17" spans="1:8" ht="102">
      <c r="A17" s="225">
        <v>11</v>
      </c>
      <c r="B17" s="95" t="s">
        <v>300</v>
      </c>
      <c r="C17" s="227" t="s">
        <v>238</v>
      </c>
      <c r="D17" s="223" t="s">
        <v>270</v>
      </c>
      <c r="E17" s="223" t="s">
        <v>271</v>
      </c>
      <c r="F17" s="223" t="s">
        <v>196</v>
      </c>
      <c r="G17" s="226">
        <v>41662</v>
      </c>
      <c r="H17" s="174" t="s">
        <v>299</v>
      </c>
    </row>
    <row r="18" spans="1:8" ht="76.5">
      <c r="A18" s="225">
        <v>12</v>
      </c>
      <c r="B18" s="95" t="s">
        <v>301</v>
      </c>
      <c r="C18" s="227" t="s">
        <v>237</v>
      </c>
      <c r="D18" s="223" t="s">
        <v>146</v>
      </c>
      <c r="E18" s="223" t="s">
        <v>271</v>
      </c>
      <c r="F18" s="223" t="s">
        <v>196</v>
      </c>
      <c r="G18" s="226">
        <v>41662</v>
      </c>
      <c r="H18" s="174" t="s">
        <v>302</v>
      </c>
    </row>
    <row r="19" spans="1:8" ht="63.75">
      <c r="A19" s="225">
        <v>13</v>
      </c>
      <c r="B19" s="95" t="s">
        <v>538</v>
      </c>
      <c r="C19" s="227" t="s">
        <v>239</v>
      </c>
      <c r="D19" s="223" t="s">
        <v>146</v>
      </c>
      <c r="E19" s="223" t="s">
        <v>271</v>
      </c>
      <c r="F19" s="223" t="s">
        <v>196</v>
      </c>
      <c r="G19" s="226">
        <v>41662</v>
      </c>
      <c r="H19" s="174" t="s">
        <v>303</v>
      </c>
    </row>
    <row r="20" spans="1:8" ht="63.75">
      <c r="A20" s="225">
        <v>14</v>
      </c>
      <c r="B20" s="95" t="s">
        <v>539</v>
      </c>
      <c r="C20" s="95" t="s">
        <v>10</v>
      </c>
      <c r="D20" s="223" t="s">
        <v>146</v>
      </c>
      <c r="E20" s="223" t="s">
        <v>271</v>
      </c>
      <c r="F20" s="223" t="s">
        <v>386</v>
      </c>
      <c r="G20" s="226">
        <v>41666</v>
      </c>
      <c r="H20" s="174" t="s">
        <v>387</v>
      </c>
    </row>
    <row r="21" spans="1:8" ht="66.75" customHeight="1">
      <c r="A21" s="225">
        <v>15</v>
      </c>
      <c r="B21" s="95" t="s">
        <v>437</v>
      </c>
      <c r="C21" s="237" t="s">
        <v>544</v>
      </c>
      <c r="D21" s="223" t="s">
        <v>270</v>
      </c>
      <c r="E21" s="223" t="s">
        <v>271</v>
      </c>
      <c r="F21" s="223" t="s">
        <v>196</v>
      </c>
      <c r="G21" s="226">
        <v>41666</v>
      </c>
      <c r="H21" s="174" t="s">
        <v>457</v>
      </c>
    </row>
    <row r="22" spans="1:8" ht="89.25">
      <c r="A22" s="225">
        <v>16</v>
      </c>
      <c r="B22" s="95" t="s">
        <v>472</v>
      </c>
      <c r="C22" s="95" t="s">
        <v>10</v>
      </c>
      <c r="D22" s="223" t="s">
        <v>146</v>
      </c>
      <c r="E22" s="223" t="s">
        <v>271</v>
      </c>
      <c r="F22" s="223" t="s">
        <v>196</v>
      </c>
      <c r="G22" s="226">
        <v>41666</v>
      </c>
      <c r="H22" s="174" t="s">
        <v>458</v>
      </c>
    </row>
    <row r="23" spans="1:8" ht="66" customHeight="1">
      <c r="A23" s="225">
        <v>17</v>
      </c>
      <c r="B23" s="95" t="s">
        <v>471</v>
      </c>
      <c r="C23" s="229" t="s">
        <v>434</v>
      </c>
      <c r="D23" s="223" t="s">
        <v>146</v>
      </c>
      <c r="E23" s="223" t="s">
        <v>271</v>
      </c>
      <c r="F23" s="223" t="s">
        <v>196</v>
      </c>
      <c r="G23" s="226">
        <v>41666</v>
      </c>
      <c r="H23" s="174" t="s">
        <v>473</v>
      </c>
    </row>
    <row r="24" spans="1:8" ht="42" customHeight="1">
      <c r="A24" s="225">
        <v>18</v>
      </c>
      <c r="B24" s="95" t="s">
        <v>475</v>
      </c>
      <c r="C24" s="229" t="s">
        <v>435</v>
      </c>
      <c r="D24" s="223" t="s">
        <v>146</v>
      </c>
      <c r="E24" s="223" t="s">
        <v>271</v>
      </c>
      <c r="F24" s="223" t="s">
        <v>196</v>
      </c>
      <c r="G24" s="226">
        <v>41666</v>
      </c>
      <c r="H24" s="174" t="s">
        <v>474</v>
      </c>
    </row>
    <row r="25" spans="1:8" ht="43.5" customHeight="1">
      <c r="A25" s="225">
        <v>19</v>
      </c>
      <c r="B25" s="95" t="s">
        <v>516</v>
      </c>
      <c r="C25" s="95" t="s">
        <v>10</v>
      </c>
      <c r="D25" s="223" t="s">
        <v>146</v>
      </c>
      <c r="E25" s="223" t="s">
        <v>271</v>
      </c>
      <c r="F25" s="223" t="s">
        <v>386</v>
      </c>
      <c r="G25" s="226">
        <v>41667</v>
      </c>
      <c r="H25" s="174" t="s">
        <v>477</v>
      </c>
    </row>
    <row r="26" spans="1:8" ht="89.25">
      <c r="A26" s="243">
        <v>20</v>
      </c>
      <c r="B26" s="244" t="s">
        <v>476</v>
      </c>
      <c r="C26" s="244" t="s">
        <v>10</v>
      </c>
      <c r="D26" s="245" t="s">
        <v>146</v>
      </c>
      <c r="E26" s="245" t="s">
        <v>271</v>
      </c>
      <c r="F26" s="245" t="s">
        <v>386</v>
      </c>
      <c r="G26" s="246">
        <v>41667</v>
      </c>
      <c r="H26" s="247" t="s">
        <v>484</v>
      </c>
    </row>
    <row r="27" spans="1:8" ht="76.5">
      <c r="A27" s="230">
        <v>21</v>
      </c>
      <c r="B27" s="231" t="s">
        <v>579</v>
      </c>
      <c r="C27" s="249" t="s">
        <v>578</v>
      </c>
      <c r="D27" s="231" t="s">
        <v>270</v>
      </c>
      <c r="E27" s="231" t="s">
        <v>271</v>
      </c>
      <c r="F27" s="231" t="s">
        <v>196</v>
      </c>
      <c r="G27" s="232">
        <v>41698</v>
      </c>
      <c r="H27" s="175" t="s">
        <v>559</v>
      </c>
    </row>
    <row r="28" spans="1:8">
      <c r="A28" s="248">
        <v>22</v>
      </c>
      <c r="B28" s="113"/>
      <c r="C28" s="113"/>
      <c r="D28" s="33"/>
      <c r="E28" s="33"/>
      <c r="F28" s="33"/>
      <c r="G28" s="12"/>
      <c r="H28" s="173"/>
    </row>
    <row r="29" spans="1:8">
      <c r="A29" s="43">
        <v>23</v>
      </c>
      <c r="B29" s="99"/>
      <c r="C29" s="99"/>
      <c r="D29" s="33"/>
      <c r="E29" s="33"/>
      <c r="F29" s="33"/>
      <c r="G29" s="10"/>
      <c r="H29" s="174"/>
    </row>
    <row r="30" spans="1:8">
      <c r="A30" s="43">
        <v>24</v>
      </c>
      <c r="B30" s="99"/>
      <c r="C30" s="99"/>
      <c r="D30" s="33"/>
      <c r="E30" s="33"/>
      <c r="F30" s="33"/>
      <c r="G30" s="10"/>
      <c r="H30" s="174"/>
    </row>
    <row r="31" spans="1:8">
      <c r="A31" s="43">
        <v>25</v>
      </c>
      <c r="B31" s="99"/>
      <c r="C31" s="99"/>
      <c r="D31" s="33"/>
      <c r="E31" s="33"/>
      <c r="F31" s="33"/>
      <c r="G31" s="10"/>
      <c r="H31" s="174"/>
    </row>
    <row r="32" spans="1:8">
      <c r="A32" s="43">
        <v>26</v>
      </c>
      <c r="B32" s="99"/>
      <c r="C32" s="99"/>
      <c r="D32" s="33"/>
      <c r="E32" s="33"/>
      <c r="F32" s="33"/>
      <c r="G32" s="10"/>
      <c r="H32" s="174"/>
    </row>
    <row r="33" spans="1:8">
      <c r="A33" s="43">
        <v>27</v>
      </c>
      <c r="B33" s="99"/>
      <c r="C33" s="99"/>
      <c r="D33" s="33"/>
      <c r="E33" s="33"/>
      <c r="F33" s="33"/>
      <c r="G33" s="10"/>
      <c r="H33" s="174"/>
    </row>
    <row r="34" spans="1:8">
      <c r="A34" s="43">
        <v>28</v>
      </c>
      <c r="B34" s="99"/>
      <c r="C34" s="99"/>
      <c r="D34" s="33"/>
      <c r="E34" s="33"/>
      <c r="F34" s="33"/>
      <c r="G34" s="10"/>
      <c r="H34" s="174"/>
    </row>
    <row r="35" spans="1:8">
      <c r="A35" s="43">
        <v>29</v>
      </c>
      <c r="B35" s="99"/>
      <c r="C35" s="99"/>
      <c r="D35" s="33"/>
      <c r="E35" s="33"/>
      <c r="F35" s="33"/>
      <c r="G35" s="10"/>
      <c r="H35" s="174"/>
    </row>
    <row r="36" spans="1:8">
      <c r="A36" s="43">
        <v>30</v>
      </c>
      <c r="B36" s="99"/>
      <c r="C36" s="99"/>
      <c r="D36" s="33"/>
      <c r="E36" s="33"/>
      <c r="F36" s="33"/>
      <c r="G36" s="10"/>
      <c r="H36" s="174"/>
    </row>
    <row r="37" spans="1:8">
      <c r="A37" s="43">
        <v>31</v>
      </c>
      <c r="B37" s="99"/>
      <c r="C37" s="99"/>
      <c r="D37" s="33"/>
      <c r="E37" s="33"/>
      <c r="F37" s="33"/>
      <c r="G37" s="10"/>
      <c r="H37" s="174"/>
    </row>
    <row r="38" spans="1:8">
      <c r="A38" s="43">
        <v>32</v>
      </c>
      <c r="B38" s="99"/>
      <c r="C38" s="99"/>
      <c r="D38" s="33"/>
      <c r="E38" s="33"/>
      <c r="F38" s="33"/>
      <c r="G38" s="10"/>
      <c r="H38" s="174"/>
    </row>
    <row r="39" spans="1:8">
      <c r="A39" s="43">
        <v>33</v>
      </c>
      <c r="B39" s="99"/>
      <c r="C39" s="113"/>
      <c r="D39" s="33"/>
      <c r="E39" s="33"/>
      <c r="F39" s="33"/>
      <c r="G39" s="10"/>
      <c r="H39" s="174"/>
    </row>
    <row r="40" spans="1:8">
      <c r="A40" s="43">
        <v>34</v>
      </c>
      <c r="B40" s="99"/>
      <c r="C40" s="113"/>
      <c r="D40" s="33"/>
      <c r="E40" s="33"/>
      <c r="F40" s="33"/>
      <c r="G40" s="10"/>
      <c r="H40" s="174"/>
    </row>
    <row r="41" spans="1:8">
      <c r="A41" s="43">
        <v>35</v>
      </c>
      <c r="B41" s="99"/>
      <c r="C41" s="113"/>
      <c r="D41" s="33"/>
      <c r="E41" s="33"/>
      <c r="F41" s="33"/>
      <c r="G41" s="10"/>
      <c r="H41" s="174"/>
    </row>
    <row r="42" spans="1:8">
      <c r="A42" s="43">
        <v>36</v>
      </c>
      <c r="B42" s="99"/>
      <c r="C42" s="113"/>
      <c r="D42" s="33"/>
      <c r="E42" s="33"/>
      <c r="F42" s="33"/>
      <c r="G42" s="10"/>
      <c r="H42" s="174"/>
    </row>
    <row r="43" spans="1:8">
      <c r="A43" s="43">
        <v>37</v>
      </c>
      <c r="B43" s="99"/>
      <c r="C43" s="113"/>
      <c r="D43" s="33"/>
      <c r="E43" s="33"/>
      <c r="F43" s="33"/>
      <c r="G43" s="10"/>
      <c r="H43" s="174"/>
    </row>
    <row r="44" spans="1:8">
      <c r="A44" s="43">
        <v>38</v>
      </c>
      <c r="B44" s="99"/>
      <c r="C44" s="113"/>
      <c r="D44" s="33"/>
      <c r="E44" s="33"/>
      <c r="F44" s="33"/>
      <c r="G44" s="10"/>
      <c r="H44" s="174"/>
    </row>
    <row r="45" spans="1:8">
      <c r="A45" s="43">
        <v>39</v>
      </c>
      <c r="B45" s="99"/>
      <c r="C45" s="113"/>
      <c r="D45" s="33"/>
      <c r="E45" s="33"/>
      <c r="F45" s="33"/>
      <c r="G45" s="10"/>
      <c r="H45" s="174"/>
    </row>
    <row r="46" spans="1:8">
      <c r="A46" s="43">
        <v>40</v>
      </c>
      <c r="B46" s="99"/>
      <c r="C46" s="113"/>
      <c r="D46" s="33"/>
      <c r="E46" s="33"/>
      <c r="F46" s="33"/>
      <c r="G46" s="10"/>
      <c r="H46" s="174"/>
    </row>
    <row r="47" spans="1:8">
      <c r="A47" s="43">
        <v>41</v>
      </c>
      <c r="B47" s="99"/>
      <c r="C47" s="113"/>
      <c r="D47" s="33"/>
      <c r="E47" s="33"/>
      <c r="F47" s="33"/>
      <c r="G47" s="10"/>
      <c r="H47" s="174"/>
    </row>
    <row r="48" spans="1:8">
      <c r="A48" s="43">
        <v>42</v>
      </c>
      <c r="B48" s="99"/>
      <c r="C48" s="113"/>
      <c r="D48" s="33"/>
      <c r="E48" s="33"/>
      <c r="F48" s="33"/>
      <c r="G48" s="10"/>
      <c r="H48" s="174"/>
    </row>
    <row r="49" spans="1:8">
      <c r="A49" s="43">
        <v>43</v>
      </c>
      <c r="B49" s="99"/>
      <c r="C49" s="113"/>
      <c r="D49" s="33"/>
      <c r="E49" s="33"/>
      <c r="F49" s="33"/>
      <c r="G49" s="10"/>
      <c r="H49" s="174"/>
    </row>
    <row r="50" spans="1:8">
      <c r="A50" s="43">
        <v>44</v>
      </c>
      <c r="B50" s="99"/>
      <c r="C50" s="113"/>
      <c r="D50" s="33"/>
      <c r="E50" s="33"/>
      <c r="F50" s="33"/>
      <c r="G50" s="10"/>
      <c r="H50" s="174"/>
    </row>
    <row r="51" spans="1:8">
      <c r="A51" s="43">
        <v>45</v>
      </c>
      <c r="B51" s="99"/>
      <c r="C51" s="113"/>
      <c r="D51" s="33"/>
      <c r="E51" s="33"/>
      <c r="F51" s="33"/>
      <c r="G51" s="10"/>
      <c r="H51" s="174"/>
    </row>
    <row r="52" spans="1:8">
      <c r="A52" s="43">
        <v>46</v>
      </c>
      <c r="B52" s="99"/>
      <c r="C52" s="113"/>
      <c r="D52" s="33"/>
      <c r="E52" s="33"/>
      <c r="F52" s="33"/>
      <c r="G52" s="10"/>
      <c r="H52" s="174"/>
    </row>
    <row r="53" spans="1:8">
      <c r="A53" s="43">
        <v>47</v>
      </c>
      <c r="B53" s="99"/>
      <c r="C53" s="113"/>
      <c r="D53" s="33"/>
      <c r="E53" s="33"/>
      <c r="F53" s="33"/>
      <c r="G53" s="10"/>
      <c r="H53" s="174"/>
    </row>
    <row r="54" spans="1:8">
      <c r="A54" s="43">
        <v>48</v>
      </c>
      <c r="B54" s="99"/>
      <c r="C54" s="113"/>
      <c r="D54" s="33"/>
      <c r="E54" s="33"/>
      <c r="F54" s="33"/>
      <c r="G54" s="10"/>
      <c r="H54" s="174"/>
    </row>
    <row r="55" spans="1:8">
      <c r="A55" s="43">
        <v>49</v>
      </c>
      <c r="B55" s="99"/>
      <c r="C55" s="113"/>
      <c r="D55" s="33"/>
      <c r="E55" s="33"/>
      <c r="F55" s="33"/>
      <c r="G55" s="10"/>
      <c r="H55" s="174"/>
    </row>
    <row r="56" spans="1:8">
      <c r="A56" s="43">
        <v>50</v>
      </c>
      <c r="B56" s="99"/>
      <c r="C56" s="113"/>
      <c r="D56" s="33"/>
      <c r="E56" s="33"/>
      <c r="F56" s="33"/>
      <c r="G56" s="10"/>
      <c r="H56" s="174"/>
    </row>
    <row r="57" spans="1:8">
      <c r="A57" s="43">
        <v>51</v>
      </c>
      <c r="B57" s="99"/>
      <c r="C57" s="113"/>
      <c r="D57" s="33"/>
      <c r="E57" s="33"/>
      <c r="F57" s="33"/>
      <c r="G57" s="10"/>
      <c r="H57" s="174"/>
    </row>
    <row r="58" spans="1:8">
      <c r="A58" s="43">
        <v>52</v>
      </c>
      <c r="B58" s="99"/>
      <c r="C58" s="113"/>
      <c r="D58" s="33"/>
      <c r="E58" s="33"/>
      <c r="F58" s="33"/>
      <c r="G58" s="10"/>
      <c r="H58" s="174"/>
    </row>
    <row r="59" spans="1:8">
      <c r="A59" s="43">
        <v>53</v>
      </c>
      <c r="B59" s="99"/>
      <c r="C59" s="113"/>
      <c r="D59" s="33"/>
      <c r="E59" s="33"/>
      <c r="F59" s="33"/>
      <c r="G59" s="10"/>
      <c r="H59" s="174"/>
    </row>
    <row r="60" spans="1:8">
      <c r="A60" s="43">
        <v>54</v>
      </c>
      <c r="B60" s="99"/>
      <c r="C60" s="113"/>
      <c r="D60" s="33"/>
      <c r="E60" s="33"/>
      <c r="F60" s="33"/>
      <c r="G60" s="10"/>
      <c r="H60" s="174"/>
    </row>
    <row r="61" spans="1:8">
      <c r="A61" s="43">
        <v>55</v>
      </c>
      <c r="B61" s="99"/>
      <c r="C61" s="113"/>
      <c r="D61" s="33"/>
      <c r="E61" s="33"/>
      <c r="F61" s="33"/>
      <c r="G61" s="10"/>
      <c r="H61" s="174"/>
    </row>
    <row r="62" spans="1:8">
      <c r="A62" s="43">
        <v>56</v>
      </c>
      <c r="B62" s="99"/>
      <c r="C62" s="113"/>
      <c r="D62" s="33"/>
      <c r="E62" s="33"/>
      <c r="F62" s="33"/>
      <c r="G62" s="10"/>
      <c r="H62" s="174"/>
    </row>
    <row r="63" spans="1:8">
      <c r="A63" s="43">
        <v>57</v>
      </c>
      <c r="B63" s="99"/>
      <c r="C63" s="113"/>
      <c r="D63" s="33"/>
      <c r="E63" s="33"/>
      <c r="F63" s="33"/>
      <c r="G63" s="10"/>
      <c r="H63" s="174"/>
    </row>
    <row r="64" spans="1:8">
      <c r="A64" s="43">
        <v>58</v>
      </c>
      <c r="B64" s="99"/>
      <c r="C64" s="113"/>
      <c r="D64" s="33"/>
      <c r="E64" s="33"/>
      <c r="F64" s="33"/>
      <c r="G64" s="10"/>
      <c r="H64" s="174"/>
    </row>
    <row r="65" spans="1:8">
      <c r="A65" s="43">
        <v>59</v>
      </c>
      <c r="B65" s="99"/>
      <c r="C65" s="113"/>
      <c r="D65" s="33"/>
      <c r="E65" s="33"/>
      <c r="F65" s="33"/>
      <c r="G65" s="10"/>
      <c r="H65" s="174"/>
    </row>
    <row r="66" spans="1:8">
      <c r="A66" s="43">
        <v>60</v>
      </c>
      <c r="B66" s="99"/>
      <c r="C66" s="113"/>
      <c r="D66" s="33"/>
      <c r="E66" s="33"/>
      <c r="F66" s="33"/>
      <c r="G66" s="10"/>
      <c r="H66" s="174"/>
    </row>
    <row r="67" spans="1:8">
      <c r="A67" s="43">
        <v>61</v>
      </c>
      <c r="B67" s="99"/>
      <c r="C67" s="113"/>
      <c r="D67" s="33"/>
      <c r="E67" s="33"/>
      <c r="F67" s="33"/>
      <c r="G67" s="10"/>
      <c r="H67" s="174"/>
    </row>
    <row r="68" spans="1:8">
      <c r="A68" s="43">
        <v>62</v>
      </c>
      <c r="B68" s="99"/>
      <c r="C68" s="113"/>
      <c r="D68" s="33"/>
      <c r="E68" s="33"/>
      <c r="F68" s="33"/>
      <c r="G68" s="10"/>
      <c r="H68" s="174"/>
    </row>
    <row r="69" spans="1:8">
      <c r="A69" s="43">
        <v>63</v>
      </c>
      <c r="B69" s="99"/>
      <c r="C69" s="113"/>
      <c r="D69" s="33"/>
      <c r="E69" s="33"/>
      <c r="F69" s="33"/>
      <c r="G69" s="10"/>
      <c r="H69" s="174"/>
    </row>
    <row r="70" spans="1:8">
      <c r="A70" s="43">
        <v>64</v>
      </c>
      <c r="B70" s="99"/>
      <c r="C70" s="113"/>
      <c r="D70" s="33"/>
      <c r="E70" s="33"/>
      <c r="F70" s="33"/>
      <c r="G70" s="10"/>
      <c r="H70" s="174"/>
    </row>
    <row r="71" spans="1:8">
      <c r="A71" s="43">
        <v>65</v>
      </c>
      <c r="B71" s="99"/>
      <c r="C71" s="113"/>
      <c r="D71" s="33"/>
      <c r="E71" s="33"/>
      <c r="F71" s="33"/>
      <c r="G71" s="10"/>
      <c r="H71" s="174"/>
    </row>
    <row r="72" spans="1:8">
      <c r="A72" s="43">
        <v>66</v>
      </c>
      <c r="B72" s="99"/>
      <c r="C72" s="113"/>
      <c r="D72" s="33"/>
      <c r="E72" s="33"/>
      <c r="F72" s="33"/>
      <c r="G72" s="10"/>
      <c r="H72" s="174"/>
    </row>
    <row r="73" spans="1:8">
      <c r="A73" s="43">
        <v>67</v>
      </c>
      <c r="B73" s="99"/>
      <c r="C73" s="113"/>
      <c r="D73" s="33"/>
      <c r="E73" s="33"/>
      <c r="F73" s="33"/>
      <c r="G73" s="10"/>
      <c r="H73" s="174"/>
    </row>
    <row r="74" spans="1:8">
      <c r="A74" s="43">
        <v>68</v>
      </c>
      <c r="B74" s="99"/>
      <c r="C74" s="113"/>
      <c r="D74" s="33"/>
      <c r="E74" s="33"/>
      <c r="F74" s="33"/>
      <c r="G74" s="10"/>
      <c r="H74" s="174"/>
    </row>
    <row r="75" spans="1:8">
      <c r="A75" s="43">
        <v>69</v>
      </c>
      <c r="B75" s="99"/>
      <c r="C75" s="113"/>
      <c r="D75" s="33"/>
      <c r="E75" s="33"/>
      <c r="F75" s="33"/>
      <c r="G75" s="10"/>
      <c r="H75" s="174"/>
    </row>
    <row r="76" spans="1:8">
      <c r="A76" s="43">
        <v>70</v>
      </c>
      <c r="B76" s="99"/>
      <c r="C76" s="113"/>
      <c r="D76" s="33"/>
      <c r="E76" s="33"/>
      <c r="F76" s="33"/>
      <c r="G76" s="10"/>
      <c r="H76" s="174"/>
    </row>
    <row r="77" spans="1:8">
      <c r="A77" s="43">
        <v>71</v>
      </c>
      <c r="B77" s="99"/>
      <c r="C77" s="113"/>
      <c r="D77" s="33"/>
      <c r="E77" s="33"/>
      <c r="F77" s="33"/>
      <c r="G77" s="10"/>
      <c r="H77" s="174"/>
    </row>
    <row r="78" spans="1:8">
      <c r="A78" s="43">
        <v>72</v>
      </c>
      <c r="B78" s="99"/>
      <c r="C78" s="113"/>
      <c r="D78" s="33"/>
      <c r="E78" s="33"/>
      <c r="F78" s="33"/>
      <c r="G78" s="10"/>
      <c r="H78" s="174"/>
    </row>
    <row r="79" spans="1:8">
      <c r="A79" s="43">
        <v>73</v>
      </c>
      <c r="B79" s="99"/>
      <c r="C79" s="113"/>
      <c r="D79" s="33"/>
      <c r="E79" s="33"/>
      <c r="F79" s="33"/>
      <c r="G79" s="10"/>
      <c r="H79" s="174"/>
    </row>
    <row r="80" spans="1:8">
      <c r="A80" s="43">
        <v>74</v>
      </c>
      <c r="B80" s="99"/>
      <c r="C80" s="113"/>
      <c r="D80" s="33"/>
      <c r="E80" s="33"/>
      <c r="F80" s="33"/>
      <c r="G80" s="10"/>
      <c r="H80" s="174"/>
    </row>
    <row r="81" spans="1:8">
      <c r="A81" s="43">
        <v>75</v>
      </c>
      <c r="B81" s="99"/>
      <c r="C81" s="113"/>
      <c r="D81" s="33"/>
      <c r="E81" s="33"/>
      <c r="F81" s="33"/>
      <c r="G81" s="10"/>
      <c r="H81" s="174"/>
    </row>
    <row r="82" spans="1:8">
      <c r="A82" s="43">
        <v>76</v>
      </c>
      <c r="B82" s="99"/>
      <c r="C82" s="113"/>
      <c r="D82" s="33"/>
      <c r="E82" s="33"/>
      <c r="F82" s="33"/>
      <c r="G82" s="10"/>
      <c r="H82" s="174"/>
    </row>
    <row r="83" spans="1:8">
      <c r="A83" s="43">
        <v>77</v>
      </c>
      <c r="B83" s="99"/>
      <c r="C83" s="113"/>
      <c r="D83" s="33"/>
      <c r="E83" s="33"/>
      <c r="F83" s="33"/>
      <c r="G83" s="10"/>
      <c r="H83" s="174"/>
    </row>
    <row r="84" spans="1:8">
      <c r="A84" s="43">
        <v>78</v>
      </c>
      <c r="B84" s="99"/>
      <c r="C84" s="113"/>
      <c r="D84" s="33"/>
      <c r="E84" s="33"/>
      <c r="F84" s="33"/>
      <c r="G84" s="10"/>
      <c r="H84" s="174"/>
    </row>
    <row r="85" spans="1:8">
      <c r="A85" s="43">
        <v>79</v>
      </c>
      <c r="B85" s="99"/>
      <c r="C85" s="113"/>
      <c r="D85" s="33"/>
      <c r="E85" s="33"/>
      <c r="F85" s="33"/>
      <c r="G85" s="10"/>
      <c r="H85" s="174"/>
    </row>
    <row r="86" spans="1:8">
      <c r="A86" s="43">
        <v>80</v>
      </c>
      <c r="B86" s="99"/>
      <c r="C86" s="113"/>
      <c r="D86" s="33"/>
      <c r="E86" s="33"/>
      <c r="F86" s="33"/>
      <c r="G86" s="10"/>
      <c r="H86" s="174"/>
    </row>
    <row r="87" spans="1:8">
      <c r="A87" s="43">
        <v>81</v>
      </c>
      <c r="B87" s="99"/>
      <c r="C87" s="113"/>
      <c r="D87" s="33"/>
      <c r="E87" s="33"/>
      <c r="F87" s="33"/>
      <c r="G87" s="10"/>
      <c r="H87" s="174"/>
    </row>
    <row r="88" spans="1:8">
      <c r="A88" s="43">
        <v>82</v>
      </c>
      <c r="B88" s="99"/>
      <c r="C88" s="113"/>
      <c r="D88" s="33"/>
      <c r="E88" s="33"/>
      <c r="F88" s="33"/>
      <c r="G88" s="10"/>
      <c r="H88" s="174"/>
    </row>
    <row r="89" spans="1:8">
      <c r="A89" s="43">
        <v>83</v>
      </c>
      <c r="B89" s="99"/>
      <c r="C89" s="113"/>
      <c r="D89" s="33"/>
      <c r="E89" s="33"/>
      <c r="F89" s="33"/>
      <c r="G89" s="10"/>
      <c r="H89" s="174"/>
    </row>
    <row r="90" spans="1:8">
      <c r="A90" s="43">
        <v>84</v>
      </c>
      <c r="B90" s="99"/>
      <c r="C90" s="113"/>
      <c r="D90" s="33"/>
      <c r="E90" s="33"/>
      <c r="F90" s="33"/>
      <c r="G90" s="10"/>
      <c r="H90" s="174"/>
    </row>
    <row r="91" spans="1:8">
      <c r="A91" s="43">
        <v>85</v>
      </c>
      <c r="B91" s="99"/>
      <c r="C91" s="113"/>
      <c r="D91" s="33"/>
      <c r="E91" s="33"/>
      <c r="F91" s="33"/>
      <c r="G91" s="10"/>
      <c r="H91" s="174"/>
    </row>
    <row r="92" spans="1:8">
      <c r="A92" s="43">
        <v>86</v>
      </c>
      <c r="B92" s="99"/>
      <c r="C92" s="113"/>
      <c r="D92" s="33"/>
      <c r="E92" s="33"/>
      <c r="F92" s="33"/>
      <c r="G92" s="10"/>
      <c r="H92" s="174"/>
    </row>
    <row r="93" spans="1:8">
      <c r="A93" s="43">
        <v>87</v>
      </c>
      <c r="B93" s="99"/>
      <c r="C93" s="113"/>
      <c r="D93" s="33"/>
      <c r="E93" s="33"/>
      <c r="F93" s="33"/>
      <c r="G93" s="10"/>
      <c r="H93" s="174"/>
    </row>
    <row r="94" spans="1:8">
      <c r="A94" s="43">
        <v>88</v>
      </c>
      <c r="B94" s="99"/>
      <c r="C94" s="113"/>
      <c r="D94" s="33"/>
      <c r="E94" s="33"/>
      <c r="F94" s="33"/>
      <c r="G94" s="10"/>
      <c r="H94" s="174"/>
    </row>
    <row r="95" spans="1:8">
      <c r="A95" s="43">
        <v>89</v>
      </c>
      <c r="B95" s="99"/>
      <c r="C95" s="113"/>
      <c r="D95" s="33"/>
      <c r="E95" s="33"/>
      <c r="F95" s="33"/>
      <c r="G95" s="10"/>
      <c r="H95" s="174"/>
    </row>
    <row r="96" spans="1:8">
      <c r="A96" s="43">
        <v>90</v>
      </c>
      <c r="B96" s="99"/>
      <c r="C96" s="113"/>
      <c r="D96" s="33"/>
      <c r="E96" s="33"/>
      <c r="F96" s="33"/>
      <c r="G96" s="10"/>
      <c r="H96" s="174"/>
    </row>
    <row r="97" spans="1:8">
      <c r="A97" s="43">
        <v>91</v>
      </c>
      <c r="B97" s="99"/>
      <c r="C97" s="113"/>
      <c r="D97" s="33"/>
      <c r="E97" s="33"/>
      <c r="F97" s="33"/>
      <c r="G97" s="10"/>
      <c r="H97" s="174"/>
    </row>
    <row r="98" spans="1:8">
      <c r="A98" s="43">
        <v>92</v>
      </c>
      <c r="B98" s="99"/>
      <c r="C98" s="113"/>
      <c r="D98" s="33"/>
      <c r="E98" s="33"/>
      <c r="F98" s="33"/>
      <c r="G98" s="10"/>
      <c r="H98" s="174"/>
    </row>
    <row r="99" spans="1:8">
      <c r="A99" s="43">
        <v>93</v>
      </c>
      <c r="B99" s="99"/>
      <c r="C99" s="113"/>
      <c r="D99" s="33"/>
      <c r="E99" s="33"/>
      <c r="F99" s="33"/>
      <c r="G99" s="10"/>
      <c r="H99" s="174"/>
    </row>
    <row r="100" spans="1:8">
      <c r="A100" s="43">
        <v>94</v>
      </c>
      <c r="B100" s="99"/>
      <c r="C100" s="113"/>
      <c r="D100" s="33"/>
      <c r="E100" s="33"/>
      <c r="F100" s="33"/>
      <c r="G100" s="10"/>
      <c r="H100" s="174"/>
    </row>
    <row r="101" spans="1:8">
      <c r="A101" s="43">
        <v>95</v>
      </c>
      <c r="B101" s="99"/>
      <c r="C101" s="113"/>
      <c r="D101" s="33"/>
      <c r="E101" s="33"/>
      <c r="F101" s="33"/>
      <c r="G101" s="10"/>
      <c r="H101" s="174"/>
    </row>
    <row r="102" spans="1:8">
      <c r="A102" s="43">
        <v>96</v>
      </c>
      <c r="B102" s="99"/>
      <c r="C102" s="113"/>
      <c r="D102" s="33"/>
      <c r="E102" s="33"/>
      <c r="F102" s="33"/>
      <c r="G102" s="10"/>
      <c r="H102" s="174"/>
    </row>
    <row r="103" spans="1:8">
      <c r="A103" s="43">
        <v>97</v>
      </c>
      <c r="B103" s="99"/>
      <c r="C103" s="113"/>
      <c r="D103" s="33"/>
      <c r="E103" s="33"/>
      <c r="F103" s="33"/>
      <c r="G103" s="10"/>
      <c r="H103" s="174"/>
    </row>
    <row r="104" spans="1:8">
      <c r="A104" s="43">
        <v>98</v>
      </c>
      <c r="B104" s="99"/>
      <c r="C104" s="113"/>
      <c r="D104" s="33"/>
      <c r="E104" s="33"/>
      <c r="F104" s="33"/>
      <c r="G104" s="10"/>
      <c r="H104" s="174"/>
    </row>
    <row r="105" spans="1:8">
      <c r="A105" s="43">
        <v>99</v>
      </c>
      <c r="B105" s="99"/>
      <c r="C105" s="113"/>
      <c r="D105" s="33"/>
      <c r="E105" s="33"/>
      <c r="F105" s="33"/>
      <c r="G105" s="10"/>
      <c r="H105" s="174"/>
    </row>
    <row r="106" spans="1:8">
      <c r="A106" s="43">
        <v>100</v>
      </c>
      <c r="B106" s="99"/>
      <c r="C106" s="113"/>
      <c r="D106" s="33"/>
      <c r="E106" s="33"/>
      <c r="F106" s="33"/>
      <c r="G106" s="10"/>
      <c r="H106" s="174"/>
    </row>
    <row r="107" spans="1:8">
      <c r="A107" s="43">
        <v>101</v>
      </c>
      <c r="B107" s="99"/>
      <c r="C107" s="113"/>
      <c r="D107" s="33"/>
      <c r="E107" s="33"/>
      <c r="F107" s="33"/>
      <c r="G107" s="10"/>
      <c r="H107" s="174"/>
    </row>
    <row r="108" spans="1:8">
      <c r="A108" s="43">
        <v>102</v>
      </c>
      <c r="B108" s="99"/>
      <c r="C108" s="113"/>
      <c r="D108" s="33"/>
      <c r="E108" s="33"/>
      <c r="F108" s="33"/>
      <c r="G108" s="10"/>
      <c r="H108" s="174"/>
    </row>
    <row r="109" spans="1:8">
      <c r="A109" s="43">
        <v>103</v>
      </c>
      <c r="B109" s="99"/>
      <c r="C109" s="113"/>
      <c r="D109" s="33"/>
      <c r="E109" s="33"/>
      <c r="F109" s="33"/>
      <c r="G109" s="10"/>
      <c r="H109" s="174"/>
    </row>
    <row r="110" spans="1:8">
      <c r="A110" s="43">
        <v>104</v>
      </c>
      <c r="B110" s="99"/>
      <c r="C110" s="113"/>
      <c r="D110" s="33"/>
      <c r="E110" s="33"/>
      <c r="F110" s="33"/>
      <c r="G110" s="10"/>
      <c r="H110" s="174"/>
    </row>
    <row r="111" spans="1:8">
      <c r="A111" s="43">
        <v>105</v>
      </c>
      <c r="B111" s="99"/>
      <c r="C111" s="113"/>
      <c r="D111" s="33"/>
      <c r="E111" s="33"/>
      <c r="F111" s="33"/>
      <c r="G111" s="10"/>
      <c r="H111" s="174"/>
    </row>
    <row r="112" spans="1:8">
      <c r="A112" s="43">
        <v>106</v>
      </c>
      <c r="B112" s="99"/>
      <c r="C112" s="113"/>
      <c r="D112" s="33"/>
      <c r="E112" s="33"/>
      <c r="F112" s="33"/>
      <c r="G112" s="10"/>
      <c r="H112" s="36"/>
    </row>
    <row r="113" spans="1:8">
      <c r="A113" s="43">
        <v>107</v>
      </c>
      <c r="B113" s="99"/>
      <c r="C113" s="113"/>
      <c r="D113" s="33"/>
      <c r="E113" s="33"/>
      <c r="F113" s="33"/>
      <c r="G113" s="10"/>
      <c r="H113" s="36"/>
    </row>
    <row r="114" spans="1:8">
      <c r="A114" s="43">
        <v>108</v>
      </c>
      <c r="B114" s="99"/>
      <c r="C114" s="113"/>
      <c r="D114" s="33"/>
      <c r="E114" s="33"/>
      <c r="F114" s="33"/>
      <c r="G114" s="10"/>
      <c r="H114" s="36"/>
    </row>
    <row r="115" spans="1:8">
      <c r="A115" s="43">
        <v>109</v>
      </c>
      <c r="B115" s="99"/>
      <c r="C115" s="113"/>
      <c r="D115" s="33"/>
      <c r="E115" s="33"/>
      <c r="F115" s="33"/>
      <c r="G115" s="10"/>
      <c r="H115" s="36"/>
    </row>
    <row r="116" spans="1:8">
      <c r="A116" s="43">
        <v>110</v>
      </c>
      <c r="B116" s="99"/>
      <c r="C116" s="113"/>
      <c r="D116" s="33"/>
      <c r="E116" s="33"/>
      <c r="F116" s="33"/>
      <c r="G116" s="10"/>
      <c r="H116" s="36"/>
    </row>
    <row r="117" spans="1:8">
      <c r="A117" s="43">
        <v>111</v>
      </c>
      <c r="B117" s="99"/>
      <c r="C117" s="113"/>
      <c r="D117" s="33"/>
      <c r="E117" s="33"/>
      <c r="F117" s="33"/>
      <c r="G117" s="10"/>
      <c r="H117" s="36"/>
    </row>
    <row r="118" spans="1:8">
      <c r="A118" s="43">
        <v>112</v>
      </c>
      <c r="B118" s="99"/>
      <c r="C118" s="113"/>
      <c r="D118" s="33"/>
      <c r="E118" s="33"/>
      <c r="F118" s="33"/>
      <c r="G118" s="10"/>
      <c r="H118" s="36"/>
    </row>
    <row r="119" spans="1:8">
      <c r="A119" s="43">
        <v>113</v>
      </c>
      <c r="B119" s="99"/>
      <c r="C119" s="113"/>
      <c r="D119" s="33"/>
      <c r="E119" s="33"/>
      <c r="F119" s="33"/>
      <c r="G119" s="10"/>
      <c r="H119" s="36"/>
    </row>
    <row r="120" spans="1:8">
      <c r="A120" s="43">
        <v>114</v>
      </c>
      <c r="B120" s="99"/>
      <c r="C120" s="113"/>
      <c r="D120" s="33"/>
      <c r="E120" s="33"/>
      <c r="F120" s="33"/>
      <c r="G120" s="10"/>
      <c r="H120" s="36"/>
    </row>
    <row r="121" spans="1:8">
      <c r="A121" s="43">
        <v>115</v>
      </c>
      <c r="B121" s="99"/>
      <c r="C121" s="113"/>
      <c r="D121" s="33"/>
      <c r="E121" s="33"/>
      <c r="F121" s="33"/>
      <c r="G121" s="10"/>
      <c r="H121" s="36"/>
    </row>
    <row r="122" spans="1:8">
      <c r="A122" s="43">
        <v>116</v>
      </c>
      <c r="B122" s="99"/>
      <c r="C122" s="113"/>
      <c r="D122" s="33"/>
      <c r="E122" s="33"/>
      <c r="F122" s="33"/>
      <c r="G122" s="10"/>
      <c r="H122" s="36"/>
    </row>
    <row r="123" spans="1:8">
      <c r="A123" s="43">
        <v>117</v>
      </c>
      <c r="B123" s="99"/>
      <c r="C123" s="113"/>
      <c r="D123" s="33"/>
      <c r="E123" s="33"/>
      <c r="F123" s="33"/>
      <c r="G123" s="10"/>
      <c r="H123" s="36"/>
    </row>
    <row r="124" spans="1:8">
      <c r="A124" s="43">
        <v>118</v>
      </c>
      <c r="B124" s="99"/>
      <c r="C124" s="113"/>
      <c r="D124" s="33"/>
      <c r="E124" s="33"/>
      <c r="F124" s="33"/>
      <c r="G124" s="10"/>
      <c r="H124" s="36"/>
    </row>
    <row r="125" spans="1:8">
      <c r="A125" s="43">
        <v>119</v>
      </c>
      <c r="B125" s="99"/>
      <c r="C125" s="113"/>
      <c r="D125" s="33"/>
      <c r="E125" s="33"/>
      <c r="F125" s="33"/>
      <c r="G125" s="10"/>
      <c r="H125" s="36"/>
    </row>
    <row r="126" spans="1:8">
      <c r="A126" s="43">
        <v>120</v>
      </c>
      <c r="B126" s="99"/>
      <c r="C126" s="113"/>
      <c r="D126" s="33"/>
      <c r="E126" s="33"/>
      <c r="F126" s="33"/>
      <c r="G126" s="10"/>
      <c r="H126" s="36"/>
    </row>
    <row r="127" spans="1:8">
      <c r="A127" s="43">
        <v>121</v>
      </c>
      <c r="B127" s="99"/>
      <c r="C127" s="113"/>
      <c r="D127" s="33"/>
      <c r="E127" s="33"/>
      <c r="F127" s="33"/>
      <c r="G127" s="10"/>
      <c r="H127" s="36"/>
    </row>
    <row r="128" spans="1:8">
      <c r="A128" s="43">
        <v>122</v>
      </c>
      <c r="B128" s="99"/>
      <c r="C128" s="113"/>
      <c r="D128" s="33"/>
      <c r="E128" s="33"/>
      <c r="F128" s="33"/>
      <c r="G128" s="10"/>
      <c r="H128" s="36"/>
    </row>
    <row r="129" spans="1:8">
      <c r="A129" s="43">
        <v>123</v>
      </c>
      <c r="B129" s="99"/>
      <c r="C129" s="113"/>
      <c r="D129" s="33"/>
      <c r="E129" s="33"/>
      <c r="F129" s="33"/>
      <c r="G129" s="10"/>
      <c r="H129" s="36"/>
    </row>
    <row r="130" spans="1:8">
      <c r="A130" s="43">
        <v>124</v>
      </c>
      <c r="B130" s="99"/>
      <c r="C130" s="113"/>
      <c r="D130" s="33"/>
      <c r="E130" s="33"/>
      <c r="F130" s="33"/>
      <c r="G130" s="10"/>
      <c r="H130" s="36"/>
    </row>
    <row r="131" spans="1:8">
      <c r="A131" s="43">
        <v>125</v>
      </c>
      <c r="B131" s="99"/>
      <c r="C131" s="113"/>
      <c r="D131" s="33"/>
      <c r="E131" s="33"/>
      <c r="F131" s="33"/>
      <c r="G131" s="10"/>
      <c r="H131" s="36"/>
    </row>
    <row r="132" spans="1:8">
      <c r="A132" s="43">
        <v>126</v>
      </c>
      <c r="B132" s="99"/>
      <c r="C132" s="113"/>
      <c r="D132" s="33"/>
      <c r="E132" s="33"/>
      <c r="F132" s="33"/>
      <c r="G132" s="10"/>
      <c r="H132" s="36"/>
    </row>
    <row r="133" spans="1:8">
      <c r="A133" s="43">
        <v>127</v>
      </c>
      <c r="B133" s="99"/>
      <c r="C133" s="113"/>
      <c r="D133" s="33"/>
      <c r="E133" s="33"/>
      <c r="F133" s="33"/>
      <c r="G133" s="10"/>
      <c r="H133" s="36"/>
    </row>
    <row r="134" spans="1:8">
      <c r="A134" s="43">
        <v>128</v>
      </c>
      <c r="B134" s="99"/>
      <c r="C134" s="113"/>
      <c r="D134" s="33"/>
      <c r="E134" s="33"/>
      <c r="F134" s="33"/>
      <c r="G134" s="10"/>
      <c r="H134" s="36"/>
    </row>
    <row r="135" spans="1:8">
      <c r="A135" s="43">
        <v>129</v>
      </c>
      <c r="B135" s="99"/>
      <c r="C135" s="113"/>
      <c r="D135" s="33"/>
      <c r="E135" s="33"/>
      <c r="F135" s="33"/>
      <c r="G135" s="10"/>
      <c r="H135" s="36"/>
    </row>
    <row r="136" spans="1:8">
      <c r="A136" s="43">
        <v>130</v>
      </c>
      <c r="B136" s="99"/>
      <c r="C136" s="113"/>
      <c r="D136" s="33"/>
      <c r="E136" s="33"/>
      <c r="F136" s="33"/>
      <c r="G136" s="10"/>
      <c r="H136" s="36"/>
    </row>
    <row r="137" spans="1:8">
      <c r="A137" s="43">
        <v>131</v>
      </c>
      <c r="B137" s="99"/>
      <c r="C137" s="113"/>
      <c r="D137" s="33"/>
      <c r="E137" s="33"/>
      <c r="F137" s="33"/>
      <c r="G137" s="10"/>
      <c r="H137" s="36"/>
    </row>
    <row r="138" spans="1:8">
      <c r="A138" s="43">
        <v>132</v>
      </c>
      <c r="B138" s="99"/>
      <c r="C138" s="113"/>
      <c r="D138" s="33"/>
      <c r="E138" s="33"/>
      <c r="F138" s="33"/>
      <c r="G138" s="10"/>
      <c r="H138" s="36"/>
    </row>
    <row r="139" spans="1:8">
      <c r="A139" s="43">
        <v>133</v>
      </c>
      <c r="B139" s="99"/>
      <c r="C139" s="113"/>
      <c r="D139" s="33"/>
      <c r="E139" s="33"/>
      <c r="F139" s="33"/>
      <c r="G139" s="10"/>
      <c r="H139" s="36"/>
    </row>
    <row r="140" spans="1:8">
      <c r="A140" s="43">
        <v>134</v>
      </c>
      <c r="B140" s="99"/>
      <c r="C140" s="113"/>
      <c r="D140" s="33"/>
      <c r="E140" s="33"/>
      <c r="F140" s="33"/>
      <c r="G140" s="10"/>
      <c r="H140" s="36"/>
    </row>
    <row r="141" spans="1:8">
      <c r="A141" s="43">
        <v>135</v>
      </c>
      <c r="B141" s="99"/>
      <c r="C141" s="113"/>
      <c r="D141" s="33"/>
      <c r="E141" s="33"/>
      <c r="F141" s="33"/>
      <c r="G141" s="10"/>
      <c r="H141" s="36"/>
    </row>
    <row r="142" spans="1:8">
      <c r="A142" s="43">
        <v>136</v>
      </c>
      <c r="B142" s="99"/>
      <c r="C142" s="113"/>
      <c r="D142" s="33"/>
      <c r="E142" s="33"/>
      <c r="F142" s="33"/>
      <c r="G142" s="10"/>
      <c r="H142" s="36"/>
    </row>
    <row r="143" spans="1:8">
      <c r="A143" s="43">
        <v>137</v>
      </c>
      <c r="B143" s="99"/>
      <c r="C143" s="113"/>
      <c r="D143" s="33"/>
      <c r="E143" s="33"/>
      <c r="F143" s="33"/>
      <c r="G143" s="10"/>
      <c r="H143" s="36"/>
    </row>
    <row r="144" spans="1:8">
      <c r="A144" s="43">
        <v>138</v>
      </c>
      <c r="B144" s="99"/>
      <c r="C144" s="113"/>
      <c r="D144" s="33"/>
      <c r="E144" s="33"/>
      <c r="F144" s="33"/>
      <c r="G144" s="10"/>
      <c r="H144" s="36"/>
    </row>
    <row r="145" spans="1:8">
      <c r="A145" s="43">
        <v>139</v>
      </c>
      <c r="B145" s="99"/>
      <c r="C145" s="113"/>
      <c r="D145" s="33"/>
      <c r="E145" s="33"/>
      <c r="F145" s="33"/>
      <c r="G145" s="10"/>
      <c r="H145" s="36"/>
    </row>
    <row r="146" spans="1:8">
      <c r="A146" s="43">
        <v>140</v>
      </c>
      <c r="B146" s="99"/>
      <c r="C146" s="113"/>
      <c r="D146" s="33"/>
      <c r="E146" s="33"/>
      <c r="F146" s="33"/>
      <c r="G146" s="10"/>
      <c r="H146" s="36"/>
    </row>
    <row r="147" spans="1:8">
      <c r="A147" s="43">
        <v>141</v>
      </c>
      <c r="B147" s="99"/>
      <c r="C147" s="113"/>
      <c r="D147" s="33"/>
      <c r="E147" s="33"/>
      <c r="F147" s="33"/>
      <c r="G147" s="10"/>
      <c r="H147" s="36"/>
    </row>
    <row r="148" spans="1:8">
      <c r="A148" s="43">
        <v>142</v>
      </c>
      <c r="B148" s="99"/>
      <c r="C148" s="113"/>
      <c r="D148" s="33"/>
      <c r="E148" s="33"/>
      <c r="F148" s="33"/>
      <c r="G148" s="10"/>
      <c r="H148" s="36"/>
    </row>
    <row r="149" spans="1:8">
      <c r="A149" s="43">
        <v>143</v>
      </c>
      <c r="B149" s="99"/>
      <c r="C149" s="113"/>
      <c r="D149" s="33"/>
      <c r="E149" s="33"/>
      <c r="F149" s="33"/>
      <c r="G149" s="10"/>
      <c r="H149" s="36"/>
    </row>
    <row r="150" spans="1:8">
      <c r="A150" s="43">
        <v>144</v>
      </c>
      <c r="B150" s="99"/>
      <c r="C150" s="113"/>
      <c r="D150" s="33"/>
      <c r="E150" s="33"/>
      <c r="F150" s="33"/>
      <c r="G150" s="10"/>
      <c r="H150" s="36"/>
    </row>
    <row r="151" spans="1:8">
      <c r="A151" s="43">
        <v>145</v>
      </c>
      <c r="B151" s="99"/>
      <c r="C151" s="113"/>
      <c r="D151" s="33"/>
      <c r="E151" s="33"/>
      <c r="F151" s="33"/>
      <c r="G151" s="10"/>
      <c r="H151" s="36"/>
    </row>
    <row r="152" spans="1:8">
      <c r="A152" s="43">
        <v>146</v>
      </c>
      <c r="B152" s="99"/>
      <c r="C152" s="113"/>
      <c r="D152" s="33"/>
      <c r="E152" s="33"/>
      <c r="F152" s="33"/>
      <c r="G152" s="10"/>
      <c r="H152" s="36"/>
    </row>
    <row r="153" spans="1:8">
      <c r="A153" s="43">
        <v>147</v>
      </c>
      <c r="B153" s="99"/>
      <c r="C153" s="113"/>
      <c r="D153" s="33"/>
      <c r="E153" s="33"/>
      <c r="F153" s="33"/>
      <c r="G153" s="10"/>
      <c r="H153" s="36"/>
    </row>
    <row r="154" spans="1:8">
      <c r="A154" s="43">
        <v>148</v>
      </c>
      <c r="B154" s="99"/>
      <c r="C154" s="113"/>
      <c r="D154" s="33"/>
      <c r="E154" s="33"/>
      <c r="F154" s="33"/>
      <c r="G154" s="10"/>
      <c r="H154" s="36"/>
    </row>
    <row r="155" spans="1:8">
      <c r="A155" s="43">
        <v>149</v>
      </c>
      <c r="B155" s="99"/>
      <c r="C155" s="113"/>
      <c r="D155" s="33"/>
      <c r="E155" s="33"/>
      <c r="F155" s="33"/>
      <c r="G155" s="10"/>
      <c r="H155" s="36"/>
    </row>
    <row r="156" spans="1:8">
      <c r="A156" s="43">
        <v>150</v>
      </c>
      <c r="B156" s="99"/>
      <c r="C156" s="113"/>
      <c r="D156" s="33"/>
      <c r="E156" s="33"/>
      <c r="F156" s="33"/>
      <c r="G156" s="10"/>
      <c r="H156" s="36"/>
    </row>
    <row r="157" spans="1:8">
      <c r="A157" s="43">
        <v>151</v>
      </c>
      <c r="B157" s="99"/>
      <c r="C157" s="113"/>
      <c r="D157" s="33"/>
      <c r="E157" s="33"/>
      <c r="F157" s="33"/>
      <c r="G157" s="10"/>
      <c r="H157" s="36"/>
    </row>
    <row r="158" spans="1:8">
      <c r="A158" s="43">
        <v>152</v>
      </c>
      <c r="B158" s="99"/>
      <c r="C158" s="113"/>
      <c r="D158" s="33"/>
      <c r="E158" s="33"/>
      <c r="F158" s="33"/>
      <c r="G158" s="10"/>
      <c r="H158" s="36"/>
    </row>
    <row r="159" spans="1:8">
      <c r="A159" s="43">
        <v>153</v>
      </c>
      <c r="B159" s="99"/>
      <c r="C159" s="113"/>
      <c r="D159" s="33"/>
      <c r="E159" s="33"/>
      <c r="F159" s="33"/>
      <c r="G159" s="10"/>
      <c r="H159" s="36"/>
    </row>
    <row r="160" spans="1:8">
      <c r="A160" s="43">
        <v>154</v>
      </c>
      <c r="B160" s="99"/>
      <c r="C160" s="113"/>
      <c r="D160" s="33"/>
      <c r="E160" s="33"/>
      <c r="F160" s="33"/>
      <c r="G160" s="10"/>
      <c r="H160" s="36"/>
    </row>
    <row r="161" spans="1:8">
      <c r="A161" s="43">
        <v>155</v>
      </c>
      <c r="B161" s="99"/>
      <c r="C161" s="113"/>
      <c r="D161" s="33"/>
      <c r="E161" s="33"/>
      <c r="F161" s="33"/>
      <c r="G161" s="10"/>
      <c r="H161" s="36"/>
    </row>
    <row r="162" spans="1:8">
      <c r="A162" s="43">
        <v>156</v>
      </c>
      <c r="B162" s="99"/>
      <c r="C162" s="113"/>
      <c r="D162" s="33"/>
      <c r="E162" s="33"/>
      <c r="F162" s="33"/>
      <c r="G162" s="10"/>
      <c r="H162" s="36"/>
    </row>
    <row r="163" spans="1:8">
      <c r="A163" s="43">
        <v>157</v>
      </c>
      <c r="B163" s="99"/>
      <c r="C163" s="113"/>
      <c r="D163" s="33"/>
      <c r="E163" s="33"/>
      <c r="F163" s="33"/>
      <c r="G163" s="10"/>
      <c r="H163" s="36"/>
    </row>
    <row r="164" spans="1:8">
      <c r="A164" s="43">
        <v>158</v>
      </c>
      <c r="B164" s="99"/>
      <c r="C164" s="113"/>
      <c r="D164" s="33"/>
      <c r="E164" s="33"/>
      <c r="F164" s="33"/>
      <c r="G164" s="10"/>
      <c r="H164" s="36"/>
    </row>
    <row r="165" spans="1:8">
      <c r="A165" s="43">
        <v>159</v>
      </c>
      <c r="B165" s="99"/>
      <c r="C165" s="113"/>
      <c r="D165" s="33"/>
      <c r="E165" s="33"/>
      <c r="F165" s="33"/>
      <c r="G165" s="10"/>
      <c r="H165" s="36"/>
    </row>
    <row r="166" spans="1:8">
      <c r="A166" s="43">
        <v>160</v>
      </c>
      <c r="B166" s="99"/>
      <c r="C166" s="113"/>
      <c r="D166" s="33"/>
      <c r="E166" s="33"/>
      <c r="F166" s="33"/>
      <c r="G166" s="10"/>
      <c r="H166" s="36"/>
    </row>
    <row r="167" spans="1:8">
      <c r="A167" s="43">
        <v>161</v>
      </c>
      <c r="B167" s="99"/>
      <c r="C167" s="113"/>
      <c r="D167" s="33"/>
      <c r="E167" s="33"/>
      <c r="F167" s="33"/>
      <c r="G167" s="10"/>
      <c r="H167" s="36"/>
    </row>
    <row r="168" spans="1:8">
      <c r="A168" s="43">
        <v>162</v>
      </c>
      <c r="B168" s="99"/>
      <c r="C168" s="113"/>
      <c r="D168" s="33"/>
      <c r="E168" s="33"/>
      <c r="F168" s="33"/>
      <c r="G168" s="10"/>
      <c r="H168" s="36"/>
    </row>
    <row r="169" spans="1:8">
      <c r="A169" s="43">
        <v>163</v>
      </c>
      <c r="B169" s="99"/>
      <c r="C169" s="113"/>
      <c r="D169" s="33"/>
      <c r="E169" s="33"/>
      <c r="F169" s="33"/>
      <c r="G169" s="10"/>
      <c r="H169" s="36"/>
    </row>
    <row r="170" spans="1:8">
      <c r="A170" s="43">
        <v>164</v>
      </c>
      <c r="B170" s="99"/>
      <c r="C170" s="113"/>
      <c r="D170" s="33"/>
      <c r="E170" s="33"/>
      <c r="F170" s="33"/>
      <c r="G170" s="10"/>
      <c r="H170" s="36"/>
    </row>
    <row r="171" spans="1:8">
      <c r="A171" s="43">
        <v>165</v>
      </c>
      <c r="B171" s="99"/>
      <c r="C171" s="113"/>
      <c r="D171" s="33"/>
      <c r="E171" s="33"/>
      <c r="F171" s="33"/>
      <c r="G171" s="10"/>
      <c r="H171" s="36"/>
    </row>
    <row r="172" spans="1:8">
      <c r="A172" s="43">
        <v>166</v>
      </c>
      <c r="B172" s="99"/>
      <c r="C172" s="113"/>
      <c r="D172" s="33"/>
      <c r="E172" s="33"/>
      <c r="F172" s="33"/>
      <c r="G172" s="10"/>
      <c r="H172" s="36"/>
    </row>
    <row r="173" spans="1:8">
      <c r="A173" s="43">
        <v>167</v>
      </c>
      <c r="B173" s="99"/>
      <c r="C173" s="113"/>
      <c r="D173" s="33"/>
      <c r="E173" s="33"/>
      <c r="F173" s="33"/>
      <c r="G173" s="10"/>
      <c r="H173" s="36"/>
    </row>
    <row r="174" spans="1:8">
      <c r="A174" s="43">
        <v>168</v>
      </c>
      <c r="B174" s="99"/>
      <c r="C174" s="113"/>
      <c r="D174" s="33"/>
      <c r="E174" s="33"/>
      <c r="F174" s="33"/>
      <c r="G174" s="10"/>
      <c r="H174" s="36"/>
    </row>
    <row r="175" spans="1:8">
      <c r="A175" s="43">
        <v>169</v>
      </c>
      <c r="B175" s="99"/>
      <c r="C175" s="113"/>
      <c r="D175" s="33"/>
      <c r="E175" s="33"/>
      <c r="F175" s="33"/>
      <c r="G175" s="10"/>
      <c r="H175" s="36"/>
    </row>
    <row r="176" spans="1:8">
      <c r="A176" s="43">
        <v>170</v>
      </c>
      <c r="B176" s="99"/>
      <c r="C176" s="113"/>
      <c r="D176" s="33"/>
      <c r="E176" s="33"/>
      <c r="F176" s="33"/>
      <c r="G176" s="10"/>
      <c r="H176" s="36"/>
    </row>
    <row r="177" spans="1:8">
      <c r="A177" s="43">
        <v>171</v>
      </c>
      <c r="B177" s="99"/>
      <c r="C177" s="113"/>
      <c r="D177" s="33"/>
      <c r="E177" s="33"/>
      <c r="F177" s="33"/>
      <c r="G177" s="10"/>
      <c r="H177" s="36"/>
    </row>
    <row r="178" spans="1:8">
      <c r="A178" s="43">
        <v>172</v>
      </c>
      <c r="B178" s="99"/>
      <c r="C178" s="113"/>
      <c r="D178" s="33"/>
      <c r="E178" s="33"/>
      <c r="F178" s="33"/>
      <c r="G178" s="10"/>
      <c r="H178" s="36"/>
    </row>
    <row r="179" spans="1:8">
      <c r="A179" s="43">
        <v>173</v>
      </c>
      <c r="B179" s="99"/>
      <c r="C179" s="113"/>
      <c r="D179" s="33"/>
      <c r="E179" s="33"/>
      <c r="F179" s="33"/>
      <c r="G179" s="10"/>
      <c r="H179" s="36"/>
    </row>
    <row r="180" spans="1:8">
      <c r="A180" s="43">
        <v>174</v>
      </c>
      <c r="B180" s="99"/>
      <c r="C180" s="113"/>
      <c r="D180" s="33"/>
      <c r="E180" s="33"/>
      <c r="F180" s="33"/>
      <c r="G180" s="10"/>
      <c r="H180" s="36"/>
    </row>
    <row r="181" spans="1:8">
      <c r="A181" s="43">
        <v>175</v>
      </c>
      <c r="B181" s="99"/>
      <c r="C181" s="113"/>
      <c r="D181" s="33"/>
      <c r="E181" s="33"/>
      <c r="F181" s="33"/>
      <c r="G181" s="10"/>
      <c r="H181" s="36"/>
    </row>
    <row r="182" spans="1:8">
      <c r="A182" s="43">
        <v>176</v>
      </c>
      <c r="B182" s="99"/>
      <c r="C182" s="113"/>
      <c r="D182" s="33"/>
      <c r="E182" s="33"/>
      <c r="F182" s="33"/>
      <c r="G182" s="10"/>
      <c r="H182" s="36"/>
    </row>
    <row r="183" spans="1:8">
      <c r="A183" s="43">
        <v>177</v>
      </c>
      <c r="B183" s="99"/>
      <c r="C183" s="113"/>
      <c r="D183" s="33"/>
      <c r="E183" s="33"/>
      <c r="F183" s="33"/>
      <c r="G183" s="10"/>
      <c r="H183" s="36"/>
    </row>
    <row r="184" spans="1:8">
      <c r="A184" s="43">
        <v>178</v>
      </c>
      <c r="B184" s="99"/>
      <c r="C184" s="113"/>
      <c r="D184" s="33"/>
      <c r="E184" s="33"/>
      <c r="F184" s="33"/>
      <c r="G184" s="10"/>
      <c r="H184" s="36"/>
    </row>
    <row r="185" spans="1:8">
      <c r="A185" s="43">
        <v>179</v>
      </c>
      <c r="B185" s="99"/>
      <c r="C185" s="113"/>
      <c r="D185" s="33"/>
      <c r="E185" s="33"/>
      <c r="F185" s="33"/>
      <c r="G185" s="10"/>
      <c r="H185" s="36"/>
    </row>
    <row r="186" spans="1:8">
      <c r="A186" s="43">
        <v>180</v>
      </c>
      <c r="B186" s="99"/>
      <c r="C186" s="113"/>
      <c r="D186" s="33"/>
      <c r="E186" s="33"/>
      <c r="F186" s="33"/>
      <c r="G186" s="10"/>
      <c r="H186" s="36"/>
    </row>
    <row r="187" spans="1:8">
      <c r="A187" s="43">
        <v>181</v>
      </c>
      <c r="B187" s="99"/>
      <c r="C187" s="113"/>
      <c r="D187" s="33"/>
      <c r="E187" s="33"/>
      <c r="F187" s="33"/>
      <c r="G187" s="10"/>
      <c r="H187" s="36"/>
    </row>
    <row r="188" spans="1:8">
      <c r="A188" s="43">
        <v>182</v>
      </c>
      <c r="B188" s="99"/>
      <c r="C188" s="113"/>
      <c r="D188" s="33"/>
      <c r="E188" s="33"/>
      <c r="F188" s="33"/>
      <c r="G188" s="10"/>
      <c r="H188" s="36"/>
    </row>
    <row r="189" spans="1:8">
      <c r="A189" s="43">
        <v>183</v>
      </c>
      <c r="B189" s="99"/>
      <c r="C189" s="113"/>
      <c r="D189" s="33"/>
      <c r="E189" s="33"/>
      <c r="F189" s="33"/>
      <c r="G189" s="10"/>
      <c r="H189" s="36"/>
    </row>
    <row r="190" spans="1:8">
      <c r="A190" s="43">
        <v>184</v>
      </c>
      <c r="B190" s="99"/>
      <c r="C190" s="113"/>
      <c r="D190" s="33"/>
      <c r="E190" s="33"/>
      <c r="F190" s="33"/>
      <c r="G190" s="10"/>
      <c r="H190" s="36"/>
    </row>
    <row r="191" spans="1:8">
      <c r="A191" s="43">
        <v>185</v>
      </c>
      <c r="B191" s="99"/>
      <c r="C191" s="113"/>
      <c r="D191" s="33"/>
      <c r="E191" s="33"/>
      <c r="F191" s="33"/>
      <c r="G191" s="10"/>
      <c r="H191" s="36"/>
    </row>
    <row r="192" spans="1:8">
      <c r="A192" s="43">
        <v>186</v>
      </c>
      <c r="B192" s="99"/>
      <c r="C192" s="113"/>
      <c r="D192" s="33"/>
      <c r="E192" s="33"/>
      <c r="F192" s="33"/>
      <c r="G192" s="10"/>
      <c r="H192" s="36"/>
    </row>
    <row r="193" spans="1:8">
      <c r="A193" s="43">
        <v>187</v>
      </c>
      <c r="B193" s="99"/>
      <c r="C193" s="113"/>
      <c r="D193" s="33"/>
      <c r="E193" s="33"/>
      <c r="F193" s="33"/>
      <c r="G193" s="10"/>
      <c r="H193" s="36"/>
    </row>
    <row r="194" spans="1:8">
      <c r="A194" s="43">
        <v>188</v>
      </c>
      <c r="B194" s="99"/>
      <c r="C194" s="113"/>
      <c r="D194" s="33"/>
      <c r="E194" s="33"/>
      <c r="F194" s="33"/>
      <c r="G194" s="10"/>
      <c r="H194" s="36"/>
    </row>
    <row r="195" spans="1:8">
      <c r="A195" s="43">
        <v>189</v>
      </c>
      <c r="B195" s="99"/>
      <c r="C195" s="113"/>
      <c r="D195" s="33"/>
      <c r="E195" s="33"/>
      <c r="F195" s="33"/>
      <c r="G195" s="10"/>
      <c r="H195" s="36"/>
    </row>
    <row r="196" spans="1:8">
      <c r="A196" s="43">
        <v>190</v>
      </c>
      <c r="B196" s="99"/>
      <c r="C196" s="113"/>
      <c r="D196" s="33"/>
      <c r="E196" s="33"/>
      <c r="F196" s="33"/>
      <c r="G196" s="10"/>
      <c r="H196" s="36"/>
    </row>
    <row r="197" spans="1:8">
      <c r="A197" s="43">
        <v>191</v>
      </c>
      <c r="B197" s="99"/>
      <c r="C197" s="113"/>
      <c r="D197" s="33"/>
      <c r="E197" s="33"/>
      <c r="F197" s="33"/>
      <c r="G197" s="10"/>
      <c r="H197" s="36"/>
    </row>
    <row r="198" spans="1:8">
      <c r="A198" s="43">
        <v>192</v>
      </c>
      <c r="B198" s="99"/>
      <c r="C198" s="113"/>
      <c r="D198" s="33"/>
      <c r="E198" s="33"/>
      <c r="F198" s="33"/>
      <c r="G198" s="10"/>
      <c r="H198" s="36"/>
    </row>
    <row r="199" spans="1:8">
      <c r="A199" s="43">
        <v>193</v>
      </c>
      <c r="B199" s="99"/>
      <c r="C199" s="113"/>
      <c r="D199" s="33"/>
      <c r="E199" s="33"/>
      <c r="F199" s="33"/>
      <c r="G199" s="10"/>
      <c r="H199" s="36"/>
    </row>
    <row r="200" spans="1:8">
      <c r="A200" s="43">
        <v>194</v>
      </c>
      <c r="B200" s="99"/>
      <c r="C200" s="113"/>
      <c r="D200" s="33"/>
      <c r="E200" s="33"/>
      <c r="F200" s="33"/>
      <c r="G200" s="10"/>
      <c r="H200" s="36"/>
    </row>
    <row r="201" spans="1:8">
      <c r="A201" s="43">
        <v>195</v>
      </c>
      <c r="B201" s="99"/>
      <c r="C201" s="113"/>
      <c r="D201" s="33"/>
      <c r="E201" s="33"/>
      <c r="F201" s="33"/>
      <c r="G201" s="10"/>
      <c r="H201" s="36"/>
    </row>
    <row r="202" spans="1:8">
      <c r="A202" s="43">
        <v>196</v>
      </c>
      <c r="B202" s="99"/>
      <c r="C202" s="113"/>
      <c r="D202" s="33"/>
      <c r="E202" s="33"/>
      <c r="F202" s="33"/>
      <c r="G202" s="10"/>
      <c r="H202" s="36"/>
    </row>
    <row r="203" spans="1:8">
      <c r="A203" s="43">
        <v>197</v>
      </c>
      <c r="B203" s="99"/>
      <c r="C203" s="113"/>
      <c r="D203" s="33"/>
      <c r="E203" s="33"/>
      <c r="F203" s="33"/>
      <c r="G203" s="10"/>
      <c r="H203" s="36"/>
    </row>
    <row r="204" spans="1:8">
      <c r="A204" s="43">
        <v>198</v>
      </c>
      <c r="B204" s="99"/>
      <c r="C204" s="113"/>
      <c r="D204" s="33"/>
      <c r="E204" s="33"/>
      <c r="F204" s="33"/>
      <c r="G204" s="10"/>
      <c r="H204" s="36"/>
    </row>
    <row r="205" spans="1:8">
      <c r="A205" s="43">
        <v>199</v>
      </c>
      <c r="B205" s="99"/>
      <c r="C205" s="113"/>
      <c r="D205" s="33"/>
      <c r="E205" s="33"/>
      <c r="F205" s="33"/>
      <c r="G205" s="10"/>
      <c r="H205" s="36"/>
    </row>
    <row r="206" spans="1:8">
      <c r="A206" s="43">
        <v>200</v>
      </c>
      <c r="B206" s="99"/>
      <c r="C206" s="113"/>
      <c r="D206" s="33"/>
      <c r="E206" s="33"/>
      <c r="F206" s="33"/>
      <c r="G206" s="10"/>
      <c r="H206" s="36"/>
    </row>
    <row r="207" spans="1:8">
      <c r="A207" s="43">
        <v>201</v>
      </c>
      <c r="B207" s="99"/>
      <c r="C207" s="113"/>
      <c r="D207" s="33"/>
      <c r="E207" s="33"/>
      <c r="F207" s="33"/>
      <c r="G207" s="10"/>
      <c r="H207" s="36"/>
    </row>
    <row r="208" spans="1:8">
      <c r="A208" s="43">
        <v>202</v>
      </c>
      <c r="B208" s="99"/>
      <c r="C208" s="113"/>
      <c r="D208" s="33"/>
      <c r="E208" s="33"/>
      <c r="F208" s="33"/>
      <c r="G208" s="10"/>
      <c r="H208" s="36"/>
    </row>
    <row r="209" spans="1:8">
      <c r="A209" s="43">
        <v>203</v>
      </c>
      <c r="B209" s="99"/>
      <c r="C209" s="113"/>
      <c r="D209" s="33"/>
      <c r="E209" s="33"/>
      <c r="F209" s="33"/>
      <c r="G209" s="10"/>
      <c r="H209" s="36"/>
    </row>
    <row r="210" spans="1:8">
      <c r="A210" s="43">
        <v>204</v>
      </c>
      <c r="B210" s="99"/>
      <c r="C210" s="113"/>
      <c r="D210" s="33"/>
      <c r="E210" s="33"/>
      <c r="F210" s="33"/>
      <c r="G210" s="10"/>
      <c r="H210" s="36"/>
    </row>
    <row r="211" spans="1:8">
      <c r="A211" s="43">
        <v>205</v>
      </c>
      <c r="B211" s="99"/>
      <c r="C211" s="113"/>
      <c r="D211" s="33"/>
      <c r="E211" s="33"/>
      <c r="F211" s="33"/>
      <c r="G211" s="10"/>
      <c r="H211" s="36"/>
    </row>
    <row r="212" spans="1:8">
      <c r="A212" s="43">
        <v>206</v>
      </c>
      <c r="B212" s="99"/>
      <c r="C212" s="113"/>
      <c r="D212" s="33"/>
      <c r="E212" s="33"/>
      <c r="F212" s="33"/>
      <c r="G212" s="10"/>
      <c r="H212" s="36"/>
    </row>
    <row r="213" spans="1:8">
      <c r="A213" s="43">
        <v>207</v>
      </c>
      <c r="B213" s="99"/>
      <c r="C213" s="113"/>
      <c r="D213" s="33"/>
      <c r="E213" s="33"/>
      <c r="F213" s="33"/>
      <c r="G213" s="10"/>
      <c r="H213" s="36"/>
    </row>
    <row r="214" spans="1:8">
      <c r="A214" s="43">
        <v>208</v>
      </c>
      <c r="B214" s="99"/>
      <c r="C214" s="113"/>
      <c r="D214" s="33"/>
      <c r="E214" s="33"/>
      <c r="F214" s="33"/>
      <c r="G214" s="10"/>
      <c r="H214" s="36"/>
    </row>
    <row r="215" spans="1:8">
      <c r="A215" s="43">
        <v>209</v>
      </c>
      <c r="B215" s="99"/>
      <c r="C215" s="113"/>
      <c r="D215" s="33"/>
      <c r="E215" s="33"/>
      <c r="F215" s="33"/>
      <c r="G215" s="10"/>
      <c r="H215" s="36"/>
    </row>
    <row r="216" spans="1:8">
      <c r="A216" s="43">
        <v>210</v>
      </c>
      <c r="B216" s="99"/>
      <c r="C216" s="113"/>
      <c r="D216" s="33"/>
      <c r="E216" s="33"/>
      <c r="F216" s="33"/>
      <c r="G216" s="10"/>
      <c r="H216" s="36"/>
    </row>
    <row r="217" spans="1:8">
      <c r="A217" s="43">
        <v>211</v>
      </c>
      <c r="B217" s="99"/>
      <c r="C217" s="113"/>
      <c r="D217" s="33"/>
      <c r="E217" s="33"/>
      <c r="F217" s="33"/>
      <c r="G217" s="10"/>
      <c r="H217" s="36"/>
    </row>
    <row r="218" spans="1:8">
      <c r="A218" s="43">
        <v>212</v>
      </c>
      <c r="B218" s="99"/>
      <c r="C218" s="113"/>
      <c r="D218" s="33"/>
      <c r="E218" s="33"/>
      <c r="F218" s="33"/>
      <c r="G218" s="10"/>
      <c r="H218" s="36"/>
    </row>
    <row r="219" spans="1:8">
      <c r="A219" s="43">
        <v>213</v>
      </c>
      <c r="B219" s="99"/>
      <c r="C219" s="113"/>
      <c r="D219" s="33"/>
      <c r="E219" s="33"/>
      <c r="F219" s="33"/>
      <c r="G219" s="10"/>
      <c r="H219" s="36"/>
    </row>
    <row r="220" spans="1:8">
      <c r="A220" s="43">
        <v>214</v>
      </c>
      <c r="B220" s="99"/>
      <c r="C220" s="113"/>
      <c r="D220" s="33"/>
      <c r="E220" s="33"/>
      <c r="F220" s="33"/>
      <c r="G220" s="10"/>
      <c r="H220" s="36"/>
    </row>
    <row r="221" spans="1:8">
      <c r="A221" s="43">
        <v>215</v>
      </c>
      <c r="B221" s="99"/>
      <c r="C221" s="113"/>
      <c r="D221" s="33"/>
      <c r="E221" s="33"/>
      <c r="F221" s="33"/>
      <c r="G221" s="10"/>
      <c r="H221" s="36"/>
    </row>
    <row r="222" spans="1:8">
      <c r="A222" s="43">
        <v>216</v>
      </c>
      <c r="B222" s="99"/>
      <c r="C222" s="113"/>
      <c r="D222" s="33"/>
      <c r="E222" s="33"/>
      <c r="F222" s="33"/>
      <c r="G222" s="10"/>
      <c r="H222" s="36"/>
    </row>
    <row r="223" spans="1:8">
      <c r="A223" s="43">
        <v>217</v>
      </c>
      <c r="B223" s="99"/>
      <c r="C223" s="113"/>
      <c r="D223" s="33"/>
      <c r="E223" s="33"/>
      <c r="F223" s="33"/>
      <c r="G223" s="10"/>
      <c r="H223" s="36"/>
    </row>
    <row r="224" spans="1:8">
      <c r="A224" s="43">
        <v>218</v>
      </c>
      <c r="B224" s="99"/>
      <c r="C224" s="113"/>
      <c r="D224" s="33"/>
      <c r="E224" s="33"/>
      <c r="F224" s="33"/>
      <c r="G224" s="10"/>
      <c r="H224" s="36"/>
    </row>
    <row r="225" spans="1:8">
      <c r="A225" s="43">
        <v>219</v>
      </c>
      <c r="B225" s="99"/>
      <c r="C225" s="113"/>
      <c r="D225" s="33"/>
      <c r="E225" s="33"/>
      <c r="F225" s="33"/>
      <c r="G225" s="10"/>
      <c r="H225" s="36"/>
    </row>
    <row r="226" spans="1:8">
      <c r="A226" s="43">
        <v>220</v>
      </c>
      <c r="B226" s="99"/>
      <c r="C226" s="113"/>
      <c r="D226" s="33"/>
      <c r="E226" s="33"/>
      <c r="F226" s="33"/>
      <c r="G226" s="10"/>
      <c r="H226" s="36"/>
    </row>
    <row r="227" spans="1:8">
      <c r="A227" s="43">
        <v>221</v>
      </c>
      <c r="B227" s="99"/>
      <c r="C227" s="113"/>
      <c r="D227" s="33"/>
      <c r="E227" s="33"/>
      <c r="F227" s="33"/>
      <c r="G227" s="10"/>
      <c r="H227" s="36"/>
    </row>
    <row r="228" spans="1:8">
      <c r="A228" s="43">
        <v>222</v>
      </c>
      <c r="B228" s="99"/>
      <c r="C228" s="113"/>
      <c r="D228" s="33"/>
      <c r="E228" s="33"/>
      <c r="F228" s="33"/>
      <c r="G228" s="10"/>
      <c r="H228" s="36"/>
    </row>
    <row r="229" spans="1:8">
      <c r="A229" s="43">
        <v>223</v>
      </c>
      <c r="B229" s="99"/>
      <c r="C229" s="113"/>
      <c r="D229" s="33"/>
      <c r="E229" s="33"/>
      <c r="F229" s="33"/>
      <c r="G229" s="10"/>
      <c r="H229" s="36"/>
    </row>
    <row r="230" spans="1:8">
      <c r="A230" s="43">
        <v>224</v>
      </c>
      <c r="B230" s="99"/>
      <c r="C230" s="113"/>
      <c r="D230" s="33"/>
      <c r="E230" s="33"/>
      <c r="F230" s="33"/>
      <c r="G230" s="10"/>
      <c r="H230" s="36"/>
    </row>
    <row r="231" spans="1:8">
      <c r="A231" s="43">
        <v>225</v>
      </c>
      <c r="B231" s="99"/>
      <c r="C231" s="113"/>
      <c r="D231" s="33"/>
      <c r="E231" s="33"/>
      <c r="F231" s="33"/>
      <c r="G231" s="10"/>
      <c r="H231" s="36"/>
    </row>
    <row r="232" spans="1:8">
      <c r="A232" s="43">
        <v>226</v>
      </c>
      <c r="B232" s="99"/>
      <c r="C232" s="113"/>
      <c r="D232" s="33"/>
      <c r="E232" s="33"/>
      <c r="F232" s="33"/>
      <c r="G232" s="10"/>
      <c r="H232" s="36"/>
    </row>
    <row r="233" spans="1:8">
      <c r="A233" s="43">
        <v>227</v>
      </c>
      <c r="B233" s="99"/>
      <c r="C233" s="113"/>
      <c r="D233" s="33"/>
      <c r="E233" s="33"/>
      <c r="F233" s="33"/>
      <c r="G233" s="10"/>
      <c r="H233" s="36"/>
    </row>
    <row r="234" spans="1:8">
      <c r="A234" s="43">
        <v>228</v>
      </c>
      <c r="B234" s="99"/>
      <c r="C234" s="113"/>
      <c r="D234" s="33"/>
      <c r="E234" s="33"/>
      <c r="F234" s="33"/>
      <c r="G234" s="10"/>
      <c r="H234" s="36"/>
    </row>
    <row r="235" spans="1:8">
      <c r="A235" s="43">
        <v>229</v>
      </c>
      <c r="B235" s="99"/>
      <c r="C235" s="113"/>
      <c r="D235" s="33"/>
      <c r="E235" s="33"/>
      <c r="F235" s="33"/>
      <c r="G235" s="10"/>
      <c r="H235" s="36"/>
    </row>
    <row r="236" spans="1:8">
      <c r="A236" s="43">
        <v>230</v>
      </c>
      <c r="B236" s="99"/>
      <c r="C236" s="113"/>
      <c r="D236" s="33"/>
      <c r="E236" s="33"/>
      <c r="F236" s="33"/>
      <c r="G236" s="10"/>
      <c r="H236" s="36"/>
    </row>
    <row r="237" spans="1:8">
      <c r="A237" s="43">
        <v>231</v>
      </c>
      <c r="B237" s="99"/>
      <c r="C237" s="113"/>
      <c r="D237" s="33"/>
      <c r="E237" s="33"/>
      <c r="F237" s="33"/>
      <c r="G237" s="10"/>
      <c r="H237" s="36"/>
    </row>
    <row r="238" spans="1:8">
      <c r="A238" s="43">
        <v>232</v>
      </c>
      <c r="B238" s="99"/>
      <c r="C238" s="113"/>
      <c r="D238" s="33"/>
      <c r="E238" s="33"/>
      <c r="F238" s="33"/>
      <c r="G238" s="10"/>
      <c r="H238" s="36"/>
    </row>
    <row r="239" spans="1:8">
      <c r="A239" s="43">
        <v>233</v>
      </c>
      <c r="B239" s="99"/>
      <c r="C239" s="113"/>
      <c r="D239" s="33"/>
      <c r="E239" s="33"/>
      <c r="F239" s="33"/>
      <c r="G239" s="10"/>
      <c r="H239" s="36"/>
    </row>
    <row r="240" spans="1:8">
      <c r="A240" s="43">
        <v>234</v>
      </c>
      <c r="B240" s="99"/>
      <c r="C240" s="113"/>
      <c r="D240" s="33"/>
      <c r="E240" s="33"/>
      <c r="F240" s="33"/>
      <c r="G240" s="10"/>
      <c r="H240" s="36"/>
    </row>
    <row r="241" spans="1:8">
      <c r="A241" s="43">
        <v>235</v>
      </c>
      <c r="B241" s="99"/>
      <c r="C241" s="113"/>
      <c r="D241" s="33"/>
      <c r="E241" s="33"/>
      <c r="F241" s="33"/>
      <c r="G241" s="10"/>
      <c r="H241" s="36"/>
    </row>
    <row r="242" spans="1:8">
      <c r="A242" s="43">
        <v>236</v>
      </c>
      <c r="B242" s="99"/>
      <c r="C242" s="113"/>
      <c r="D242" s="33"/>
      <c r="E242" s="33"/>
      <c r="F242" s="33"/>
      <c r="G242" s="10"/>
      <c r="H242" s="36"/>
    </row>
    <row r="243" spans="1:8">
      <c r="A243" s="43">
        <v>237</v>
      </c>
      <c r="B243" s="99"/>
      <c r="C243" s="113"/>
      <c r="D243" s="33"/>
      <c r="E243" s="33"/>
      <c r="F243" s="33"/>
      <c r="G243" s="10"/>
      <c r="H243" s="36"/>
    </row>
    <row r="244" spans="1:8">
      <c r="A244" s="43">
        <v>238</v>
      </c>
      <c r="B244" s="99"/>
      <c r="C244" s="113"/>
      <c r="D244" s="33"/>
      <c r="E244" s="33"/>
      <c r="F244" s="33"/>
      <c r="G244" s="10"/>
      <c r="H244" s="36"/>
    </row>
    <row r="245" spans="1:8">
      <c r="A245" s="43">
        <v>239</v>
      </c>
      <c r="B245" s="99"/>
      <c r="C245" s="113"/>
      <c r="D245" s="33"/>
      <c r="E245" s="33"/>
      <c r="F245" s="33"/>
      <c r="G245" s="10"/>
      <c r="H245" s="36"/>
    </row>
    <row r="246" spans="1:8">
      <c r="A246" s="43">
        <v>240</v>
      </c>
      <c r="B246" s="99"/>
      <c r="C246" s="113"/>
      <c r="D246" s="33"/>
      <c r="E246" s="33"/>
      <c r="F246" s="33"/>
      <c r="G246" s="10"/>
      <c r="H246" s="36"/>
    </row>
    <row r="247" spans="1:8">
      <c r="A247" s="43">
        <v>241</v>
      </c>
      <c r="B247" s="99"/>
      <c r="C247" s="113"/>
      <c r="D247" s="33"/>
      <c r="E247" s="33"/>
      <c r="F247" s="33"/>
      <c r="G247" s="10"/>
      <c r="H247" s="36"/>
    </row>
    <row r="248" spans="1:8">
      <c r="A248" s="43">
        <v>242</v>
      </c>
      <c r="B248" s="99"/>
      <c r="C248" s="113"/>
      <c r="D248" s="33"/>
      <c r="E248" s="33"/>
      <c r="F248" s="33"/>
      <c r="G248" s="10"/>
      <c r="H248" s="36"/>
    </row>
    <row r="249" spans="1:8">
      <c r="A249" s="43">
        <v>243</v>
      </c>
      <c r="B249" s="99"/>
      <c r="C249" s="113"/>
      <c r="D249" s="33"/>
      <c r="E249" s="33"/>
      <c r="F249" s="33"/>
      <c r="G249" s="10"/>
      <c r="H249" s="36"/>
    </row>
    <row r="250" spans="1:8">
      <c r="A250" s="43">
        <v>244</v>
      </c>
      <c r="B250" s="99"/>
      <c r="C250" s="113"/>
      <c r="D250" s="33"/>
      <c r="E250" s="33"/>
      <c r="F250" s="33"/>
      <c r="G250" s="10"/>
      <c r="H250" s="36"/>
    </row>
    <row r="251" spans="1:8">
      <c r="A251" s="43">
        <v>245</v>
      </c>
      <c r="B251" s="99"/>
      <c r="C251" s="113"/>
      <c r="D251" s="33"/>
      <c r="E251" s="33"/>
      <c r="F251" s="33"/>
      <c r="G251" s="10"/>
      <c r="H251" s="36"/>
    </row>
    <row r="252" spans="1:8">
      <c r="A252" s="43">
        <v>246</v>
      </c>
      <c r="B252" s="99"/>
      <c r="C252" s="113"/>
      <c r="D252" s="33"/>
      <c r="E252" s="33"/>
      <c r="F252" s="33"/>
      <c r="G252" s="10"/>
      <c r="H252" s="36"/>
    </row>
    <row r="253" spans="1:8">
      <c r="A253" s="43">
        <v>247</v>
      </c>
      <c r="B253" s="99"/>
      <c r="C253" s="113"/>
      <c r="D253" s="33"/>
      <c r="E253" s="33"/>
      <c r="F253" s="33"/>
      <c r="G253" s="10"/>
      <c r="H253" s="36"/>
    </row>
    <row r="254" spans="1:8">
      <c r="A254" s="43">
        <v>248</v>
      </c>
      <c r="B254" s="99"/>
      <c r="C254" s="113"/>
      <c r="D254" s="33"/>
      <c r="E254" s="33"/>
      <c r="F254" s="33"/>
      <c r="G254" s="10"/>
      <c r="H254" s="36"/>
    </row>
    <row r="255" spans="1:8">
      <c r="A255" s="43">
        <v>249</v>
      </c>
      <c r="B255" s="99"/>
      <c r="C255" s="113"/>
      <c r="D255" s="33"/>
      <c r="E255" s="33"/>
      <c r="F255" s="33"/>
      <c r="G255" s="10"/>
      <c r="H255" s="36"/>
    </row>
    <row r="256" spans="1:8">
      <c r="A256" s="43">
        <v>250</v>
      </c>
      <c r="B256" s="99"/>
      <c r="C256" s="113"/>
      <c r="D256" s="33"/>
      <c r="E256" s="33"/>
      <c r="F256" s="33"/>
      <c r="G256" s="10"/>
      <c r="H256" s="36"/>
    </row>
    <row r="257" spans="1:8">
      <c r="A257" s="43">
        <v>251</v>
      </c>
      <c r="B257" s="99"/>
      <c r="C257" s="113"/>
      <c r="D257" s="33"/>
      <c r="E257" s="33"/>
      <c r="F257" s="33"/>
      <c r="G257" s="10"/>
      <c r="H257" s="36"/>
    </row>
    <row r="258" spans="1:8">
      <c r="A258" s="43">
        <v>252</v>
      </c>
      <c r="B258" s="99"/>
      <c r="C258" s="113"/>
      <c r="D258" s="33"/>
      <c r="E258" s="33"/>
      <c r="F258" s="33"/>
      <c r="G258" s="10"/>
      <c r="H258" s="36"/>
    </row>
    <row r="259" spans="1:8">
      <c r="A259" s="43">
        <v>253</v>
      </c>
      <c r="B259" s="99"/>
      <c r="C259" s="113"/>
      <c r="D259" s="33"/>
      <c r="E259" s="33"/>
      <c r="F259" s="33"/>
      <c r="G259" s="10"/>
      <c r="H259" s="36"/>
    </row>
    <row r="260" spans="1:8">
      <c r="A260" s="43">
        <v>254</v>
      </c>
      <c r="B260" s="99"/>
      <c r="C260" s="113"/>
      <c r="D260" s="33"/>
      <c r="E260" s="33"/>
      <c r="F260" s="33"/>
      <c r="G260" s="10"/>
      <c r="H260" s="36"/>
    </row>
    <row r="261" spans="1:8">
      <c r="A261" s="43">
        <v>255</v>
      </c>
      <c r="B261" s="99"/>
      <c r="C261" s="113"/>
      <c r="D261" s="33"/>
      <c r="E261" s="33"/>
      <c r="F261" s="33"/>
      <c r="G261" s="10"/>
      <c r="H261" s="36"/>
    </row>
    <row r="262" spans="1:8">
      <c r="A262" s="43">
        <v>256</v>
      </c>
      <c r="B262" s="99"/>
      <c r="C262" s="113"/>
      <c r="D262" s="33"/>
      <c r="E262" s="33"/>
      <c r="F262" s="33"/>
      <c r="G262" s="10"/>
      <c r="H262" s="36"/>
    </row>
    <row r="263" spans="1:8">
      <c r="A263" s="43">
        <v>257</v>
      </c>
      <c r="B263" s="99"/>
      <c r="C263" s="113"/>
      <c r="D263" s="33"/>
      <c r="E263" s="33"/>
      <c r="F263" s="33"/>
      <c r="G263" s="10"/>
      <c r="H263" s="36"/>
    </row>
    <row r="264" spans="1:8">
      <c r="A264" s="43">
        <v>258</v>
      </c>
      <c r="B264" s="99"/>
      <c r="C264" s="113"/>
      <c r="D264" s="33"/>
      <c r="E264" s="33"/>
      <c r="F264" s="33"/>
      <c r="G264" s="10"/>
      <c r="H264" s="36"/>
    </row>
    <row r="265" spans="1:8">
      <c r="A265" s="43">
        <v>259</v>
      </c>
      <c r="B265" s="99"/>
      <c r="C265" s="113"/>
      <c r="D265" s="33"/>
      <c r="E265" s="33"/>
      <c r="F265" s="33"/>
      <c r="G265" s="10"/>
      <c r="H265" s="36"/>
    </row>
    <row r="266" spans="1:8">
      <c r="A266" s="43">
        <v>260</v>
      </c>
      <c r="B266" s="99"/>
      <c r="C266" s="113"/>
      <c r="D266" s="33"/>
      <c r="E266" s="33"/>
      <c r="F266" s="33"/>
      <c r="G266" s="10"/>
      <c r="H266" s="36"/>
    </row>
    <row r="267" spans="1:8">
      <c r="A267" s="43">
        <v>261</v>
      </c>
      <c r="B267" s="99"/>
      <c r="C267" s="113"/>
      <c r="D267" s="33"/>
      <c r="E267" s="33"/>
      <c r="F267" s="33"/>
      <c r="G267" s="10"/>
      <c r="H267" s="36"/>
    </row>
    <row r="268" spans="1:8">
      <c r="A268" s="43">
        <v>262</v>
      </c>
      <c r="B268" s="99"/>
      <c r="C268" s="113"/>
      <c r="D268" s="33"/>
      <c r="E268" s="33"/>
      <c r="F268" s="33"/>
      <c r="G268" s="10"/>
      <c r="H268" s="36"/>
    </row>
    <row r="269" spans="1:8">
      <c r="A269" s="43">
        <v>263</v>
      </c>
      <c r="B269" s="99"/>
      <c r="C269" s="113"/>
      <c r="D269" s="33"/>
      <c r="E269" s="33"/>
      <c r="F269" s="33"/>
      <c r="G269" s="10"/>
      <c r="H269" s="36"/>
    </row>
    <row r="270" spans="1:8">
      <c r="A270" s="43">
        <v>264</v>
      </c>
      <c r="B270" s="99"/>
      <c r="C270" s="113"/>
      <c r="D270" s="33"/>
      <c r="E270" s="33"/>
      <c r="F270" s="33"/>
      <c r="G270" s="10"/>
      <c r="H270" s="36"/>
    </row>
    <row r="271" spans="1:8">
      <c r="A271" s="43">
        <v>265</v>
      </c>
      <c r="B271" s="99"/>
      <c r="C271" s="113"/>
      <c r="D271" s="33"/>
      <c r="E271" s="33"/>
      <c r="F271" s="33"/>
      <c r="G271" s="10"/>
      <c r="H271" s="36"/>
    </row>
    <row r="272" spans="1:8">
      <c r="A272" s="43">
        <v>266</v>
      </c>
      <c r="B272" s="99"/>
      <c r="C272" s="113"/>
      <c r="D272" s="33"/>
      <c r="E272" s="33"/>
      <c r="F272" s="33"/>
      <c r="G272" s="10"/>
      <c r="H272" s="36"/>
    </row>
    <row r="273" spans="1:8">
      <c r="A273" s="43">
        <v>267</v>
      </c>
      <c r="B273" s="99"/>
      <c r="C273" s="113"/>
      <c r="D273" s="33"/>
      <c r="E273" s="33"/>
      <c r="F273" s="33"/>
      <c r="G273" s="10"/>
      <c r="H273" s="36"/>
    </row>
    <row r="274" spans="1:8">
      <c r="A274" s="43">
        <v>268</v>
      </c>
      <c r="B274" s="99"/>
      <c r="C274" s="113"/>
      <c r="D274" s="33"/>
      <c r="E274" s="33"/>
      <c r="F274" s="33"/>
      <c r="G274" s="10"/>
      <c r="H274" s="36"/>
    </row>
    <row r="275" spans="1:8">
      <c r="A275" s="43">
        <v>269</v>
      </c>
      <c r="B275" s="99"/>
      <c r="C275" s="113"/>
      <c r="D275" s="33"/>
      <c r="E275" s="33"/>
      <c r="F275" s="33"/>
      <c r="G275" s="10"/>
      <c r="H275" s="36"/>
    </row>
    <row r="276" spans="1:8">
      <c r="A276" s="43">
        <v>270</v>
      </c>
      <c r="B276" s="99"/>
      <c r="C276" s="113"/>
      <c r="D276" s="33"/>
      <c r="E276" s="33"/>
      <c r="F276" s="33"/>
      <c r="G276" s="10"/>
      <c r="H276" s="36"/>
    </row>
    <row r="277" spans="1:8">
      <c r="A277" s="43">
        <v>271</v>
      </c>
      <c r="B277" s="99"/>
      <c r="C277" s="113"/>
      <c r="D277" s="33"/>
      <c r="E277" s="33"/>
      <c r="F277" s="33"/>
      <c r="G277" s="10"/>
      <c r="H277" s="36"/>
    </row>
    <row r="278" spans="1:8">
      <c r="A278" s="43">
        <v>272</v>
      </c>
      <c r="B278" s="99"/>
      <c r="C278" s="113"/>
      <c r="D278" s="33"/>
      <c r="E278" s="33"/>
      <c r="F278" s="33"/>
      <c r="G278" s="10"/>
      <c r="H278" s="36"/>
    </row>
    <row r="279" spans="1:8">
      <c r="A279" s="43">
        <v>273</v>
      </c>
      <c r="B279" s="99"/>
      <c r="C279" s="113"/>
      <c r="D279" s="33"/>
      <c r="E279" s="33"/>
      <c r="F279" s="33"/>
      <c r="G279" s="10"/>
      <c r="H279" s="36"/>
    </row>
    <row r="280" spans="1:8">
      <c r="A280" s="43">
        <v>274</v>
      </c>
      <c r="B280" s="99"/>
      <c r="C280" s="113"/>
      <c r="D280" s="33"/>
      <c r="E280" s="33"/>
      <c r="F280" s="33"/>
      <c r="G280" s="10"/>
      <c r="H280" s="36"/>
    </row>
    <row r="281" spans="1:8">
      <c r="A281" s="43">
        <v>275</v>
      </c>
      <c r="B281" s="99"/>
      <c r="C281" s="113"/>
      <c r="D281" s="33"/>
      <c r="E281" s="33"/>
      <c r="F281" s="33"/>
      <c r="G281" s="10"/>
      <c r="H281" s="36"/>
    </row>
    <row r="282" spans="1:8">
      <c r="A282" s="43">
        <v>276</v>
      </c>
      <c r="B282" s="99"/>
      <c r="C282" s="113"/>
      <c r="D282" s="33"/>
      <c r="E282" s="33"/>
      <c r="F282" s="33"/>
      <c r="G282" s="10"/>
      <c r="H282" s="36"/>
    </row>
    <row r="283" spans="1:8">
      <c r="A283" s="43">
        <v>277</v>
      </c>
      <c r="B283" s="99"/>
      <c r="C283" s="113"/>
      <c r="D283" s="33"/>
      <c r="E283" s="33"/>
      <c r="F283" s="33"/>
      <c r="G283" s="10"/>
      <c r="H283" s="36"/>
    </row>
    <row r="284" spans="1:8">
      <c r="A284" s="43">
        <v>278</v>
      </c>
      <c r="B284" s="99"/>
      <c r="C284" s="113"/>
      <c r="D284" s="33"/>
      <c r="E284" s="33"/>
      <c r="F284" s="33"/>
      <c r="G284" s="10"/>
      <c r="H284" s="36"/>
    </row>
    <row r="285" spans="1:8">
      <c r="A285" s="43">
        <v>279</v>
      </c>
      <c r="B285" s="99"/>
      <c r="C285" s="113"/>
      <c r="D285" s="33"/>
      <c r="E285" s="33"/>
      <c r="F285" s="33"/>
      <c r="G285" s="10"/>
      <c r="H285" s="36"/>
    </row>
    <row r="286" spans="1:8">
      <c r="A286" s="43">
        <v>280</v>
      </c>
      <c r="B286" s="99"/>
      <c r="C286" s="113"/>
      <c r="D286" s="33"/>
      <c r="E286" s="33"/>
      <c r="F286" s="33"/>
      <c r="G286" s="10"/>
      <c r="H286" s="36"/>
    </row>
    <row r="287" spans="1:8">
      <c r="A287" s="43">
        <v>281</v>
      </c>
      <c r="B287" s="99"/>
      <c r="C287" s="113"/>
      <c r="D287" s="33"/>
      <c r="E287" s="33"/>
      <c r="F287" s="33"/>
      <c r="G287" s="10"/>
      <c r="H287" s="36"/>
    </row>
    <row r="288" spans="1:8">
      <c r="A288" s="43">
        <v>282</v>
      </c>
      <c r="B288" s="99"/>
      <c r="C288" s="113"/>
      <c r="D288" s="33"/>
      <c r="E288" s="33"/>
      <c r="F288" s="33"/>
      <c r="G288" s="10"/>
      <c r="H288" s="36"/>
    </row>
    <row r="289" spans="1:8">
      <c r="A289" s="43">
        <v>283</v>
      </c>
      <c r="B289" s="99"/>
      <c r="C289" s="113"/>
      <c r="D289" s="33"/>
      <c r="E289" s="33"/>
      <c r="F289" s="33"/>
      <c r="G289" s="10"/>
      <c r="H289" s="36"/>
    </row>
    <row r="290" spans="1:8">
      <c r="A290" s="43">
        <v>284</v>
      </c>
      <c r="B290" s="99"/>
      <c r="C290" s="113"/>
      <c r="D290" s="33"/>
      <c r="E290" s="33"/>
      <c r="F290" s="33"/>
      <c r="G290" s="10"/>
      <c r="H290" s="36"/>
    </row>
    <row r="291" spans="1:8">
      <c r="A291" s="43">
        <v>285</v>
      </c>
      <c r="B291" s="99"/>
      <c r="C291" s="113"/>
      <c r="D291" s="33"/>
      <c r="E291" s="33"/>
      <c r="F291" s="33"/>
      <c r="G291" s="10"/>
      <c r="H291" s="36"/>
    </row>
    <row r="292" spans="1:8">
      <c r="A292" s="43">
        <v>286</v>
      </c>
      <c r="B292" s="99"/>
      <c r="C292" s="113"/>
      <c r="D292" s="33"/>
      <c r="E292" s="33"/>
      <c r="F292" s="33"/>
      <c r="G292" s="10"/>
      <c r="H292" s="36"/>
    </row>
    <row r="293" spans="1:8">
      <c r="A293" s="43">
        <v>287</v>
      </c>
      <c r="B293" s="99"/>
      <c r="C293" s="113"/>
      <c r="D293" s="33"/>
      <c r="E293" s="33"/>
      <c r="F293" s="33"/>
      <c r="G293" s="10"/>
      <c r="H293" s="36"/>
    </row>
    <row r="294" spans="1:8">
      <c r="A294" s="43">
        <v>288</v>
      </c>
      <c r="B294" s="99"/>
      <c r="C294" s="113"/>
      <c r="D294" s="33"/>
      <c r="E294" s="33"/>
      <c r="F294" s="33"/>
      <c r="G294" s="10"/>
      <c r="H294" s="36"/>
    </row>
    <row r="295" spans="1:8">
      <c r="A295" s="43">
        <v>289</v>
      </c>
      <c r="B295" s="99"/>
      <c r="C295" s="113"/>
      <c r="D295" s="33"/>
      <c r="E295" s="33"/>
      <c r="F295" s="33"/>
      <c r="G295" s="10"/>
      <c r="H295" s="36"/>
    </row>
    <row r="296" spans="1:8">
      <c r="A296" s="43">
        <v>290</v>
      </c>
      <c r="B296" s="99"/>
      <c r="C296" s="113"/>
      <c r="D296" s="33"/>
      <c r="E296" s="33"/>
      <c r="F296" s="33"/>
      <c r="G296" s="10"/>
      <c r="H296" s="36"/>
    </row>
    <row r="297" spans="1:8">
      <c r="A297" s="43">
        <v>291</v>
      </c>
      <c r="B297" s="99"/>
      <c r="C297" s="113"/>
      <c r="D297" s="33"/>
      <c r="E297" s="33"/>
      <c r="F297" s="33"/>
      <c r="G297" s="10"/>
      <c r="H297" s="36"/>
    </row>
    <row r="298" spans="1:8">
      <c r="A298" s="43">
        <v>292</v>
      </c>
      <c r="B298" s="99"/>
      <c r="C298" s="113"/>
      <c r="D298" s="33"/>
      <c r="E298" s="33"/>
      <c r="F298" s="33"/>
      <c r="G298" s="10"/>
      <c r="H298" s="36"/>
    </row>
    <row r="299" spans="1:8">
      <c r="A299" s="43">
        <v>293</v>
      </c>
      <c r="B299" s="99"/>
      <c r="C299" s="113"/>
      <c r="D299" s="33"/>
      <c r="E299" s="33"/>
      <c r="F299" s="33"/>
      <c r="G299" s="10"/>
      <c r="H299" s="36"/>
    </row>
    <row r="300" spans="1:8">
      <c r="A300" s="43">
        <v>294</v>
      </c>
      <c r="B300" s="99"/>
      <c r="C300" s="113"/>
      <c r="D300" s="33"/>
      <c r="E300" s="33"/>
      <c r="F300" s="33"/>
      <c r="G300" s="10"/>
      <c r="H300" s="36"/>
    </row>
    <row r="301" spans="1:8">
      <c r="A301" s="43">
        <v>295</v>
      </c>
      <c r="B301" s="99"/>
      <c r="C301" s="113"/>
      <c r="D301" s="33"/>
      <c r="E301" s="33"/>
      <c r="F301" s="33"/>
      <c r="G301" s="10"/>
      <c r="H301" s="36"/>
    </row>
    <row r="302" spans="1:8">
      <c r="A302" s="43">
        <v>296</v>
      </c>
      <c r="B302" s="99"/>
      <c r="C302" s="113"/>
      <c r="D302" s="33"/>
      <c r="E302" s="33"/>
      <c r="F302" s="33"/>
      <c r="G302" s="10"/>
      <c r="H302" s="36"/>
    </row>
    <row r="303" spans="1:8">
      <c r="A303" s="43">
        <v>297</v>
      </c>
      <c r="B303" s="99"/>
      <c r="C303" s="113"/>
      <c r="D303" s="33"/>
      <c r="E303" s="33"/>
      <c r="F303" s="33"/>
      <c r="G303" s="10"/>
      <c r="H303" s="36"/>
    </row>
    <row r="304" spans="1:8">
      <c r="A304" s="43">
        <v>298</v>
      </c>
      <c r="B304" s="99"/>
      <c r="C304" s="113"/>
      <c r="D304" s="33"/>
      <c r="E304" s="33"/>
      <c r="F304" s="33"/>
      <c r="G304" s="10"/>
      <c r="H304" s="36"/>
    </row>
    <row r="305" spans="1:8">
      <c r="A305" s="43">
        <v>299</v>
      </c>
      <c r="B305" s="99"/>
      <c r="C305" s="113"/>
      <c r="D305" s="33"/>
      <c r="E305" s="33"/>
      <c r="F305" s="33"/>
      <c r="G305" s="10"/>
      <c r="H305" s="36"/>
    </row>
    <row r="306" spans="1:8">
      <c r="A306" s="43">
        <v>300</v>
      </c>
      <c r="B306" s="99"/>
      <c r="C306" s="113"/>
      <c r="D306" s="33"/>
      <c r="E306" s="33"/>
      <c r="F306" s="33"/>
      <c r="G306" s="10"/>
      <c r="H306" s="36"/>
    </row>
    <row r="307" spans="1:8">
      <c r="A307" s="43">
        <v>301</v>
      </c>
      <c r="B307" s="99"/>
      <c r="C307" s="113"/>
      <c r="D307" s="33"/>
      <c r="E307" s="33"/>
      <c r="F307" s="33"/>
      <c r="G307" s="10"/>
      <c r="H307" s="36"/>
    </row>
    <row r="308" spans="1:8">
      <c r="A308" s="43">
        <v>302</v>
      </c>
      <c r="B308" s="99"/>
      <c r="C308" s="113"/>
      <c r="D308" s="33"/>
      <c r="E308" s="33"/>
      <c r="F308" s="33"/>
      <c r="G308" s="10"/>
      <c r="H308" s="36"/>
    </row>
    <row r="309" spans="1:8">
      <c r="A309" s="43">
        <v>303</v>
      </c>
      <c r="B309" s="99"/>
      <c r="C309" s="113"/>
      <c r="D309" s="33"/>
      <c r="E309" s="33"/>
      <c r="F309" s="33"/>
      <c r="G309" s="10"/>
      <c r="H309" s="36"/>
    </row>
    <row r="310" spans="1:8">
      <c r="A310" s="43">
        <v>304</v>
      </c>
      <c r="B310" s="99"/>
      <c r="C310" s="113"/>
      <c r="D310" s="33"/>
      <c r="E310" s="33"/>
      <c r="F310" s="33"/>
      <c r="G310" s="10"/>
      <c r="H310" s="36"/>
    </row>
    <row r="311" spans="1:8">
      <c r="A311" s="43">
        <v>305</v>
      </c>
      <c r="B311" s="99"/>
      <c r="C311" s="113"/>
      <c r="D311" s="33"/>
      <c r="E311" s="33"/>
      <c r="F311" s="33"/>
      <c r="G311" s="10"/>
      <c r="H311" s="36"/>
    </row>
    <row r="312" spans="1:8">
      <c r="A312" s="43">
        <v>306</v>
      </c>
      <c r="B312" s="99"/>
      <c r="C312" s="113"/>
      <c r="D312" s="33"/>
      <c r="E312" s="33"/>
      <c r="F312" s="33"/>
      <c r="G312" s="10"/>
      <c r="H312" s="36"/>
    </row>
    <row r="313" spans="1:8">
      <c r="A313" s="43">
        <v>307</v>
      </c>
      <c r="B313" s="99"/>
      <c r="C313" s="113"/>
      <c r="D313" s="33"/>
      <c r="E313" s="33"/>
      <c r="F313" s="33"/>
      <c r="G313" s="10"/>
      <c r="H313" s="36"/>
    </row>
    <row r="314" spans="1:8">
      <c r="A314" s="43">
        <v>308</v>
      </c>
      <c r="B314" s="99"/>
      <c r="C314" s="113"/>
      <c r="D314" s="33"/>
      <c r="E314" s="33"/>
      <c r="F314" s="33"/>
      <c r="G314" s="10"/>
      <c r="H314" s="36"/>
    </row>
    <row r="315" spans="1:8">
      <c r="A315" s="43">
        <v>309</v>
      </c>
      <c r="B315" s="99"/>
      <c r="C315" s="113"/>
      <c r="D315" s="33"/>
      <c r="E315" s="33"/>
      <c r="F315" s="33"/>
      <c r="G315" s="10"/>
      <c r="H315" s="36"/>
    </row>
    <row r="316" spans="1:8">
      <c r="A316" s="43">
        <v>310</v>
      </c>
      <c r="B316" s="99"/>
      <c r="C316" s="113"/>
      <c r="D316" s="33"/>
      <c r="E316" s="33"/>
      <c r="F316" s="33"/>
      <c r="G316" s="10"/>
      <c r="H316" s="36"/>
    </row>
    <row r="317" spans="1:8">
      <c r="A317" s="43">
        <v>311</v>
      </c>
      <c r="B317" s="99"/>
      <c r="C317" s="113"/>
      <c r="D317" s="33"/>
      <c r="E317" s="33"/>
      <c r="F317" s="33"/>
      <c r="G317" s="10"/>
      <c r="H317" s="36"/>
    </row>
    <row r="318" spans="1:8">
      <c r="A318" s="43">
        <v>312</v>
      </c>
      <c r="B318" s="99"/>
      <c r="C318" s="113"/>
      <c r="D318" s="33"/>
      <c r="E318" s="33"/>
      <c r="F318" s="33"/>
      <c r="G318" s="10"/>
      <c r="H318" s="36"/>
    </row>
    <row r="319" spans="1:8">
      <c r="A319" s="43">
        <v>313</v>
      </c>
      <c r="B319" s="99"/>
      <c r="C319" s="113"/>
      <c r="D319" s="33"/>
      <c r="E319" s="33"/>
      <c r="F319" s="33"/>
      <c r="G319" s="10"/>
      <c r="H319" s="36"/>
    </row>
    <row r="320" spans="1:8">
      <c r="A320" s="43">
        <v>314</v>
      </c>
      <c r="B320" s="99"/>
      <c r="C320" s="113"/>
      <c r="D320" s="33"/>
      <c r="E320" s="33"/>
      <c r="F320" s="33"/>
      <c r="G320" s="10"/>
      <c r="H320" s="36"/>
    </row>
    <row r="321" spans="1:8">
      <c r="A321" s="43">
        <v>315</v>
      </c>
      <c r="B321" s="99"/>
      <c r="C321" s="113"/>
      <c r="D321" s="33"/>
      <c r="E321" s="33"/>
      <c r="F321" s="33"/>
      <c r="G321" s="10"/>
      <c r="H321" s="36"/>
    </row>
    <row r="322" spans="1:8">
      <c r="A322" s="43">
        <v>316</v>
      </c>
      <c r="B322" s="99"/>
      <c r="C322" s="113"/>
      <c r="D322" s="33"/>
      <c r="E322" s="33"/>
      <c r="F322" s="33"/>
      <c r="G322" s="10"/>
      <c r="H322" s="36"/>
    </row>
    <row r="323" spans="1:8">
      <c r="A323" s="43">
        <v>317</v>
      </c>
      <c r="B323" s="99"/>
      <c r="C323" s="113"/>
      <c r="D323" s="33"/>
      <c r="E323" s="33"/>
      <c r="F323" s="33"/>
      <c r="G323" s="10"/>
      <c r="H323" s="36"/>
    </row>
    <row r="324" spans="1:8">
      <c r="A324" s="43">
        <v>318</v>
      </c>
      <c r="B324" s="99"/>
      <c r="C324" s="113"/>
      <c r="D324" s="33"/>
      <c r="E324" s="33"/>
      <c r="F324" s="33"/>
      <c r="G324" s="10"/>
      <c r="H324" s="36"/>
    </row>
    <row r="325" spans="1:8">
      <c r="A325" s="43">
        <v>319</v>
      </c>
      <c r="B325" s="99"/>
      <c r="C325" s="113"/>
      <c r="D325" s="33"/>
      <c r="E325" s="33"/>
      <c r="F325" s="33"/>
      <c r="G325" s="10"/>
      <c r="H325" s="36"/>
    </row>
    <row r="326" spans="1:8">
      <c r="A326" s="43">
        <v>320</v>
      </c>
      <c r="B326" s="99"/>
      <c r="C326" s="113"/>
      <c r="D326" s="33"/>
      <c r="E326" s="33"/>
      <c r="F326" s="33"/>
      <c r="G326" s="10"/>
      <c r="H326" s="36"/>
    </row>
    <row r="327" spans="1:8">
      <c r="A327" s="43">
        <v>321</v>
      </c>
      <c r="B327" s="99"/>
      <c r="C327" s="113"/>
      <c r="D327" s="33"/>
      <c r="E327" s="33"/>
      <c r="F327" s="33"/>
      <c r="G327" s="10"/>
      <c r="H327" s="36"/>
    </row>
    <row r="328" spans="1:8">
      <c r="A328" s="43">
        <v>322</v>
      </c>
      <c r="B328" s="99"/>
      <c r="C328" s="113"/>
      <c r="D328" s="33"/>
      <c r="E328" s="33"/>
      <c r="F328" s="33"/>
      <c r="G328" s="10"/>
      <c r="H328" s="36"/>
    </row>
    <row r="329" spans="1:8">
      <c r="A329" s="43">
        <v>323</v>
      </c>
      <c r="B329" s="99"/>
      <c r="C329" s="113"/>
      <c r="D329" s="33"/>
      <c r="E329" s="33"/>
      <c r="F329" s="33"/>
      <c r="G329" s="10"/>
      <c r="H329" s="36"/>
    </row>
    <row r="330" spans="1:8">
      <c r="A330" s="43">
        <v>324</v>
      </c>
      <c r="B330" s="99"/>
      <c r="C330" s="113"/>
      <c r="D330" s="33"/>
      <c r="E330" s="33"/>
      <c r="F330" s="33"/>
      <c r="G330" s="10"/>
      <c r="H330" s="36"/>
    </row>
    <row r="331" spans="1:8">
      <c r="A331" s="43">
        <v>325</v>
      </c>
      <c r="B331" s="99"/>
      <c r="C331" s="113"/>
      <c r="D331" s="33"/>
      <c r="E331" s="33"/>
      <c r="F331" s="33"/>
      <c r="G331" s="10"/>
      <c r="H331" s="36"/>
    </row>
    <row r="332" spans="1:8">
      <c r="A332" s="43">
        <v>326</v>
      </c>
      <c r="B332" s="99"/>
      <c r="C332" s="113"/>
      <c r="D332" s="33"/>
      <c r="E332" s="33"/>
      <c r="F332" s="33"/>
      <c r="G332" s="10"/>
      <c r="H332" s="36"/>
    </row>
    <row r="333" spans="1:8">
      <c r="A333" s="43">
        <v>327</v>
      </c>
      <c r="B333" s="99"/>
      <c r="C333" s="113"/>
      <c r="D333" s="33"/>
      <c r="E333" s="33"/>
      <c r="F333" s="33"/>
      <c r="G333" s="10"/>
      <c r="H333" s="36"/>
    </row>
    <row r="334" spans="1:8">
      <c r="A334" s="43">
        <v>328</v>
      </c>
      <c r="B334" s="99"/>
      <c r="C334" s="113"/>
      <c r="D334" s="33"/>
      <c r="E334" s="33"/>
      <c r="F334" s="33"/>
      <c r="G334" s="10"/>
      <c r="H334" s="36"/>
    </row>
    <row r="335" spans="1:8">
      <c r="A335" s="43">
        <v>329</v>
      </c>
      <c r="B335" s="99"/>
      <c r="C335" s="113"/>
      <c r="D335" s="33"/>
      <c r="E335" s="33"/>
      <c r="F335" s="33"/>
      <c r="G335" s="10"/>
      <c r="H335" s="36"/>
    </row>
    <row r="336" spans="1:8">
      <c r="A336" s="43">
        <v>330</v>
      </c>
      <c r="B336" s="99"/>
      <c r="C336" s="113"/>
      <c r="D336" s="33"/>
      <c r="E336" s="33"/>
      <c r="F336" s="33"/>
      <c r="G336" s="10"/>
      <c r="H336" s="36"/>
    </row>
    <row r="337" spans="1:8">
      <c r="A337" s="43">
        <v>331</v>
      </c>
      <c r="B337" s="99"/>
      <c r="C337" s="113"/>
      <c r="D337" s="33"/>
      <c r="E337" s="33"/>
      <c r="F337" s="33"/>
      <c r="G337" s="10"/>
      <c r="H337" s="36"/>
    </row>
    <row r="338" spans="1:8">
      <c r="A338" s="43">
        <v>332</v>
      </c>
      <c r="B338" s="99"/>
      <c r="C338" s="113"/>
      <c r="D338" s="33"/>
      <c r="E338" s="33"/>
      <c r="F338" s="33"/>
      <c r="G338" s="10"/>
      <c r="H338" s="36"/>
    </row>
    <row r="339" spans="1:8">
      <c r="A339" s="43">
        <v>333</v>
      </c>
      <c r="B339" s="99"/>
      <c r="C339" s="113"/>
      <c r="D339" s="33"/>
      <c r="E339" s="33"/>
      <c r="F339" s="33"/>
      <c r="G339" s="10"/>
      <c r="H339" s="36"/>
    </row>
    <row r="340" spans="1:8">
      <c r="A340" s="43">
        <v>334</v>
      </c>
      <c r="B340" s="99"/>
      <c r="C340" s="113"/>
      <c r="D340" s="33"/>
      <c r="E340" s="33"/>
      <c r="F340" s="33"/>
      <c r="G340" s="10"/>
      <c r="H340" s="36"/>
    </row>
    <row r="341" spans="1:8">
      <c r="A341" s="43">
        <v>335</v>
      </c>
      <c r="B341" s="99"/>
      <c r="C341" s="113"/>
      <c r="D341" s="33"/>
      <c r="E341" s="33"/>
      <c r="F341" s="33"/>
      <c r="G341" s="10"/>
      <c r="H341" s="36"/>
    </row>
    <row r="342" spans="1:8">
      <c r="A342" s="43">
        <v>336</v>
      </c>
      <c r="B342" s="99"/>
      <c r="C342" s="113"/>
      <c r="D342" s="33"/>
      <c r="E342" s="33"/>
      <c r="F342" s="33"/>
      <c r="G342" s="10"/>
      <c r="H342" s="36"/>
    </row>
    <row r="343" spans="1:8">
      <c r="A343" s="43">
        <v>337</v>
      </c>
      <c r="B343" s="99"/>
      <c r="C343" s="113"/>
      <c r="D343" s="33"/>
      <c r="E343" s="33"/>
      <c r="F343" s="33"/>
      <c r="G343" s="10"/>
      <c r="H343" s="36"/>
    </row>
    <row r="344" spans="1:8">
      <c r="A344" s="43">
        <v>338</v>
      </c>
      <c r="B344" s="99"/>
      <c r="C344" s="113"/>
      <c r="D344" s="33"/>
      <c r="E344" s="33"/>
      <c r="F344" s="33"/>
      <c r="G344" s="10"/>
      <c r="H344" s="36"/>
    </row>
    <row r="345" spans="1:8">
      <c r="A345" s="43">
        <v>339</v>
      </c>
      <c r="B345" s="99"/>
      <c r="C345" s="113"/>
      <c r="D345" s="33"/>
      <c r="E345" s="33"/>
      <c r="F345" s="33"/>
      <c r="G345" s="10"/>
      <c r="H345" s="36"/>
    </row>
    <row r="346" spans="1:8">
      <c r="A346" s="43">
        <v>340</v>
      </c>
      <c r="B346" s="99"/>
      <c r="C346" s="113"/>
      <c r="D346" s="33"/>
      <c r="E346" s="33"/>
      <c r="F346" s="33"/>
      <c r="G346" s="10"/>
      <c r="H346" s="36"/>
    </row>
    <row r="347" spans="1:8">
      <c r="A347" s="43">
        <v>341</v>
      </c>
      <c r="B347" s="99"/>
      <c r="C347" s="113"/>
      <c r="D347" s="33"/>
      <c r="E347" s="33"/>
      <c r="F347" s="33"/>
      <c r="G347" s="10"/>
      <c r="H347" s="36"/>
    </row>
    <row r="348" spans="1:8">
      <c r="A348" s="43">
        <v>342</v>
      </c>
      <c r="B348" s="99"/>
      <c r="C348" s="113"/>
      <c r="D348" s="33"/>
      <c r="E348" s="33"/>
      <c r="F348" s="33"/>
      <c r="G348" s="10"/>
      <c r="H348" s="36"/>
    </row>
    <row r="349" spans="1:8">
      <c r="A349" s="43">
        <v>343</v>
      </c>
      <c r="B349" s="99"/>
      <c r="C349" s="113"/>
      <c r="D349" s="33"/>
      <c r="E349" s="33"/>
      <c r="F349" s="33"/>
      <c r="G349" s="10"/>
      <c r="H349" s="36"/>
    </row>
    <row r="350" spans="1:8">
      <c r="A350" s="43">
        <v>344</v>
      </c>
      <c r="B350" s="99"/>
      <c r="C350" s="113"/>
      <c r="D350" s="33"/>
      <c r="E350" s="33"/>
      <c r="F350" s="33"/>
      <c r="G350" s="10"/>
      <c r="H350" s="36"/>
    </row>
    <row r="351" spans="1:8">
      <c r="A351" s="43">
        <v>345</v>
      </c>
      <c r="B351" s="99"/>
      <c r="C351" s="113"/>
      <c r="D351" s="33"/>
      <c r="E351" s="33"/>
      <c r="F351" s="33"/>
      <c r="G351" s="10"/>
      <c r="H351" s="36"/>
    </row>
    <row r="352" spans="1:8">
      <c r="A352" s="43">
        <v>346</v>
      </c>
      <c r="B352" s="99"/>
      <c r="C352" s="113"/>
      <c r="D352" s="33"/>
      <c r="E352" s="33"/>
      <c r="F352" s="33"/>
      <c r="G352" s="10"/>
      <c r="H352" s="36"/>
    </row>
    <row r="353" spans="1:8">
      <c r="A353" s="43">
        <v>347</v>
      </c>
      <c r="B353" s="99"/>
      <c r="C353" s="113"/>
      <c r="D353" s="33"/>
      <c r="E353" s="33"/>
      <c r="F353" s="33"/>
      <c r="G353" s="10"/>
      <c r="H353" s="36"/>
    </row>
    <row r="354" spans="1:8">
      <c r="A354" s="43">
        <v>348</v>
      </c>
      <c r="B354" s="99"/>
      <c r="C354" s="113"/>
      <c r="D354" s="33"/>
      <c r="E354" s="33"/>
      <c r="F354" s="33"/>
      <c r="G354" s="10"/>
      <c r="H354" s="36"/>
    </row>
    <row r="355" spans="1:8">
      <c r="A355" s="43">
        <v>349</v>
      </c>
      <c r="B355" s="99"/>
      <c r="C355" s="113"/>
      <c r="D355" s="33"/>
      <c r="E355" s="33"/>
      <c r="F355" s="33"/>
      <c r="G355" s="10"/>
      <c r="H355" s="36"/>
    </row>
    <row r="356" spans="1:8">
      <c r="A356" s="43">
        <v>350</v>
      </c>
      <c r="B356" s="99"/>
      <c r="C356" s="113"/>
      <c r="D356" s="33"/>
      <c r="E356" s="33"/>
      <c r="F356" s="33"/>
      <c r="G356" s="10"/>
      <c r="H356" s="36"/>
    </row>
    <row r="357" spans="1:8">
      <c r="A357" s="43">
        <v>351</v>
      </c>
      <c r="B357" s="99"/>
      <c r="C357" s="113"/>
      <c r="D357" s="33"/>
      <c r="E357" s="33"/>
      <c r="F357" s="33"/>
      <c r="G357" s="10"/>
      <c r="H357" s="36"/>
    </row>
    <row r="358" spans="1:8">
      <c r="A358" s="43">
        <v>352</v>
      </c>
      <c r="B358" s="99"/>
      <c r="C358" s="113"/>
      <c r="D358" s="33"/>
      <c r="E358" s="33"/>
      <c r="F358" s="33"/>
      <c r="G358" s="10"/>
      <c r="H358" s="36"/>
    </row>
    <row r="359" spans="1:8">
      <c r="A359" s="43">
        <v>353</v>
      </c>
      <c r="B359" s="99"/>
      <c r="C359" s="113"/>
      <c r="D359" s="33"/>
      <c r="E359" s="33"/>
      <c r="F359" s="33"/>
      <c r="G359" s="10"/>
      <c r="H359" s="36"/>
    </row>
    <row r="360" spans="1:8">
      <c r="A360" s="43">
        <v>354</v>
      </c>
      <c r="B360" s="99"/>
      <c r="C360" s="113"/>
      <c r="D360" s="33"/>
      <c r="E360" s="33"/>
      <c r="F360" s="33"/>
      <c r="G360" s="10"/>
      <c r="H360" s="36"/>
    </row>
    <row r="361" spans="1:8">
      <c r="A361" s="43">
        <v>355</v>
      </c>
      <c r="B361" s="99"/>
      <c r="C361" s="113"/>
      <c r="D361" s="33"/>
      <c r="E361" s="33"/>
      <c r="F361" s="33"/>
      <c r="G361" s="10"/>
      <c r="H361" s="36"/>
    </row>
    <row r="362" spans="1:8">
      <c r="A362" s="43">
        <v>356</v>
      </c>
      <c r="B362" s="99"/>
      <c r="C362" s="113"/>
      <c r="D362" s="33"/>
      <c r="E362" s="33"/>
      <c r="F362" s="33"/>
      <c r="G362" s="10"/>
      <c r="H362" s="36"/>
    </row>
    <row r="363" spans="1:8">
      <c r="A363" s="43">
        <v>357</v>
      </c>
      <c r="B363" s="99"/>
      <c r="C363" s="113"/>
      <c r="D363" s="33"/>
      <c r="E363" s="33"/>
      <c r="F363" s="33"/>
      <c r="G363" s="10"/>
      <c r="H363" s="36"/>
    </row>
    <row r="364" spans="1:8">
      <c r="A364" s="43">
        <v>358</v>
      </c>
      <c r="B364" s="99"/>
      <c r="C364" s="113"/>
      <c r="D364" s="33"/>
      <c r="E364" s="33"/>
      <c r="F364" s="33"/>
      <c r="G364" s="10"/>
      <c r="H364" s="36"/>
    </row>
    <row r="365" spans="1:8">
      <c r="A365" s="43">
        <v>359</v>
      </c>
      <c r="B365" s="99"/>
      <c r="C365" s="113"/>
      <c r="D365" s="33"/>
      <c r="E365" s="33"/>
      <c r="F365" s="33"/>
      <c r="G365" s="10"/>
      <c r="H365" s="36"/>
    </row>
    <row r="366" spans="1:8">
      <c r="A366" s="43">
        <v>360</v>
      </c>
      <c r="B366" s="99"/>
      <c r="C366" s="113"/>
      <c r="D366" s="33"/>
      <c r="E366" s="33"/>
      <c r="F366" s="33"/>
      <c r="G366" s="10"/>
      <c r="H366" s="36"/>
    </row>
    <row r="367" spans="1:8">
      <c r="A367" s="43">
        <v>361</v>
      </c>
      <c r="B367" s="99"/>
      <c r="C367" s="113"/>
      <c r="D367" s="33"/>
      <c r="E367" s="33"/>
      <c r="F367" s="33"/>
      <c r="G367" s="10"/>
      <c r="H367" s="36"/>
    </row>
    <row r="368" spans="1:8">
      <c r="A368" s="43">
        <v>362</v>
      </c>
      <c r="B368" s="99"/>
      <c r="C368" s="113"/>
      <c r="D368" s="33"/>
      <c r="E368" s="33"/>
      <c r="F368" s="33"/>
      <c r="G368" s="10"/>
      <c r="H368" s="36"/>
    </row>
    <row r="369" spans="1:8">
      <c r="A369" s="43">
        <v>363</v>
      </c>
      <c r="B369" s="99"/>
      <c r="C369" s="113"/>
      <c r="D369" s="33"/>
      <c r="E369" s="33"/>
      <c r="F369" s="33"/>
      <c r="G369" s="10"/>
      <c r="H369" s="36"/>
    </row>
    <row r="370" spans="1:8">
      <c r="A370" s="43">
        <v>364</v>
      </c>
      <c r="B370" s="99"/>
      <c r="C370" s="113"/>
      <c r="D370" s="33"/>
      <c r="E370" s="33"/>
      <c r="F370" s="33"/>
      <c r="G370" s="10"/>
      <c r="H370" s="36"/>
    </row>
    <row r="371" spans="1:8">
      <c r="A371" s="43">
        <v>365</v>
      </c>
      <c r="B371" s="99"/>
      <c r="C371" s="113"/>
      <c r="D371" s="33"/>
      <c r="E371" s="33"/>
      <c r="F371" s="33"/>
      <c r="G371" s="10"/>
      <c r="H371" s="36"/>
    </row>
    <row r="372" spans="1:8">
      <c r="A372" s="43">
        <v>366</v>
      </c>
      <c r="B372" s="99"/>
      <c r="C372" s="113"/>
      <c r="D372" s="33"/>
      <c r="E372" s="33"/>
      <c r="F372" s="33"/>
      <c r="G372" s="10"/>
      <c r="H372" s="36"/>
    </row>
    <row r="373" spans="1:8">
      <c r="A373" s="43">
        <v>367</v>
      </c>
      <c r="B373" s="99"/>
      <c r="C373" s="113"/>
      <c r="D373" s="33"/>
      <c r="E373" s="33"/>
      <c r="F373" s="33"/>
      <c r="G373" s="10"/>
      <c r="H373" s="36"/>
    </row>
    <row r="374" spans="1:8">
      <c r="A374" s="43">
        <v>368</v>
      </c>
      <c r="B374" s="99"/>
      <c r="C374" s="113"/>
      <c r="D374" s="33"/>
      <c r="E374" s="33"/>
      <c r="F374" s="33"/>
      <c r="G374" s="10"/>
      <c r="H374" s="36"/>
    </row>
    <row r="375" spans="1:8">
      <c r="A375" s="43">
        <v>369</v>
      </c>
      <c r="B375" s="99"/>
      <c r="C375" s="113"/>
      <c r="D375" s="33"/>
      <c r="E375" s="33"/>
      <c r="F375" s="33"/>
      <c r="G375" s="10"/>
      <c r="H375" s="36"/>
    </row>
    <row r="376" spans="1:8">
      <c r="A376" s="43">
        <v>370</v>
      </c>
      <c r="B376" s="99"/>
      <c r="C376" s="113"/>
      <c r="D376" s="33"/>
      <c r="E376" s="33"/>
      <c r="F376" s="33"/>
      <c r="G376" s="10"/>
      <c r="H376" s="36"/>
    </row>
    <row r="377" spans="1:8">
      <c r="A377" s="43">
        <v>371</v>
      </c>
      <c r="B377" s="99"/>
      <c r="C377" s="113"/>
      <c r="D377" s="33"/>
      <c r="E377" s="33"/>
      <c r="F377" s="33"/>
      <c r="G377" s="10"/>
      <c r="H377" s="36"/>
    </row>
    <row r="378" spans="1:8">
      <c r="A378" s="43">
        <v>372</v>
      </c>
      <c r="B378" s="99"/>
      <c r="C378" s="113"/>
      <c r="D378" s="33"/>
      <c r="E378" s="33"/>
      <c r="F378" s="33"/>
      <c r="G378" s="10"/>
      <c r="H378" s="36"/>
    </row>
    <row r="379" spans="1:8">
      <c r="A379" s="43">
        <v>373</v>
      </c>
      <c r="B379" s="99"/>
      <c r="C379" s="113"/>
      <c r="D379" s="33"/>
      <c r="E379" s="33"/>
      <c r="F379" s="33"/>
      <c r="G379" s="10"/>
      <c r="H379" s="36"/>
    </row>
    <row r="380" spans="1:8">
      <c r="A380" s="43">
        <v>374</v>
      </c>
      <c r="B380" s="99"/>
      <c r="C380" s="113"/>
      <c r="D380" s="33"/>
      <c r="E380" s="33"/>
      <c r="F380" s="33"/>
      <c r="G380" s="10"/>
      <c r="H380" s="36"/>
    </row>
    <row r="381" spans="1:8">
      <c r="A381" s="43">
        <v>375</v>
      </c>
      <c r="B381" s="99"/>
      <c r="C381" s="113"/>
      <c r="D381" s="33"/>
      <c r="E381" s="33"/>
      <c r="F381" s="33"/>
      <c r="G381" s="10"/>
      <c r="H381" s="36"/>
    </row>
    <row r="382" spans="1:8">
      <c r="A382" s="43">
        <v>376</v>
      </c>
      <c r="B382" s="99"/>
      <c r="C382" s="113"/>
      <c r="D382" s="33"/>
      <c r="E382" s="33"/>
      <c r="F382" s="33"/>
      <c r="G382" s="10"/>
      <c r="H382" s="36"/>
    </row>
    <row r="383" spans="1:8">
      <c r="A383" s="43">
        <v>377</v>
      </c>
      <c r="B383" s="99"/>
      <c r="C383" s="113"/>
      <c r="D383" s="33"/>
      <c r="E383" s="33"/>
      <c r="F383" s="33"/>
      <c r="G383" s="10"/>
      <c r="H383" s="36"/>
    </row>
    <row r="384" spans="1:8">
      <c r="A384" s="43">
        <v>378</v>
      </c>
      <c r="B384" s="99"/>
      <c r="C384" s="113"/>
      <c r="D384" s="33"/>
      <c r="E384" s="33"/>
      <c r="F384" s="33"/>
      <c r="G384" s="10"/>
      <c r="H384" s="36"/>
    </row>
    <row r="385" spans="1:8">
      <c r="A385" s="43">
        <v>379</v>
      </c>
      <c r="B385" s="99"/>
      <c r="C385" s="113"/>
      <c r="D385" s="33"/>
      <c r="E385" s="33"/>
      <c r="F385" s="33"/>
      <c r="G385" s="10"/>
      <c r="H385" s="36"/>
    </row>
    <row r="386" spans="1:8">
      <c r="A386" s="43">
        <v>380</v>
      </c>
      <c r="B386" s="99"/>
      <c r="C386" s="113"/>
      <c r="D386" s="33"/>
      <c r="E386" s="33"/>
      <c r="F386" s="33"/>
      <c r="G386" s="10"/>
      <c r="H386" s="36"/>
    </row>
    <row r="387" spans="1:8">
      <c r="A387" s="43">
        <v>381</v>
      </c>
      <c r="B387" s="99"/>
      <c r="C387" s="113"/>
      <c r="D387" s="33"/>
      <c r="E387" s="33"/>
      <c r="F387" s="33"/>
      <c r="G387" s="10"/>
      <c r="H387" s="36"/>
    </row>
    <row r="388" spans="1:8">
      <c r="A388" s="43">
        <v>382</v>
      </c>
      <c r="B388" s="99"/>
      <c r="C388" s="113"/>
      <c r="D388" s="33"/>
      <c r="E388" s="33"/>
      <c r="F388" s="33"/>
      <c r="G388" s="10"/>
      <c r="H388" s="36"/>
    </row>
    <row r="389" spans="1:8">
      <c r="A389" s="43">
        <v>383</v>
      </c>
      <c r="B389" s="99"/>
      <c r="C389" s="113"/>
      <c r="D389" s="33"/>
      <c r="E389" s="33"/>
      <c r="F389" s="33"/>
      <c r="G389" s="10"/>
      <c r="H389" s="36"/>
    </row>
    <row r="390" spans="1:8">
      <c r="A390" s="43">
        <v>384</v>
      </c>
      <c r="B390" s="99"/>
      <c r="C390" s="113"/>
      <c r="D390" s="33"/>
      <c r="E390" s="33"/>
      <c r="F390" s="33"/>
      <c r="G390" s="10"/>
      <c r="H390" s="36"/>
    </row>
    <row r="391" spans="1:8">
      <c r="A391" s="43">
        <v>385</v>
      </c>
      <c r="B391" s="99"/>
      <c r="C391" s="113"/>
      <c r="D391" s="33"/>
      <c r="E391" s="33"/>
      <c r="F391" s="33"/>
      <c r="G391" s="10"/>
      <c r="H391" s="36"/>
    </row>
    <row r="392" spans="1:8">
      <c r="A392" s="43">
        <v>386</v>
      </c>
      <c r="B392" s="99"/>
      <c r="C392" s="113"/>
      <c r="D392" s="33"/>
      <c r="E392" s="33"/>
      <c r="F392" s="33"/>
      <c r="G392" s="10"/>
      <c r="H392" s="36"/>
    </row>
    <row r="393" spans="1:8">
      <c r="A393" s="43">
        <v>387</v>
      </c>
      <c r="B393" s="99"/>
      <c r="C393" s="113"/>
      <c r="D393" s="33"/>
      <c r="E393" s="33"/>
      <c r="F393" s="33"/>
      <c r="G393" s="10"/>
      <c r="H393" s="36"/>
    </row>
    <row r="394" spans="1:8">
      <c r="A394" s="43">
        <v>388</v>
      </c>
      <c r="B394" s="99"/>
      <c r="C394" s="113"/>
      <c r="D394" s="33"/>
      <c r="E394" s="33"/>
      <c r="F394" s="33"/>
      <c r="G394" s="10"/>
      <c r="H394" s="36"/>
    </row>
    <row r="395" spans="1:8">
      <c r="A395" s="43">
        <v>389</v>
      </c>
      <c r="B395" s="99"/>
      <c r="C395" s="113"/>
      <c r="D395" s="33"/>
      <c r="E395" s="33"/>
      <c r="F395" s="33"/>
      <c r="G395" s="10"/>
      <c r="H395" s="36"/>
    </row>
    <row r="396" spans="1:8">
      <c r="A396" s="43">
        <v>390</v>
      </c>
      <c r="B396" s="99"/>
      <c r="C396" s="113"/>
      <c r="D396" s="33"/>
      <c r="E396" s="33"/>
      <c r="F396" s="33"/>
      <c r="G396" s="10"/>
      <c r="H396" s="36"/>
    </row>
    <row r="397" spans="1:8">
      <c r="A397" s="43">
        <v>391</v>
      </c>
      <c r="B397" s="99"/>
      <c r="C397" s="113"/>
      <c r="D397" s="33"/>
      <c r="E397" s="33"/>
      <c r="F397" s="33"/>
      <c r="G397" s="10"/>
      <c r="H397" s="36"/>
    </row>
    <row r="398" spans="1:8">
      <c r="A398" s="43">
        <v>392</v>
      </c>
      <c r="B398" s="99"/>
      <c r="C398" s="113"/>
      <c r="D398" s="33"/>
      <c r="E398" s="33"/>
      <c r="F398" s="33"/>
      <c r="G398" s="10"/>
      <c r="H398" s="36"/>
    </row>
    <row r="399" spans="1:8">
      <c r="A399" s="43">
        <v>393</v>
      </c>
      <c r="B399" s="99"/>
      <c r="C399" s="113"/>
      <c r="D399" s="33"/>
      <c r="E399" s="33"/>
      <c r="F399" s="33"/>
      <c r="G399" s="10"/>
      <c r="H399" s="36"/>
    </row>
    <row r="400" spans="1:8">
      <c r="A400" s="43">
        <v>394</v>
      </c>
      <c r="B400" s="99"/>
      <c r="C400" s="113"/>
      <c r="D400" s="33"/>
      <c r="E400" s="33"/>
      <c r="F400" s="33"/>
      <c r="G400" s="10"/>
      <c r="H400" s="36"/>
    </row>
    <row r="401" spans="1:8">
      <c r="A401" s="43">
        <v>395</v>
      </c>
      <c r="B401" s="99"/>
      <c r="C401" s="113"/>
      <c r="D401" s="33"/>
      <c r="E401" s="33"/>
      <c r="F401" s="33"/>
      <c r="G401" s="10"/>
      <c r="H401" s="36"/>
    </row>
    <row r="402" spans="1:8">
      <c r="A402" s="43">
        <v>396</v>
      </c>
      <c r="B402" s="99"/>
      <c r="C402" s="113"/>
      <c r="D402" s="33"/>
      <c r="E402" s="33"/>
      <c r="F402" s="33"/>
      <c r="G402" s="10"/>
      <c r="H402" s="36"/>
    </row>
    <row r="403" spans="1:8">
      <c r="A403" s="43">
        <v>397</v>
      </c>
      <c r="B403" s="99"/>
      <c r="C403" s="113"/>
      <c r="D403" s="33"/>
      <c r="E403" s="33"/>
      <c r="F403" s="33"/>
      <c r="G403" s="10"/>
      <c r="H403" s="36"/>
    </row>
    <row r="404" spans="1:8">
      <c r="A404" s="43">
        <v>398</v>
      </c>
      <c r="B404" s="99"/>
      <c r="C404" s="113"/>
      <c r="D404" s="33"/>
      <c r="E404" s="33"/>
      <c r="F404" s="33"/>
      <c r="G404" s="10"/>
      <c r="H404" s="36"/>
    </row>
    <row r="405" spans="1:8">
      <c r="A405" s="43">
        <v>399</v>
      </c>
      <c r="B405" s="99"/>
      <c r="C405" s="113"/>
      <c r="D405" s="33"/>
      <c r="E405" s="33"/>
      <c r="F405" s="33"/>
      <c r="G405" s="10"/>
      <c r="H405" s="36"/>
    </row>
    <row r="406" spans="1:8">
      <c r="A406" s="43">
        <v>400</v>
      </c>
      <c r="B406" s="99"/>
      <c r="C406" s="113"/>
      <c r="D406" s="33"/>
      <c r="E406" s="33"/>
      <c r="F406" s="33"/>
      <c r="G406" s="10"/>
      <c r="H406" s="36"/>
    </row>
    <row r="407" spans="1:8">
      <c r="A407" s="43">
        <v>401</v>
      </c>
      <c r="B407" s="99"/>
      <c r="C407" s="113"/>
      <c r="D407" s="33"/>
      <c r="E407" s="33"/>
      <c r="F407" s="33"/>
      <c r="G407" s="10"/>
      <c r="H407" s="36"/>
    </row>
    <row r="408" spans="1:8">
      <c r="A408" s="43">
        <v>402</v>
      </c>
      <c r="B408" s="99"/>
      <c r="C408" s="113"/>
      <c r="D408" s="33"/>
      <c r="E408" s="33"/>
      <c r="F408" s="33"/>
      <c r="G408" s="10"/>
      <c r="H408" s="36"/>
    </row>
    <row r="409" spans="1:8">
      <c r="A409" s="43">
        <v>403</v>
      </c>
      <c r="B409" s="99"/>
      <c r="C409" s="113"/>
      <c r="D409" s="33"/>
      <c r="E409" s="33"/>
      <c r="F409" s="33"/>
      <c r="G409" s="10"/>
      <c r="H409" s="36"/>
    </row>
    <row r="410" spans="1:8">
      <c r="A410" s="43">
        <v>404</v>
      </c>
      <c r="B410" s="99"/>
      <c r="C410" s="113"/>
      <c r="D410" s="33"/>
      <c r="E410" s="33"/>
      <c r="F410" s="33"/>
      <c r="G410" s="10"/>
      <c r="H410" s="36"/>
    </row>
    <row r="411" spans="1:8">
      <c r="A411" s="43">
        <v>405</v>
      </c>
      <c r="B411" s="99"/>
      <c r="C411" s="113"/>
      <c r="D411" s="33"/>
      <c r="E411" s="33"/>
      <c r="F411" s="33"/>
      <c r="G411" s="10"/>
      <c r="H411" s="36"/>
    </row>
    <row r="412" spans="1:8">
      <c r="A412" s="43">
        <v>406</v>
      </c>
      <c r="B412" s="99"/>
      <c r="C412" s="113"/>
      <c r="D412" s="33"/>
      <c r="E412" s="33"/>
      <c r="F412" s="33"/>
      <c r="G412" s="10"/>
      <c r="H412" s="36"/>
    </row>
    <row r="413" spans="1:8">
      <c r="A413" s="43">
        <v>407</v>
      </c>
      <c r="B413" s="99"/>
      <c r="C413" s="113"/>
      <c r="D413" s="33"/>
      <c r="E413" s="33"/>
      <c r="F413" s="33"/>
      <c r="G413" s="10"/>
      <c r="H413" s="36"/>
    </row>
    <row r="414" spans="1:8">
      <c r="A414" s="43">
        <v>408</v>
      </c>
      <c r="B414" s="99"/>
      <c r="C414" s="113"/>
      <c r="D414" s="33"/>
      <c r="E414" s="33"/>
      <c r="F414" s="33"/>
      <c r="G414" s="10"/>
      <c r="H414" s="36"/>
    </row>
    <row r="415" spans="1:8">
      <c r="A415" s="43">
        <v>409</v>
      </c>
      <c r="B415" s="99"/>
      <c r="C415" s="113"/>
      <c r="D415" s="33"/>
      <c r="E415" s="33"/>
      <c r="F415" s="33"/>
      <c r="G415" s="10"/>
      <c r="H415" s="36"/>
    </row>
    <row r="416" spans="1:8">
      <c r="A416" s="43">
        <v>410</v>
      </c>
      <c r="B416" s="99"/>
      <c r="C416" s="113"/>
      <c r="D416" s="33"/>
      <c r="E416" s="33"/>
      <c r="F416" s="33"/>
      <c r="G416" s="10"/>
      <c r="H416" s="36"/>
    </row>
    <row r="417" spans="1:8">
      <c r="A417" s="43">
        <v>411</v>
      </c>
      <c r="B417" s="99"/>
      <c r="C417" s="113"/>
      <c r="D417" s="33"/>
      <c r="E417" s="33"/>
      <c r="F417" s="33"/>
      <c r="G417" s="10"/>
      <c r="H417" s="36"/>
    </row>
    <row r="418" spans="1:8">
      <c r="A418" s="43">
        <v>412</v>
      </c>
      <c r="B418" s="99"/>
      <c r="C418" s="113"/>
      <c r="D418" s="33"/>
      <c r="E418" s="33"/>
      <c r="F418" s="33"/>
      <c r="G418" s="10"/>
      <c r="H418" s="36"/>
    </row>
    <row r="419" spans="1:8">
      <c r="A419" s="43">
        <v>413</v>
      </c>
      <c r="B419" s="99"/>
      <c r="C419" s="113"/>
      <c r="D419" s="33"/>
      <c r="E419" s="33"/>
      <c r="F419" s="33"/>
      <c r="G419" s="10"/>
      <c r="H419" s="36"/>
    </row>
    <row r="420" spans="1:8">
      <c r="A420" s="43">
        <v>414</v>
      </c>
      <c r="B420" s="99"/>
      <c r="C420" s="113"/>
      <c r="D420" s="33"/>
      <c r="E420" s="33"/>
      <c r="F420" s="33"/>
      <c r="G420" s="10"/>
      <c r="H420" s="36"/>
    </row>
    <row r="421" spans="1:8">
      <c r="A421" s="43">
        <v>415</v>
      </c>
      <c r="B421" s="99"/>
      <c r="C421" s="113"/>
      <c r="D421" s="33"/>
      <c r="E421" s="33"/>
      <c r="F421" s="33"/>
      <c r="G421" s="10"/>
      <c r="H421" s="36"/>
    </row>
    <row r="422" spans="1:8">
      <c r="A422" s="43">
        <v>416</v>
      </c>
      <c r="B422" s="99"/>
      <c r="C422" s="113"/>
      <c r="D422" s="33"/>
      <c r="E422" s="33"/>
      <c r="F422" s="33"/>
      <c r="G422" s="10"/>
      <c r="H422" s="36"/>
    </row>
    <row r="423" spans="1:8">
      <c r="A423" s="43">
        <v>417</v>
      </c>
      <c r="B423" s="99"/>
      <c r="C423" s="113"/>
      <c r="D423" s="33"/>
      <c r="E423" s="33"/>
      <c r="F423" s="33"/>
      <c r="G423" s="10"/>
      <c r="H423" s="36"/>
    </row>
    <row r="424" spans="1:8">
      <c r="A424" s="43">
        <v>418</v>
      </c>
      <c r="B424" s="99"/>
      <c r="C424" s="113"/>
      <c r="D424" s="33"/>
      <c r="E424" s="33"/>
      <c r="F424" s="33"/>
      <c r="G424" s="10"/>
      <c r="H424" s="36"/>
    </row>
    <row r="425" spans="1:8">
      <c r="A425" s="43">
        <v>419</v>
      </c>
      <c r="B425" s="99"/>
      <c r="C425" s="113"/>
      <c r="D425" s="33"/>
      <c r="E425" s="33"/>
      <c r="F425" s="33"/>
      <c r="G425" s="10"/>
      <c r="H425" s="36"/>
    </row>
    <row r="426" spans="1:8">
      <c r="A426" s="43">
        <v>420</v>
      </c>
      <c r="B426" s="99"/>
      <c r="C426" s="113"/>
      <c r="D426" s="33"/>
      <c r="E426" s="33"/>
      <c r="F426" s="33"/>
      <c r="G426" s="10"/>
      <c r="H426" s="36"/>
    </row>
    <row r="427" spans="1:8">
      <c r="A427" s="43">
        <v>421</v>
      </c>
      <c r="B427" s="99"/>
      <c r="C427" s="113"/>
      <c r="D427" s="33"/>
      <c r="E427" s="33"/>
      <c r="F427" s="33"/>
      <c r="G427" s="10"/>
      <c r="H427" s="36"/>
    </row>
    <row r="428" spans="1:8">
      <c r="A428" s="43">
        <v>422</v>
      </c>
      <c r="B428" s="99"/>
      <c r="C428" s="113"/>
      <c r="D428" s="33"/>
      <c r="E428" s="33"/>
      <c r="F428" s="33"/>
      <c r="G428" s="10"/>
      <c r="H428" s="36"/>
    </row>
    <row r="429" spans="1:8">
      <c r="A429" s="43">
        <v>423</v>
      </c>
      <c r="B429" s="99"/>
      <c r="C429" s="113"/>
      <c r="D429" s="33"/>
      <c r="E429" s="33"/>
      <c r="F429" s="33"/>
      <c r="G429" s="10"/>
      <c r="H429" s="36"/>
    </row>
    <row r="430" spans="1:8">
      <c r="A430" s="43">
        <v>424</v>
      </c>
      <c r="B430" s="99"/>
      <c r="C430" s="113"/>
      <c r="D430" s="33"/>
      <c r="E430" s="33"/>
      <c r="F430" s="33"/>
      <c r="G430" s="10"/>
      <c r="H430" s="36"/>
    </row>
    <row r="431" spans="1:8">
      <c r="A431" s="43">
        <v>425</v>
      </c>
      <c r="B431" s="99"/>
      <c r="C431" s="113"/>
      <c r="D431" s="33"/>
      <c r="E431" s="33"/>
      <c r="F431" s="33"/>
      <c r="G431" s="10"/>
      <c r="H431" s="36"/>
    </row>
    <row r="432" spans="1:8">
      <c r="A432" s="43">
        <v>426</v>
      </c>
      <c r="B432" s="99"/>
      <c r="C432" s="113"/>
      <c r="D432" s="33"/>
      <c r="E432" s="33"/>
      <c r="F432" s="33"/>
      <c r="G432" s="10"/>
      <c r="H432" s="36"/>
    </row>
    <row r="433" spans="1:8">
      <c r="A433" s="43">
        <v>427</v>
      </c>
      <c r="B433" s="99"/>
      <c r="C433" s="113"/>
      <c r="D433" s="33"/>
      <c r="E433" s="33"/>
      <c r="F433" s="33"/>
      <c r="G433" s="10"/>
      <c r="H433" s="36"/>
    </row>
    <row r="434" spans="1:8">
      <c r="A434" s="43">
        <v>428</v>
      </c>
      <c r="B434" s="99"/>
      <c r="C434" s="113"/>
      <c r="D434" s="33"/>
      <c r="E434" s="33"/>
      <c r="F434" s="33"/>
      <c r="G434" s="10"/>
      <c r="H434" s="36"/>
    </row>
    <row r="435" spans="1:8">
      <c r="A435" s="43">
        <v>429</v>
      </c>
      <c r="B435" s="99"/>
      <c r="C435" s="113"/>
      <c r="D435" s="33"/>
      <c r="E435" s="33"/>
      <c r="F435" s="33"/>
      <c r="G435" s="10"/>
      <c r="H435" s="36"/>
    </row>
    <row r="436" spans="1:8">
      <c r="A436" s="43">
        <v>430</v>
      </c>
      <c r="B436" s="99"/>
      <c r="C436" s="113"/>
      <c r="D436" s="33"/>
      <c r="E436" s="33"/>
      <c r="F436" s="33"/>
      <c r="G436" s="10"/>
      <c r="H436" s="36"/>
    </row>
    <row r="437" spans="1:8">
      <c r="A437" s="43">
        <v>431</v>
      </c>
      <c r="B437" s="99"/>
      <c r="C437" s="113"/>
      <c r="D437" s="33"/>
      <c r="E437" s="33"/>
      <c r="F437" s="33"/>
      <c r="G437" s="10"/>
      <c r="H437" s="36"/>
    </row>
    <row r="438" spans="1:8">
      <c r="A438" s="43">
        <v>432</v>
      </c>
      <c r="B438" s="99"/>
      <c r="C438" s="113"/>
      <c r="D438" s="33"/>
      <c r="E438" s="33"/>
      <c r="F438" s="33"/>
      <c r="G438" s="10"/>
      <c r="H438" s="36"/>
    </row>
    <row r="439" spans="1:8">
      <c r="A439" s="43">
        <v>433</v>
      </c>
      <c r="B439" s="99"/>
      <c r="C439" s="113"/>
      <c r="D439" s="33"/>
      <c r="E439" s="33"/>
      <c r="F439" s="33"/>
      <c r="G439" s="10"/>
      <c r="H439" s="36"/>
    </row>
    <row r="440" spans="1:8">
      <c r="A440" s="43">
        <v>434</v>
      </c>
      <c r="B440" s="99"/>
      <c r="C440" s="113"/>
      <c r="D440" s="33"/>
      <c r="E440" s="33"/>
      <c r="F440" s="33"/>
      <c r="G440" s="10"/>
      <c r="H440" s="36"/>
    </row>
    <row r="441" spans="1:8">
      <c r="A441" s="43">
        <v>435</v>
      </c>
      <c r="B441" s="99"/>
      <c r="C441" s="113"/>
      <c r="D441" s="33"/>
      <c r="E441" s="33"/>
      <c r="F441" s="33"/>
      <c r="G441" s="10"/>
      <c r="H441" s="36"/>
    </row>
    <row r="442" spans="1:8">
      <c r="A442" s="43">
        <v>436</v>
      </c>
      <c r="B442" s="99"/>
      <c r="C442" s="113"/>
      <c r="D442" s="33"/>
      <c r="E442" s="33"/>
      <c r="F442" s="33"/>
      <c r="G442" s="10"/>
      <c r="H442" s="36"/>
    </row>
    <row r="443" spans="1:8">
      <c r="A443" s="43">
        <v>437</v>
      </c>
      <c r="B443" s="99"/>
      <c r="C443" s="113"/>
      <c r="D443" s="33"/>
      <c r="E443" s="33"/>
      <c r="F443" s="33"/>
      <c r="G443" s="10"/>
      <c r="H443" s="36"/>
    </row>
    <row r="444" spans="1:8">
      <c r="A444" s="43">
        <v>438</v>
      </c>
      <c r="B444" s="99"/>
      <c r="C444" s="113"/>
      <c r="D444" s="33"/>
      <c r="E444" s="33"/>
      <c r="F444" s="33"/>
      <c r="G444" s="10"/>
      <c r="H444" s="36"/>
    </row>
    <row r="445" spans="1:8">
      <c r="A445" s="43">
        <v>439</v>
      </c>
      <c r="B445" s="99"/>
      <c r="C445" s="113"/>
      <c r="D445" s="33"/>
      <c r="E445" s="33"/>
      <c r="F445" s="33"/>
      <c r="G445" s="10"/>
      <c r="H445" s="36"/>
    </row>
    <row r="446" spans="1:8">
      <c r="A446" s="43">
        <v>440</v>
      </c>
      <c r="B446" s="99"/>
      <c r="C446" s="113"/>
      <c r="D446" s="33"/>
      <c r="E446" s="33"/>
      <c r="F446" s="33"/>
      <c r="G446" s="10"/>
      <c r="H446" s="36"/>
    </row>
    <row r="447" spans="1:8">
      <c r="A447" s="43">
        <v>441</v>
      </c>
      <c r="B447" s="99"/>
      <c r="C447" s="113"/>
      <c r="D447" s="33"/>
      <c r="E447" s="33"/>
      <c r="F447" s="33"/>
      <c r="G447" s="10"/>
      <c r="H447" s="36"/>
    </row>
    <row r="448" spans="1:8">
      <c r="A448" s="43">
        <v>442</v>
      </c>
      <c r="B448" s="99"/>
      <c r="C448" s="113"/>
      <c r="D448" s="33"/>
      <c r="E448" s="33"/>
      <c r="F448" s="33"/>
      <c r="G448" s="10"/>
      <c r="H448" s="36"/>
    </row>
    <row r="449" spans="1:8">
      <c r="A449" s="43">
        <v>443</v>
      </c>
      <c r="B449" s="99"/>
      <c r="C449" s="113"/>
      <c r="D449" s="33"/>
      <c r="E449" s="33"/>
      <c r="F449" s="33"/>
      <c r="G449" s="10"/>
      <c r="H449" s="36"/>
    </row>
    <row r="450" spans="1:8">
      <c r="A450" s="43">
        <v>444</v>
      </c>
      <c r="B450" s="99"/>
      <c r="C450" s="113"/>
      <c r="D450" s="33"/>
      <c r="E450" s="33"/>
      <c r="F450" s="33"/>
      <c r="G450" s="10"/>
      <c r="H450" s="36"/>
    </row>
    <row r="451" spans="1:8">
      <c r="A451" s="43">
        <v>445</v>
      </c>
      <c r="B451" s="99"/>
      <c r="C451" s="113"/>
      <c r="D451" s="33"/>
      <c r="E451" s="33"/>
      <c r="F451" s="33"/>
      <c r="G451" s="10"/>
      <c r="H451" s="36"/>
    </row>
    <row r="452" spans="1:8">
      <c r="A452" s="43">
        <v>446</v>
      </c>
      <c r="B452" s="99"/>
      <c r="C452" s="113"/>
      <c r="D452" s="33"/>
      <c r="E452" s="33"/>
      <c r="F452" s="33"/>
      <c r="G452" s="10"/>
      <c r="H452" s="36"/>
    </row>
    <row r="453" spans="1:8">
      <c r="A453" s="43">
        <v>447</v>
      </c>
      <c r="B453" s="99"/>
      <c r="C453" s="113"/>
      <c r="D453" s="33"/>
      <c r="E453" s="33"/>
      <c r="F453" s="33"/>
      <c r="G453" s="10"/>
      <c r="H453" s="36"/>
    </row>
    <row r="454" spans="1:8">
      <c r="A454" s="43">
        <v>448</v>
      </c>
      <c r="B454" s="99"/>
      <c r="C454" s="113"/>
      <c r="D454" s="33"/>
      <c r="E454" s="33"/>
      <c r="F454" s="33"/>
      <c r="G454" s="10"/>
      <c r="H454" s="36"/>
    </row>
    <row r="455" spans="1:8">
      <c r="A455" s="43">
        <v>449</v>
      </c>
      <c r="B455" s="99"/>
      <c r="C455" s="113"/>
      <c r="D455" s="33"/>
      <c r="E455" s="33"/>
      <c r="F455" s="33"/>
      <c r="G455" s="10"/>
      <c r="H455" s="36"/>
    </row>
    <row r="456" spans="1:8">
      <c r="A456" s="43">
        <v>450</v>
      </c>
      <c r="B456" s="99"/>
      <c r="C456" s="113"/>
      <c r="D456" s="33"/>
      <c r="E456" s="33"/>
      <c r="F456" s="33"/>
      <c r="G456" s="10"/>
      <c r="H456" s="36"/>
    </row>
    <row r="457" spans="1:8">
      <c r="A457" s="43">
        <v>451</v>
      </c>
      <c r="B457" s="99"/>
      <c r="C457" s="113"/>
      <c r="D457" s="33"/>
      <c r="E457" s="33"/>
      <c r="F457" s="33"/>
      <c r="G457" s="10"/>
      <c r="H457" s="36"/>
    </row>
    <row r="458" spans="1:8">
      <c r="A458" s="43">
        <v>452</v>
      </c>
      <c r="B458" s="99"/>
      <c r="C458" s="113"/>
      <c r="D458" s="33"/>
      <c r="E458" s="33"/>
      <c r="F458" s="33"/>
      <c r="G458" s="10"/>
      <c r="H458" s="36"/>
    </row>
    <row r="459" spans="1:8">
      <c r="A459" s="43">
        <v>453</v>
      </c>
      <c r="B459" s="99"/>
      <c r="C459" s="113"/>
      <c r="D459" s="33"/>
      <c r="E459" s="33"/>
      <c r="F459" s="33"/>
      <c r="G459" s="10"/>
      <c r="H459" s="36"/>
    </row>
    <row r="460" spans="1:8">
      <c r="A460" s="43">
        <v>454</v>
      </c>
      <c r="B460" s="99"/>
      <c r="C460" s="113"/>
      <c r="D460" s="33"/>
      <c r="E460" s="33"/>
      <c r="F460" s="33"/>
      <c r="G460" s="10"/>
      <c r="H460" s="36"/>
    </row>
    <row r="461" spans="1:8">
      <c r="A461" s="43">
        <v>455</v>
      </c>
      <c r="B461" s="99"/>
      <c r="C461" s="113"/>
      <c r="D461" s="33"/>
      <c r="E461" s="33"/>
      <c r="F461" s="33"/>
      <c r="G461" s="10"/>
      <c r="H461" s="36"/>
    </row>
    <row r="462" spans="1:8">
      <c r="A462" s="43">
        <v>456</v>
      </c>
      <c r="B462" s="99"/>
      <c r="C462" s="113"/>
      <c r="D462" s="33"/>
      <c r="E462" s="33"/>
      <c r="F462" s="33"/>
      <c r="G462" s="10"/>
      <c r="H462" s="36"/>
    </row>
    <row r="463" spans="1:8">
      <c r="A463" s="43">
        <v>457</v>
      </c>
      <c r="B463" s="99"/>
      <c r="C463" s="113"/>
      <c r="D463" s="33"/>
      <c r="E463" s="33"/>
      <c r="F463" s="33"/>
      <c r="G463" s="10"/>
      <c r="H463" s="36"/>
    </row>
    <row r="464" spans="1:8">
      <c r="A464" s="43">
        <v>458</v>
      </c>
      <c r="B464" s="99"/>
      <c r="C464" s="113"/>
      <c r="D464" s="33"/>
      <c r="E464" s="33"/>
      <c r="F464" s="33"/>
      <c r="G464" s="10"/>
      <c r="H464" s="36"/>
    </row>
    <row r="465" spans="1:8">
      <c r="A465" s="43">
        <v>459</v>
      </c>
      <c r="B465" s="99"/>
      <c r="C465" s="113"/>
      <c r="D465" s="33"/>
      <c r="E465" s="33"/>
      <c r="F465" s="33"/>
      <c r="G465" s="10"/>
      <c r="H465" s="36"/>
    </row>
    <row r="466" spans="1:8">
      <c r="A466" s="43">
        <v>460</v>
      </c>
      <c r="B466" s="99"/>
      <c r="C466" s="113"/>
      <c r="D466" s="33"/>
      <c r="E466" s="33"/>
      <c r="F466" s="33"/>
      <c r="G466" s="10"/>
      <c r="H466" s="36"/>
    </row>
    <row r="467" spans="1:8">
      <c r="A467" s="43">
        <v>461</v>
      </c>
      <c r="B467" s="99"/>
      <c r="C467" s="113"/>
      <c r="D467" s="33"/>
      <c r="E467" s="33"/>
      <c r="F467" s="33"/>
      <c r="G467" s="10"/>
      <c r="H467" s="36"/>
    </row>
    <row r="468" spans="1:8">
      <c r="A468" s="43">
        <v>462</v>
      </c>
      <c r="B468" s="99"/>
      <c r="C468" s="113"/>
      <c r="D468" s="33"/>
      <c r="E468" s="33"/>
      <c r="F468" s="33"/>
      <c r="G468" s="10"/>
      <c r="H468" s="36"/>
    </row>
    <row r="469" spans="1:8">
      <c r="A469" s="43">
        <v>463</v>
      </c>
      <c r="B469" s="99"/>
      <c r="C469" s="113"/>
      <c r="D469" s="33"/>
      <c r="E469" s="33"/>
      <c r="F469" s="33"/>
      <c r="G469" s="10"/>
      <c r="H469" s="36"/>
    </row>
    <row r="470" spans="1:8">
      <c r="A470" s="43">
        <v>464</v>
      </c>
      <c r="B470" s="99"/>
      <c r="C470" s="113"/>
      <c r="D470" s="33"/>
      <c r="E470" s="33"/>
      <c r="F470" s="33"/>
      <c r="G470" s="10"/>
      <c r="H470" s="36"/>
    </row>
    <row r="471" spans="1:8">
      <c r="A471" s="43">
        <v>465</v>
      </c>
      <c r="B471" s="99"/>
      <c r="C471" s="113"/>
      <c r="D471" s="33"/>
      <c r="E471" s="33"/>
      <c r="F471" s="33"/>
      <c r="G471" s="10"/>
      <c r="H471" s="36"/>
    </row>
    <row r="472" spans="1:8">
      <c r="A472" s="43">
        <v>466</v>
      </c>
      <c r="B472" s="99"/>
      <c r="C472" s="113"/>
      <c r="D472" s="33"/>
      <c r="E472" s="33"/>
      <c r="F472" s="33"/>
      <c r="G472" s="10"/>
      <c r="H472" s="36"/>
    </row>
    <row r="473" spans="1:8">
      <c r="A473" s="43">
        <v>467</v>
      </c>
      <c r="B473" s="99"/>
      <c r="C473" s="113"/>
      <c r="D473" s="33"/>
      <c r="E473" s="33"/>
      <c r="F473" s="33"/>
      <c r="G473" s="10"/>
      <c r="H473" s="36"/>
    </row>
    <row r="474" spans="1:8">
      <c r="A474" s="43">
        <v>468</v>
      </c>
      <c r="B474" s="99"/>
      <c r="C474" s="113"/>
      <c r="D474" s="33"/>
      <c r="E474" s="33"/>
      <c r="F474" s="33"/>
      <c r="G474" s="10"/>
      <c r="H474" s="36"/>
    </row>
    <row r="475" spans="1:8">
      <c r="A475" s="43">
        <v>469</v>
      </c>
      <c r="B475" s="99"/>
      <c r="C475" s="113"/>
      <c r="D475" s="33"/>
      <c r="E475" s="33"/>
      <c r="F475" s="33"/>
      <c r="G475" s="10"/>
      <c r="H475" s="36"/>
    </row>
    <row r="476" spans="1:8">
      <c r="A476" s="43">
        <v>470</v>
      </c>
      <c r="B476" s="99"/>
      <c r="C476" s="113"/>
      <c r="D476" s="33"/>
      <c r="E476" s="33"/>
      <c r="F476" s="33"/>
      <c r="G476" s="10"/>
      <c r="H476" s="36"/>
    </row>
    <row r="477" spans="1:8">
      <c r="A477" s="43">
        <v>471</v>
      </c>
      <c r="B477" s="99"/>
      <c r="C477" s="113"/>
      <c r="D477" s="33"/>
      <c r="E477" s="33"/>
      <c r="F477" s="33"/>
      <c r="G477" s="10"/>
      <c r="H477" s="36"/>
    </row>
    <row r="478" spans="1:8">
      <c r="A478" s="43">
        <v>472</v>
      </c>
      <c r="B478" s="99"/>
      <c r="C478" s="113"/>
      <c r="D478" s="33"/>
      <c r="E478" s="33"/>
      <c r="F478" s="33"/>
      <c r="G478" s="10"/>
      <c r="H478" s="36"/>
    </row>
    <row r="479" spans="1:8">
      <c r="A479" s="43">
        <v>473</v>
      </c>
      <c r="B479" s="99"/>
      <c r="C479" s="113"/>
      <c r="D479" s="33"/>
      <c r="E479" s="33"/>
      <c r="F479" s="33"/>
      <c r="G479" s="10"/>
      <c r="H479" s="36"/>
    </row>
    <row r="480" spans="1:8">
      <c r="A480" s="43">
        <v>474</v>
      </c>
      <c r="B480" s="99"/>
      <c r="C480" s="113"/>
      <c r="D480" s="33"/>
      <c r="E480" s="33"/>
      <c r="F480" s="33"/>
      <c r="G480" s="10"/>
      <c r="H480" s="36"/>
    </row>
    <row r="481" spans="1:8">
      <c r="A481" s="43">
        <v>475</v>
      </c>
      <c r="B481" s="99"/>
      <c r="C481" s="113"/>
      <c r="D481" s="33"/>
      <c r="E481" s="33"/>
      <c r="F481" s="33"/>
      <c r="G481" s="10"/>
      <c r="H481" s="36"/>
    </row>
    <row r="482" spans="1:8">
      <c r="A482" s="43">
        <v>476</v>
      </c>
      <c r="B482" s="99"/>
      <c r="C482" s="113"/>
      <c r="D482" s="33"/>
      <c r="E482" s="33"/>
      <c r="F482" s="33"/>
      <c r="G482" s="10"/>
      <c r="H482" s="36"/>
    </row>
    <row r="483" spans="1:8">
      <c r="A483" s="43">
        <v>477</v>
      </c>
      <c r="B483" s="99"/>
      <c r="C483" s="113"/>
      <c r="D483" s="33"/>
      <c r="E483" s="33"/>
      <c r="F483" s="33"/>
      <c r="G483" s="10"/>
      <c r="H483" s="36"/>
    </row>
    <row r="484" spans="1:8">
      <c r="A484" s="43">
        <v>478</v>
      </c>
      <c r="B484" s="99"/>
      <c r="C484" s="113"/>
      <c r="D484" s="33"/>
      <c r="E484" s="33"/>
      <c r="F484" s="33"/>
      <c r="G484" s="10"/>
      <c r="H484" s="36"/>
    </row>
    <row r="485" spans="1:8">
      <c r="A485" s="43">
        <v>479</v>
      </c>
      <c r="B485" s="99"/>
      <c r="C485" s="113"/>
      <c r="D485" s="33"/>
      <c r="E485" s="33"/>
      <c r="F485" s="33"/>
      <c r="G485" s="10"/>
      <c r="H485" s="36"/>
    </row>
    <row r="486" spans="1:8">
      <c r="A486" s="43">
        <v>480</v>
      </c>
      <c r="B486" s="99"/>
      <c r="C486" s="113"/>
      <c r="D486" s="33"/>
      <c r="E486" s="33"/>
      <c r="F486" s="33"/>
      <c r="G486" s="10"/>
      <c r="H486" s="36"/>
    </row>
    <row r="487" spans="1:8">
      <c r="A487" s="43">
        <v>481</v>
      </c>
      <c r="B487" s="99"/>
      <c r="C487" s="113"/>
      <c r="D487" s="33"/>
      <c r="E487" s="33"/>
      <c r="F487" s="33"/>
      <c r="G487" s="10"/>
      <c r="H487" s="36"/>
    </row>
    <row r="488" spans="1:8">
      <c r="A488" s="43">
        <v>482</v>
      </c>
      <c r="B488" s="99"/>
      <c r="C488" s="113"/>
      <c r="D488" s="33"/>
      <c r="E488" s="33"/>
      <c r="F488" s="33"/>
      <c r="G488" s="10"/>
      <c r="H488" s="36"/>
    </row>
    <row r="489" spans="1:8">
      <c r="A489" s="43">
        <v>483</v>
      </c>
      <c r="B489" s="99"/>
      <c r="C489" s="113"/>
      <c r="D489" s="33"/>
      <c r="E489" s="33"/>
      <c r="F489" s="33"/>
      <c r="G489" s="10"/>
      <c r="H489" s="36"/>
    </row>
    <row r="490" spans="1:8">
      <c r="A490" s="43">
        <v>484</v>
      </c>
      <c r="B490" s="99"/>
      <c r="C490" s="113"/>
      <c r="D490" s="33"/>
      <c r="E490" s="33"/>
      <c r="F490" s="33"/>
      <c r="G490" s="10"/>
      <c r="H490" s="36"/>
    </row>
    <row r="491" spans="1:8">
      <c r="A491" s="43">
        <v>485</v>
      </c>
      <c r="B491" s="99"/>
      <c r="C491" s="113"/>
      <c r="D491" s="33"/>
      <c r="E491" s="33"/>
      <c r="F491" s="33"/>
      <c r="G491" s="10"/>
      <c r="H491" s="36"/>
    </row>
    <row r="492" spans="1:8">
      <c r="A492" s="43">
        <v>486</v>
      </c>
      <c r="B492" s="99"/>
      <c r="C492" s="113"/>
      <c r="D492" s="33"/>
      <c r="E492" s="33"/>
      <c r="F492" s="33"/>
      <c r="G492" s="10"/>
      <c r="H492" s="36"/>
    </row>
    <row r="493" spans="1:8">
      <c r="A493" s="43">
        <v>487</v>
      </c>
      <c r="B493" s="99"/>
      <c r="C493" s="113"/>
      <c r="D493" s="33"/>
      <c r="E493" s="33"/>
      <c r="F493" s="33"/>
      <c r="G493" s="10"/>
      <c r="H493" s="36"/>
    </row>
    <row r="494" spans="1:8">
      <c r="A494" s="43">
        <v>488</v>
      </c>
      <c r="B494" s="99"/>
      <c r="C494" s="113"/>
      <c r="D494" s="33"/>
      <c r="E494" s="33"/>
      <c r="F494" s="33"/>
      <c r="G494" s="10"/>
      <c r="H494" s="36"/>
    </row>
    <row r="495" spans="1:8">
      <c r="A495" s="43">
        <v>489</v>
      </c>
      <c r="B495" s="99"/>
      <c r="C495" s="113"/>
      <c r="D495" s="33"/>
      <c r="E495" s="33"/>
      <c r="F495" s="33"/>
      <c r="G495" s="10"/>
      <c r="H495" s="36"/>
    </row>
    <row r="496" spans="1:8">
      <c r="A496" s="43">
        <v>490</v>
      </c>
      <c r="B496" s="99"/>
      <c r="C496" s="113"/>
      <c r="D496" s="33"/>
      <c r="E496" s="33"/>
      <c r="F496" s="33"/>
      <c r="G496" s="10"/>
      <c r="H496" s="36"/>
    </row>
    <row r="497" spans="1:8">
      <c r="A497" s="43">
        <v>491</v>
      </c>
      <c r="B497" s="99"/>
      <c r="C497" s="113"/>
      <c r="D497" s="33"/>
      <c r="E497" s="33"/>
      <c r="F497" s="33"/>
      <c r="G497" s="10"/>
      <c r="H497" s="36"/>
    </row>
    <row r="498" spans="1:8">
      <c r="A498" s="43">
        <v>492</v>
      </c>
      <c r="B498" s="99"/>
      <c r="C498" s="113"/>
      <c r="D498" s="33"/>
      <c r="E498" s="33"/>
      <c r="F498" s="33"/>
      <c r="G498" s="10"/>
      <c r="H498" s="36"/>
    </row>
    <row r="499" spans="1:8">
      <c r="A499" s="43">
        <v>493</v>
      </c>
      <c r="B499" s="99"/>
      <c r="C499" s="113"/>
      <c r="D499" s="33"/>
      <c r="E499" s="33"/>
      <c r="F499" s="33"/>
      <c r="G499" s="10"/>
      <c r="H499" s="36"/>
    </row>
    <row r="500" spans="1:8">
      <c r="A500" s="43">
        <v>494</v>
      </c>
      <c r="B500" s="99"/>
      <c r="C500" s="113"/>
      <c r="D500" s="33"/>
      <c r="E500" s="33"/>
      <c r="F500" s="33"/>
      <c r="G500" s="10"/>
      <c r="H500" s="36"/>
    </row>
    <row r="501" spans="1:8">
      <c r="A501" s="43">
        <v>495</v>
      </c>
      <c r="B501" s="99"/>
      <c r="C501" s="113"/>
      <c r="D501" s="33"/>
      <c r="E501" s="33"/>
      <c r="F501" s="33"/>
      <c r="G501" s="10"/>
      <c r="H501" s="36"/>
    </row>
    <row r="502" spans="1:8">
      <c r="A502" s="43">
        <v>496</v>
      </c>
      <c r="B502" s="99"/>
      <c r="C502" s="113"/>
      <c r="D502" s="33"/>
      <c r="E502" s="33"/>
      <c r="F502" s="33"/>
      <c r="G502" s="10"/>
      <c r="H502" s="36"/>
    </row>
    <row r="503" spans="1:8">
      <c r="A503" s="43">
        <v>497</v>
      </c>
      <c r="B503" s="99"/>
      <c r="C503" s="113"/>
      <c r="D503" s="33"/>
      <c r="E503" s="33"/>
      <c r="F503" s="33"/>
      <c r="G503" s="10"/>
      <c r="H503" s="36"/>
    </row>
    <row r="504" spans="1:8">
      <c r="A504" s="43">
        <v>498</v>
      </c>
      <c r="B504" s="99"/>
      <c r="C504" s="113"/>
      <c r="D504" s="33"/>
      <c r="E504" s="33"/>
      <c r="F504" s="33"/>
      <c r="G504" s="10"/>
      <c r="H504" s="36"/>
    </row>
    <row r="505" spans="1:8">
      <c r="A505" s="43">
        <v>499</v>
      </c>
      <c r="B505" s="99"/>
      <c r="C505" s="113"/>
      <c r="D505" s="33"/>
      <c r="E505" s="33"/>
      <c r="F505" s="33"/>
      <c r="G505" s="10"/>
      <c r="H505" s="36"/>
    </row>
    <row r="506" spans="1:8">
      <c r="A506" s="43">
        <v>500</v>
      </c>
      <c r="B506" s="99"/>
      <c r="C506" s="113"/>
      <c r="D506" s="33"/>
      <c r="E506" s="33"/>
      <c r="F506" s="33"/>
      <c r="G506" s="10"/>
      <c r="H506" s="36"/>
    </row>
    <row r="507" spans="1:8">
      <c r="A507" s="43">
        <v>501</v>
      </c>
      <c r="B507" s="99"/>
      <c r="C507" s="113"/>
      <c r="D507" s="33"/>
      <c r="E507" s="33"/>
      <c r="F507" s="33"/>
      <c r="G507" s="10"/>
      <c r="H507" s="36"/>
    </row>
    <row r="508" spans="1:8">
      <c r="A508" s="43">
        <v>502</v>
      </c>
      <c r="B508" s="99"/>
      <c r="C508" s="113"/>
      <c r="D508" s="33"/>
      <c r="E508" s="33"/>
      <c r="F508" s="33"/>
      <c r="G508" s="10"/>
      <c r="H508" s="36"/>
    </row>
    <row r="509" spans="1:8">
      <c r="A509" s="43">
        <v>503</v>
      </c>
      <c r="B509" s="99"/>
      <c r="C509" s="113"/>
      <c r="D509" s="33"/>
      <c r="E509" s="33"/>
      <c r="F509" s="33"/>
      <c r="G509" s="10"/>
      <c r="H509" s="36"/>
    </row>
    <row r="510" spans="1:8">
      <c r="A510" s="43">
        <v>504</v>
      </c>
      <c r="B510" s="99"/>
      <c r="C510" s="113"/>
      <c r="D510" s="33"/>
      <c r="E510" s="33"/>
      <c r="F510" s="33"/>
      <c r="G510" s="10"/>
      <c r="H510" s="36"/>
    </row>
    <row r="511" spans="1:8">
      <c r="A511" s="43">
        <v>505</v>
      </c>
      <c r="B511" s="99"/>
      <c r="C511" s="113"/>
      <c r="D511" s="33"/>
      <c r="E511" s="33"/>
      <c r="F511" s="33"/>
      <c r="G511" s="10"/>
      <c r="H511" s="36"/>
    </row>
    <row r="512" spans="1:8">
      <c r="A512" s="43">
        <v>506</v>
      </c>
      <c r="B512" s="99"/>
      <c r="C512" s="113"/>
      <c r="D512" s="33"/>
      <c r="E512" s="33"/>
      <c r="F512" s="33"/>
      <c r="G512" s="10"/>
      <c r="H512" s="36"/>
    </row>
    <row r="513" spans="1:8">
      <c r="A513" s="43">
        <v>507</v>
      </c>
      <c r="B513" s="99"/>
      <c r="C513" s="113"/>
      <c r="D513" s="33"/>
      <c r="E513" s="33"/>
      <c r="F513" s="33"/>
      <c r="G513" s="10"/>
      <c r="H513" s="36"/>
    </row>
    <row r="514" spans="1:8">
      <c r="A514" s="43">
        <v>508</v>
      </c>
      <c r="B514" s="99"/>
      <c r="C514" s="113"/>
      <c r="D514" s="33"/>
      <c r="E514" s="33"/>
      <c r="F514" s="33"/>
      <c r="G514" s="10"/>
      <c r="H514" s="36"/>
    </row>
    <row r="515" spans="1:8">
      <c r="A515" s="43">
        <v>509</v>
      </c>
      <c r="B515" s="99"/>
      <c r="C515" s="113"/>
      <c r="D515" s="33"/>
      <c r="E515" s="33"/>
      <c r="F515" s="33"/>
      <c r="G515" s="10"/>
      <c r="H515" s="36"/>
    </row>
    <row r="516" spans="1:8">
      <c r="A516" s="43">
        <v>510</v>
      </c>
      <c r="B516" s="99"/>
      <c r="C516" s="113"/>
      <c r="D516" s="33"/>
      <c r="E516" s="33"/>
      <c r="F516" s="33"/>
      <c r="G516" s="10"/>
      <c r="H516" s="36"/>
    </row>
    <row r="517" spans="1:8">
      <c r="A517" s="43">
        <v>511</v>
      </c>
      <c r="B517" s="99"/>
      <c r="C517" s="113"/>
      <c r="D517" s="33"/>
      <c r="E517" s="33"/>
      <c r="F517" s="33"/>
      <c r="G517" s="10"/>
      <c r="H517" s="36"/>
    </row>
    <row r="518" spans="1:8">
      <c r="A518" s="43">
        <v>512</v>
      </c>
      <c r="B518" s="99"/>
      <c r="C518" s="113"/>
      <c r="D518" s="33"/>
      <c r="E518" s="33"/>
      <c r="F518" s="33"/>
      <c r="G518" s="10"/>
      <c r="H518" s="36"/>
    </row>
    <row r="519" spans="1:8">
      <c r="A519" s="43">
        <v>513</v>
      </c>
      <c r="B519" s="99"/>
      <c r="C519" s="113"/>
      <c r="D519" s="33"/>
      <c r="E519" s="33"/>
      <c r="F519" s="33"/>
      <c r="G519" s="10"/>
      <c r="H519" s="36"/>
    </row>
    <row r="520" spans="1:8">
      <c r="A520" s="43">
        <v>514</v>
      </c>
      <c r="B520" s="99"/>
      <c r="C520" s="113"/>
      <c r="D520" s="33"/>
      <c r="E520" s="33"/>
      <c r="F520" s="33"/>
      <c r="G520" s="10"/>
      <c r="H520" s="36"/>
    </row>
    <row r="521" spans="1:8">
      <c r="A521" s="43">
        <v>515</v>
      </c>
      <c r="B521" s="99"/>
      <c r="C521" s="113"/>
      <c r="D521" s="33"/>
      <c r="E521" s="33"/>
      <c r="F521" s="33"/>
      <c r="G521" s="10"/>
      <c r="H521" s="36"/>
    </row>
    <row r="522" spans="1:8">
      <c r="A522" s="43">
        <v>516</v>
      </c>
      <c r="B522" s="99"/>
      <c r="C522" s="113"/>
      <c r="D522" s="33"/>
      <c r="E522" s="33"/>
      <c r="F522" s="33"/>
      <c r="G522" s="10"/>
      <c r="H522" s="36"/>
    </row>
    <row r="523" spans="1:8">
      <c r="A523" s="43">
        <v>517</v>
      </c>
      <c r="B523" s="99"/>
      <c r="C523" s="113"/>
      <c r="D523" s="33"/>
      <c r="E523" s="33"/>
      <c r="F523" s="33"/>
      <c r="G523" s="10"/>
      <c r="H523" s="36"/>
    </row>
    <row r="524" spans="1:8">
      <c r="A524" s="43">
        <v>518</v>
      </c>
      <c r="B524" s="99"/>
      <c r="C524" s="113"/>
      <c r="D524" s="33"/>
      <c r="E524" s="33"/>
      <c r="F524" s="33"/>
      <c r="G524" s="10"/>
      <c r="H524" s="36"/>
    </row>
    <row r="525" spans="1:8">
      <c r="A525" s="43">
        <v>519</v>
      </c>
      <c r="B525" s="99"/>
      <c r="C525" s="113"/>
      <c r="D525" s="33"/>
      <c r="E525" s="33"/>
      <c r="F525" s="33"/>
      <c r="G525" s="10"/>
      <c r="H525" s="36"/>
    </row>
    <row r="526" spans="1:8">
      <c r="A526" s="43">
        <v>520</v>
      </c>
      <c r="B526" s="99"/>
      <c r="C526" s="113"/>
      <c r="D526" s="33"/>
      <c r="E526" s="33"/>
      <c r="F526" s="33"/>
      <c r="G526" s="10"/>
      <c r="H526" s="36"/>
    </row>
    <row r="527" spans="1:8">
      <c r="A527" s="43">
        <v>521</v>
      </c>
      <c r="B527" s="99"/>
      <c r="C527" s="113"/>
      <c r="D527" s="33"/>
      <c r="E527" s="33"/>
      <c r="F527" s="33"/>
      <c r="G527" s="10"/>
      <c r="H527" s="36"/>
    </row>
    <row r="528" spans="1:8">
      <c r="A528" s="43">
        <v>522</v>
      </c>
      <c r="B528" s="99"/>
      <c r="C528" s="113"/>
      <c r="D528" s="33"/>
      <c r="E528" s="33"/>
      <c r="F528" s="33"/>
      <c r="G528" s="10"/>
      <c r="H528" s="36"/>
    </row>
    <row r="529" spans="1:8">
      <c r="A529" s="43">
        <v>523</v>
      </c>
      <c r="B529" s="99"/>
      <c r="C529" s="113"/>
      <c r="D529" s="33"/>
      <c r="E529" s="33"/>
      <c r="F529" s="33"/>
      <c r="G529" s="10"/>
      <c r="H529" s="36"/>
    </row>
    <row r="530" spans="1:8">
      <c r="A530" s="43">
        <v>524</v>
      </c>
      <c r="B530" s="99"/>
      <c r="C530" s="113"/>
      <c r="D530" s="33"/>
      <c r="E530" s="33"/>
      <c r="F530" s="33"/>
      <c r="G530" s="10"/>
      <c r="H530" s="36"/>
    </row>
    <row r="531" spans="1:8">
      <c r="A531" s="43">
        <v>525</v>
      </c>
      <c r="B531" s="99"/>
      <c r="C531" s="113"/>
      <c r="D531" s="33"/>
      <c r="E531" s="33"/>
      <c r="F531" s="33"/>
      <c r="G531" s="10"/>
      <c r="H531" s="36"/>
    </row>
    <row r="532" spans="1:8">
      <c r="A532" s="43">
        <v>526</v>
      </c>
      <c r="B532" s="99"/>
      <c r="C532" s="113"/>
      <c r="D532" s="33"/>
      <c r="E532" s="33"/>
      <c r="F532" s="33"/>
      <c r="G532" s="10"/>
      <c r="H532" s="36"/>
    </row>
    <row r="533" spans="1:8">
      <c r="A533" s="43">
        <v>527</v>
      </c>
      <c r="B533" s="99"/>
      <c r="C533" s="113"/>
      <c r="D533" s="33"/>
      <c r="E533" s="33"/>
      <c r="F533" s="33"/>
      <c r="G533" s="10"/>
      <c r="H533" s="36"/>
    </row>
    <row r="534" spans="1:8">
      <c r="A534" s="43">
        <v>528</v>
      </c>
      <c r="B534" s="99"/>
      <c r="C534" s="113"/>
      <c r="D534" s="33"/>
      <c r="E534" s="33"/>
      <c r="F534" s="33"/>
      <c r="G534" s="10"/>
      <c r="H534" s="36"/>
    </row>
    <row r="535" spans="1:8">
      <c r="A535" s="43">
        <v>529</v>
      </c>
      <c r="B535" s="99"/>
      <c r="C535" s="113"/>
      <c r="D535" s="33"/>
      <c r="E535" s="33"/>
      <c r="F535" s="33"/>
      <c r="G535" s="10"/>
      <c r="H535" s="36"/>
    </row>
    <row r="536" spans="1:8">
      <c r="A536" s="43">
        <v>530</v>
      </c>
      <c r="B536" s="99"/>
      <c r="C536" s="113"/>
      <c r="D536" s="33"/>
      <c r="E536" s="33"/>
      <c r="F536" s="33"/>
      <c r="G536" s="10"/>
      <c r="H536" s="36"/>
    </row>
    <row r="537" spans="1:8">
      <c r="A537" s="43">
        <v>531</v>
      </c>
      <c r="B537" s="99"/>
      <c r="C537" s="113"/>
      <c r="D537" s="33"/>
      <c r="E537" s="33"/>
      <c r="F537" s="33"/>
      <c r="G537" s="10"/>
      <c r="H537" s="36"/>
    </row>
    <row r="538" spans="1:8">
      <c r="A538" s="43">
        <v>532</v>
      </c>
      <c r="B538" s="99"/>
      <c r="C538" s="113"/>
      <c r="D538" s="33"/>
      <c r="E538" s="33"/>
      <c r="F538" s="33"/>
      <c r="G538" s="10"/>
      <c r="H538" s="36"/>
    </row>
    <row r="539" spans="1:8">
      <c r="A539" s="43">
        <v>533</v>
      </c>
      <c r="B539" s="99"/>
      <c r="C539" s="113"/>
      <c r="D539" s="33"/>
      <c r="E539" s="33"/>
      <c r="F539" s="33"/>
      <c r="G539" s="10"/>
      <c r="H539" s="36"/>
    </row>
    <row r="540" spans="1:8">
      <c r="A540" s="43">
        <v>534</v>
      </c>
      <c r="B540" s="99"/>
      <c r="C540" s="113"/>
      <c r="D540" s="33"/>
      <c r="E540" s="33"/>
      <c r="F540" s="33"/>
      <c r="G540" s="10"/>
      <c r="H540" s="36"/>
    </row>
    <row r="541" spans="1:8">
      <c r="A541" s="43">
        <v>535</v>
      </c>
      <c r="B541" s="99"/>
      <c r="C541" s="113"/>
      <c r="D541" s="33"/>
      <c r="E541" s="33"/>
      <c r="F541" s="33"/>
      <c r="G541" s="10"/>
      <c r="H541" s="36"/>
    </row>
    <row r="542" spans="1:8">
      <c r="A542" s="43">
        <v>536</v>
      </c>
      <c r="B542" s="99"/>
      <c r="C542" s="113"/>
      <c r="D542" s="33"/>
      <c r="E542" s="33"/>
      <c r="F542" s="33"/>
      <c r="G542" s="10"/>
      <c r="H542" s="36"/>
    </row>
    <row r="543" spans="1:8">
      <c r="A543" s="43">
        <v>537</v>
      </c>
      <c r="B543" s="99"/>
      <c r="C543" s="113"/>
      <c r="D543" s="33"/>
      <c r="E543" s="33"/>
      <c r="F543" s="33"/>
      <c r="G543" s="10"/>
      <c r="H543" s="36"/>
    </row>
    <row r="544" spans="1:8">
      <c r="A544" s="43">
        <v>538</v>
      </c>
      <c r="B544" s="99"/>
      <c r="C544" s="113"/>
      <c r="D544" s="33"/>
      <c r="E544" s="33"/>
      <c r="F544" s="33"/>
      <c r="G544" s="10"/>
      <c r="H544" s="36"/>
    </row>
    <row r="545" spans="1:8">
      <c r="A545" s="43">
        <v>539</v>
      </c>
      <c r="B545" s="99"/>
      <c r="C545" s="113"/>
      <c r="D545" s="33"/>
      <c r="E545" s="33"/>
      <c r="F545" s="33"/>
      <c r="G545" s="10"/>
      <c r="H545" s="36"/>
    </row>
    <row r="546" spans="1:8">
      <c r="A546" s="43">
        <v>540</v>
      </c>
      <c r="B546" s="99"/>
      <c r="C546" s="113"/>
      <c r="D546" s="33"/>
      <c r="E546" s="33"/>
      <c r="F546" s="33"/>
      <c r="G546" s="10"/>
      <c r="H546" s="36"/>
    </row>
    <row r="547" spans="1:8">
      <c r="A547" s="43">
        <v>541</v>
      </c>
      <c r="B547" s="99"/>
      <c r="C547" s="113"/>
      <c r="D547" s="33"/>
      <c r="E547" s="33"/>
      <c r="F547" s="33"/>
      <c r="G547" s="10"/>
      <c r="H547" s="36"/>
    </row>
    <row r="548" spans="1:8">
      <c r="A548" s="43">
        <v>542</v>
      </c>
      <c r="B548" s="99"/>
      <c r="C548" s="113"/>
      <c r="D548" s="33"/>
      <c r="E548" s="33"/>
      <c r="F548" s="33"/>
      <c r="G548" s="10"/>
      <c r="H548" s="36"/>
    </row>
    <row r="549" spans="1:8">
      <c r="A549" s="43">
        <v>543</v>
      </c>
      <c r="B549" s="99"/>
      <c r="C549" s="113"/>
      <c r="D549" s="33"/>
      <c r="E549" s="33"/>
      <c r="F549" s="33"/>
      <c r="G549" s="10"/>
      <c r="H549" s="36"/>
    </row>
    <row r="550" spans="1:8">
      <c r="A550" s="43">
        <v>544</v>
      </c>
      <c r="B550" s="99"/>
      <c r="C550" s="113"/>
      <c r="D550" s="33"/>
      <c r="E550" s="33"/>
      <c r="F550" s="33"/>
      <c r="G550" s="10"/>
      <c r="H550" s="36"/>
    </row>
    <row r="551" spans="1:8">
      <c r="A551" s="43">
        <v>545</v>
      </c>
      <c r="B551" s="99"/>
      <c r="C551" s="113"/>
      <c r="D551" s="33"/>
      <c r="E551" s="33"/>
      <c r="F551" s="33"/>
      <c r="G551" s="10"/>
      <c r="H551" s="36"/>
    </row>
    <row r="552" spans="1:8">
      <c r="A552" s="43">
        <v>546</v>
      </c>
      <c r="B552" s="99"/>
      <c r="C552" s="113"/>
      <c r="D552" s="33"/>
      <c r="E552" s="33"/>
      <c r="F552" s="33"/>
      <c r="G552" s="10"/>
      <c r="H552" s="36"/>
    </row>
    <row r="553" spans="1:8">
      <c r="A553" s="43">
        <v>547</v>
      </c>
      <c r="B553" s="99"/>
      <c r="C553" s="113"/>
      <c r="D553" s="33"/>
      <c r="E553" s="33"/>
      <c r="F553" s="33"/>
      <c r="G553" s="10"/>
      <c r="H553" s="36"/>
    </row>
    <row r="554" spans="1:8">
      <c r="A554" s="43">
        <v>548</v>
      </c>
      <c r="B554" s="99"/>
      <c r="C554" s="113"/>
      <c r="D554" s="33"/>
      <c r="E554" s="33"/>
      <c r="F554" s="33"/>
      <c r="G554" s="10"/>
      <c r="H554" s="36"/>
    </row>
    <row r="555" spans="1:8">
      <c r="A555" s="43">
        <v>549</v>
      </c>
      <c r="B555" s="99"/>
      <c r="C555" s="113"/>
      <c r="D555" s="33"/>
      <c r="E555" s="33"/>
      <c r="F555" s="33"/>
      <c r="G555" s="10"/>
      <c r="H555" s="36"/>
    </row>
    <row r="556" spans="1:8">
      <c r="A556" s="43">
        <v>550</v>
      </c>
      <c r="B556" s="99"/>
      <c r="C556" s="113"/>
      <c r="D556" s="33"/>
      <c r="E556" s="33"/>
      <c r="F556" s="33"/>
      <c r="G556" s="10"/>
      <c r="H556" s="36"/>
    </row>
    <row r="557" spans="1:8">
      <c r="A557" s="43">
        <v>551</v>
      </c>
      <c r="B557" s="99"/>
      <c r="C557" s="113"/>
      <c r="D557" s="33"/>
      <c r="E557" s="33"/>
      <c r="F557" s="33"/>
      <c r="G557" s="10"/>
      <c r="H557" s="36"/>
    </row>
    <row r="558" spans="1:8">
      <c r="A558" s="43">
        <v>552</v>
      </c>
      <c r="B558" s="99"/>
      <c r="C558" s="113"/>
      <c r="D558" s="33"/>
      <c r="E558" s="33"/>
      <c r="F558" s="33"/>
      <c r="G558" s="10"/>
      <c r="H558" s="36"/>
    </row>
    <row r="559" spans="1:8">
      <c r="A559" s="43">
        <v>553</v>
      </c>
      <c r="B559" s="99"/>
      <c r="C559" s="113"/>
      <c r="D559" s="33"/>
      <c r="E559" s="33"/>
      <c r="F559" s="33"/>
      <c r="G559" s="10"/>
      <c r="H559" s="36"/>
    </row>
    <row r="560" spans="1:8">
      <c r="A560" s="43">
        <v>554</v>
      </c>
      <c r="B560" s="99"/>
      <c r="C560" s="113"/>
      <c r="D560" s="33"/>
      <c r="E560" s="33"/>
      <c r="F560" s="33"/>
      <c r="G560" s="10"/>
      <c r="H560" s="36"/>
    </row>
    <row r="561" spans="1:8">
      <c r="A561" s="43">
        <v>555</v>
      </c>
      <c r="B561" s="99"/>
      <c r="C561" s="113"/>
      <c r="D561" s="33"/>
      <c r="E561" s="33"/>
      <c r="F561" s="33"/>
      <c r="G561" s="10"/>
      <c r="H561" s="36"/>
    </row>
    <row r="562" spans="1:8">
      <c r="A562" s="43">
        <v>556</v>
      </c>
      <c r="B562" s="99"/>
      <c r="C562" s="113"/>
      <c r="D562" s="33"/>
      <c r="E562" s="33"/>
      <c r="F562" s="33"/>
      <c r="G562" s="10"/>
      <c r="H562" s="36"/>
    </row>
    <row r="563" spans="1:8">
      <c r="A563" s="43">
        <v>557</v>
      </c>
      <c r="B563" s="99"/>
      <c r="C563" s="113"/>
      <c r="D563" s="33"/>
      <c r="E563" s="33"/>
      <c r="F563" s="33"/>
      <c r="G563" s="10"/>
      <c r="H563" s="36"/>
    </row>
    <row r="564" spans="1:8">
      <c r="A564" s="43">
        <v>558</v>
      </c>
      <c r="B564" s="99"/>
      <c r="C564" s="113"/>
      <c r="D564" s="33"/>
      <c r="E564" s="33"/>
      <c r="F564" s="33"/>
      <c r="G564" s="10"/>
      <c r="H564" s="36"/>
    </row>
    <row r="565" spans="1:8">
      <c r="A565" s="43">
        <v>559</v>
      </c>
      <c r="B565" s="99"/>
      <c r="C565" s="113"/>
      <c r="D565" s="33"/>
      <c r="E565" s="33"/>
      <c r="F565" s="33"/>
      <c r="G565" s="10"/>
      <c r="H565" s="36"/>
    </row>
    <row r="566" spans="1:8">
      <c r="A566" s="43">
        <v>560</v>
      </c>
      <c r="B566" s="99"/>
      <c r="C566" s="113"/>
      <c r="D566" s="33"/>
      <c r="E566" s="33"/>
      <c r="F566" s="33"/>
      <c r="G566" s="10"/>
      <c r="H566" s="36"/>
    </row>
    <row r="567" spans="1:8">
      <c r="A567" s="43">
        <v>561</v>
      </c>
      <c r="B567" s="99"/>
      <c r="C567" s="113"/>
      <c r="D567" s="33"/>
      <c r="E567" s="33"/>
      <c r="F567" s="33"/>
      <c r="G567" s="10"/>
      <c r="H567" s="36"/>
    </row>
    <row r="568" spans="1:8">
      <c r="A568" s="43">
        <v>562</v>
      </c>
      <c r="B568" s="99"/>
      <c r="C568" s="113"/>
      <c r="D568" s="33"/>
      <c r="E568" s="33"/>
      <c r="F568" s="33"/>
      <c r="G568" s="10"/>
      <c r="H568" s="36"/>
    </row>
    <row r="569" spans="1:8">
      <c r="A569" s="43">
        <v>563</v>
      </c>
      <c r="B569" s="99"/>
      <c r="C569" s="113"/>
      <c r="D569" s="33"/>
      <c r="E569" s="33"/>
      <c r="F569" s="33"/>
      <c r="G569" s="10"/>
      <c r="H569" s="36"/>
    </row>
    <row r="570" spans="1:8">
      <c r="A570" s="43">
        <v>564</v>
      </c>
      <c r="B570" s="99"/>
      <c r="C570" s="113"/>
      <c r="D570" s="33"/>
      <c r="E570" s="33"/>
      <c r="F570" s="33"/>
      <c r="G570" s="10"/>
      <c r="H570" s="36"/>
    </row>
    <row r="571" spans="1:8">
      <c r="A571" s="43">
        <v>565</v>
      </c>
      <c r="B571" s="99"/>
      <c r="C571" s="113"/>
      <c r="D571" s="33"/>
      <c r="E571" s="33"/>
      <c r="F571" s="33"/>
      <c r="G571" s="10"/>
      <c r="H571" s="36"/>
    </row>
    <row r="572" spans="1:8">
      <c r="A572" s="43">
        <v>566</v>
      </c>
      <c r="B572" s="99"/>
      <c r="C572" s="113"/>
      <c r="D572" s="33"/>
      <c r="E572" s="33"/>
      <c r="F572" s="33"/>
      <c r="G572" s="10"/>
      <c r="H572" s="36"/>
    </row>
    <row r="573" spans="1:8">
      <c r="A573" s="43">
        <v>567</v>
      </c>
      <c r="B573" s="99"/>
      <c r="C573" s="113"/>
      <c r="D573" s="33"/>
      <c r="E573" s="33"/>
      <c r="F573" s="33"/>
      <c r="G573" s="10"/>
      <c r="H573" s="36"/>
    </row>
    <row r="574" spans="1:8">
      <c r="A574" s="43">
        <v>568</v>
      </c>
      <c r="B574" s="99"/>
      <c r="C574" s="113"/>
      <c r="D574" s="33"/>
      <c r="E574" s="33"/>
      <c r="F574" s="33"/>
      <c r="G574" s="10"/>
      <c r="H574" s="36"/>
    </row>
    <row r="575" spans="1:8">
      <c r="A575" s="43">
        <v>569</v>
      </c>
      <c r="B575" s="99"/>
      <c r="C575" s="113"/>
      <c r="D575" s="33"/>
      <c r="E575" s="33"/>
      <c r="F575" s="33"/>
      <c r="G575" s="10"/>
      <c r="H575" s="36"/>
    </row>
    <row r="576" spans="1:8">
      <c r="A576" s="43">
        <v>570</v>
      </c>
      <c r="B576" s="99"/>
      <c r="C576" s="113"/>
      <c r="D576" s="33"/>
      <c r="E576" s="33"/>
      <c r="F576" s="33"/>
      <c r="G576" s="10"/>
      <c r="H576" s="36"/>
    </row>
    <row r="577" spans="1:8">
      <c r="A577" s="43">
        <v>571</v>
      </c>
      <c r="B577" s="99"/>
      <c r="C577" s="113"/>
      <c r="D577" s="33"/>
      <c r="E577" s="33"/>
      <c r="F577" s="33"/>
      <c r="G577" s="10"/>
      <c r="H577" s="36"/>
    </row>
    <row r="578" spans="1:8">
      <c r="A578" s="43">
        <v>572</v>
      </c>
      <c r="B578" s="99"/>
      <c r="C578" s="113"/>
      <c r="D578" s="33"/>
      <c r="E578" s="33"/>
      <c r="F578" s="33"/>
      <c r="G578" s="10"/>
      <c r="H578" s="36"/>
    </row>
    <row r="579" spans="1:8">
      <c r="A579" s="43">
        <v>573</v>
      </c>
      <c r="B579" s="99"/>
      <c r="C579" s="113"/>
      <c r="D579" s="33"/>
      <c r="E579" s="33"/>
      <c r="F579" s="33"/>
      <c r="G579" s="10"/>
      <c r="H579" s="36"/>
    </row>
    <row r="580" spans="1:8">
      <c r="A580" s="43">
        <v>574</v>
      </c>
      <c r="B580" s="99"/>
      <c r="C580" s="113"/>
      <c r="D580" s="33"/>
      <c r="E580" s="33"/>
      <c r="F580" s="33"/>
      <c r="G580" s="10"/>
      <c r="H580" s="36"/>
    </row>
    <row r="581" spans="1:8">
      <c r="A581" s="43">
        <v>575</v>
      </c>
      <c r="B581" s="99"/>
      <c r="C581" s="113"/>
      <c r="D581" s="33"/>
      <c r="E581" s="33"/>
      <c r="F581" s="33"/>
      <c r="G581" s="10"/>
      <c r="H581" s="36"/>
    </row>
    <row r="582" spans="1:8">
      <c r="A582" s="43">
        <v>576</v>
      </c>
      <c r="B582" s="99"/>
      <c r="C582" s="113"/>
      <c r="D582" s="33"/>
      <c r="E582" s="33"/>
      <c r="F582" s="33"/>
      <c r="G582" s="10"/>
      <c r="H582" s="36"/>
    </row>
    <row r="583" spans="1:8">
      <c r="A583" s="43">
        <v>577</v>
      </c>
      <c r="B583" s="99"/>
      <c r="C583" s="113"/>
      <c r="D583" s="33"/>
      <c r="E583" s="33"/>
      <c r="F583" s="33"/>
      <c r="G583" s="10"/>
      <c r="H583" s="36"/>
    </row>
    <row r="584" spans="1:8">
      <c r="A584" s="43">
        <v>578</v>
      </c>
      <c r="B584" s="99"/>
      <c r="C584" s="113"/>
      <c r="D584" s="33"/>
      <c r="E584" s="33"/>
      <c r="F584" s="33"/>
      <c r="G584" s="10"/>
      <c r="H584" s="36"/>
    </row>
    <row r="585" spans="1:8">
      <c r="A585" s="43">
        <v>579</v>
      </c>
      <c r="B585" s="99"/>
      <c r="C585" s="113"/>
      <c r="D585" s="33"/>
      <c r="E585" s="33"/>
      <c r="F585" s="33"/>
      <c r="G585" s="10"/>
      <c r="H585" s="36"/>
    </row>
    <row r="586" spans="1:8">
      <c r="A586" s="43">
        <v>580</v>
      </c>
      <c r="B586" s="99"/>
      <c r="C586" s="113"/>
      <c r="D586" s="33"/>
      <c r="E586" s="33"/>
      <c r="F586" s="33"/>
      <c r="G586" s="10"/>
      <c r="H586" s="36"/>
    </row>
    <row r="587" spans="1:8">
      <c r="A587" s="43">
        <v>581</v>
      </c>
      <c r="B587" s="99"/>
      <c r="C587" s="113"/>
      <c r="D587" s="33"/>
      <c r="E587" s="33"/>
      <c r="F587" s="33"/>
      <c r="G587" s="10"/>
      <c r="H587" s="36"/>
    </row>
    <row r="588" spans="1:8">
      <c r="A588" s="43">
        <v>582</v>
      </c>
      <c r="B588" s="99"/>
      <c r="C588" s="113"/>
      <c r="D588" s="33"/>
      <c r="E588" s="33"/>
      <c r="F588" s="33"/>
      <c r="G588" s="10"/>
      <c r="H588" s="36"/>
    </row>
    <row r="589" spans="1:8">
      <c r="A589" s="43">
        <v>583</v>
      </c>
      <c r="B589" s="99"/>
      <c r="C589" s="113"/>
      <c r="D589" s="33"/>
      <c r="E589" s="33"/>
      <c r="F589" s="33"/>
      <c r="G589" s="10"/>
      <c r="H589" s="36"/>
    </row>
    <row r="590" spans="1:8">
      <c r="A590" s="43">
        <v>584</v>
      </c>
      <c r="B590" s="99"/>
      <c r="C590" s="113"/>
      <c r="D590" s="33"/>
      <c r="E590" s="33"/>
      <c r="F590" s="33"/>
      <c r="G590" s="10"/>
      <c r="H590" s="36"/>
    </row>
    <row r="591" spans="1:8">
      <c r="A591" s="43">
        <v>585</v>
      </c>
      <c r="B591" s="99"/>
      <c r="C591" s="113"/>
      <c r="D591" s="33"/>
      <c r="E591" s="33"/>
      <c r="F591" s="33"/>
      <c r="G591" s="10"/>
      <c r="H591" s="36"/>
    </row>
    <row r="592" spans="1:8">
      <c r="A592" s="43">
        <v>586</v>
      </c>
      <c r="B592" s="99"/>
      <c r="C592" s="113"/>
      <c r="D592" s="33"/>
      <c r="E592" s="33"/>
      <c r="F592" s="33"/>
      <c r="G592" s="10"/>
      <c r="H592" s="36"/>
    </row>
    <row r="593" spans="1:8">
      <c r="A593" s="43">
        <v>587</v>
      </c>
      <c r="B593" s="99"/>
      <c r="C593" s="113"/>
      <c r="D593" s="33"/>
      <c r="E593" s="33"/>
      <c r="F593" s="33"/>
      <c r="G593" s="10"/>
      <c r="H593" s="36"/>
    </row>
    <row r="594" spans="1:8">
      <c r="A594" s="43">
        <v>588</v>
      </c>
      <c r="B594" s="99"/>
      <c r="C594" s="113"/>
      <c r="D594" s="33"/>
      <c r="E594" s="33"/>
      <c r="F594" s="33"/>
      <c r="G594" s="10"/>
      <c r="H594" s="36"/>
    </row>
    <row r="595" spans="1:8">
      <c r="A595" s="43">
        <v>589</v>
      </c>
      <c r="B595" s="99"/>
      <c r="C595" s="113"/>
      <c r="D595" s="33"/>
      <c r="E595" s="33"/>
      <c r="F595" s="33"/>
      <c r="G595" s="10"/>
      <c r="H595" s="36"/>
    </row>
    <row r="596" spans="1:8">
      <c r="A596" s="43">
        <v>590</v>
      </c>
      <c r="B596" s="99"/>
      <c r="C596" s="113"/>
      <c r="D596" s="33"/>
      <c r="E596" s="33"/>
      <c r="F596" s="33"/>
      <c r="G596" s="10"/>
      <c r="H596" s="36"/>
    </row>
    <row r="597" spans="1:8">
      <c r="A597" s="43">
        <v>591</v>
      </c>
      <c r="B597" s="99"/>
      <c r="C597" s="113"/>
      <c r="D597" s="33"/>
      <c r="E597" s="33"/>
      <c r="F597" s="33"/>
      <c r="G597" s="10"/>
      <c r="H597" s="36"/>
    </row>
    <row r="598" spans="1:8">
      <c r="A598" s="43">
        <v>592</v>
      </c>
      <c r="B598" s="99"/>
      <c r="C598" s="113"/>
      <c r="D598" s="33"/>
      <c r="E598" s="33"/>
      <c r="F598" s="33"/>
      <c r="G598" s="10"/>
      <c r="H598" s="36"/>
    </row>
    <row r="599" spans="1:8">
      <c r="A599" s="43">
        <v>593</v>
      </c>
      <c r="B599" s="99"/>
      <c r="C599" s="113"/>
      <c r="D599" s="33"/>
      <c r="E599" s="33"/>
      <c r="F599" s="33"/>
      <c r="G599" s="10"/>
      <c r="H599" s="36"/>
    </row>
    <row r="600" spans="1:8">
      <c r="A600" s="43">
        <v>594</v>
      </c>
      <c r="B600" s="99"/>
      <c r="C600" s="113"/>
      <c r="D600" s="33"/>
      <c r="E600" s="33"/>
      <c r="F600" s="33"/>
      <c r="G600" s="10"/>
      <c r="H600" s="36"/>
    </row>
    <row r="601" spans="1:8">
      <c r="A601" s="43">
        <v>595</v>
      </c>
      <c r="B601" s="99"/>
      <c r="C601" s="113"/>
      <c r="D601" s="33"/>
      <c r="E601" s="33"/>
      <c r="F601" s="33"/>
      <c r="G601" s="10"/>
      <c r="H601" s="36"/>
    </row>
    <row r="602" spans="1:8">
      <c r="A602" s="43">
        <v>596</v>
      </c>
      <c r="B602" s="99"/>
      <c r="C602" s="113"/>
      <c r="D602" s="33"/>
      <c r="E602" s="33"/>
      <c r="F602" s="33"/>
      <c r="G602" s="10"/>
      <c r="H602" s="36"/>
    </row>
    <row r="603" spans="1:8">
      <c r="A603" s="43">
        <v>597</v>
      </c>
      <c r="B603" s="99"/>
      <c r="C603" s="113"/>
      <c r="D603" s="33"/>
      <c r="E603" s="33"/>
      <c r="F603" s="33"/>
      <c r="G603" s="10"/>
      <c r="H603" s="36"/>
    </row>
    <row r="604" spans="1:8">
      <c r="A604" s="43">
        <v>598</v>
      </c>
      <c r="B604" s="99"/>
      <c r="C604" s="113"/>
      <c r="D604" s="33"/>
      <c r="E604" s="33"/>
      <c r="F604" s="33"/>
      <c r="G604" s="10"/>
      <c r="H604" s="36"/>
    </row>
    <row r="605" spans="1:8">
      <c r="A605" s="43">
        <v>599</v>
      </c>
      <c r="B605" s="99"/>
      <c r="C605" s="113"/>
      <c r="D605" s="33"/>
      <c r="E605" s="33"/>
      <c r="F605" s="33"/>
      <c r="G605" s="10"/>
      <c r="H605" s="36"/>
    </row>
    <row r="606" spans="1:8">
      <c r="A606" s="43">
        <v>600</v>
      </c>
      <c r="B606" s="99"/>
      <c r="C606" s="113"/>
      <c r="D606" s="33"/>
      <c r="E606" s="33"/>
      <c r="F606" s="33"/>
      <c r="G606" s="10"/>
      <c r="H606" s="36"/>
    </row>
    <row r="607" spans="1:8">
      <c r="A607" s="43">
        <v>601</v>
      </c>
      <c r="B607" s="99"/>
      <c r="C607" s="113"/>
      <c r="D607" s="33"/>
      <c r="E607" s="33"/>
      <c r="F607" s="33"/>
      <c r="G607" s="10"/>
      <c r="H607" s="36"/>
    </row>
    <row r="608" spans="1:8">
      <c r="A608" s="43">
        <v>602</v>
      </c>
      <c r="B608" s="99"/>
      <c r="C608" s="113"/>
      <c r="D608" s="33"/>
      <c r="E608" s="33"/>
      <c r="F608" s="33"/>
      <c r="G608" s="10"/>
      <c r="H608" s="36"/>
    </row>
    <row r="609" spans="1:8">
      <c r="A609" s="43">
        <v>603</v>
      </c>
      <c r="B609" s="99"/>
      <c r="C609" s="113"/>
      <c r="D609" s="33"/>
      <c r="E609" s="33"/>
      <c r="F609" s="33"/>
      <c r="G609" s="10"/>
      <c r="H609" s="36"/>
    </row>
    <row r="610" spans="1:8">
      <c r="A610" s="43">
        <v>604</v>
      </c>
      <c r="B610" s="99"/>
      <c r="C610" s="113"/>
      <c r="D610" s="33"/>
      <c r="E610" s="33"/>
      <c r="F610" s="33"/>
      <c r="G610" s="10"/>
      <c r="H610" s="36"/>
    </row>
    <row r="611" spans="1:8">
      <c r="A611" s="43">
        <v>605</v>
      </c>
      <c r="B611" s="99"/>
      <c r="C611" s="113"/>
      <c r="D611" s="33"/>
      <c r="E611" s="33"/>
      <c r="F611" s="33"/>
      <c r="G611" s="10"/>
      <c r="H611" s="36"/>
    </row>
    <row r="612" spans="1:8">
      <c r="A612" s="43">
        <v>606</v>
      </c>
      <c r="B612" s="99"/>
      <c r="C612" s="113"/>
      <c r="D612" s="33"/>
      <c r="E612" s="33"/>
      <c r="F612" s="33"/>
      <c r="G612" s="10"/>
      <c r="H612" s="36"/>
    </row>
    <row r="613" spans="1:8">
      <c r="A613" s="43">
        <v>607</v>
      </c>
      <c r="B613" s="99"/>
      <c r="C613" s="113"/>
      <c r="D613" s="33"/>
      <c r="E613" s="33"/>
      <c r="F613" s="33"/>
      <c r="G613" s="10"/>
      <c r="H613" s="36"/>
    </row>
    <row r="614" spans="1:8">
      <c r="A614" s="43">
        <v>608</v>
      </c>
      <c r="B614" s="99"/>
      <c r="C614" s="113"/>
      <c r="D614" s="33"/>
      <c r="E614" s="33"/>
      <c r="F614" s="33"/>
      <c r="G614" s="10"/>
      <c r="H614" s="36"/>
    </row>
    <row r="615" spans="1:8">
      <c r="A615" s="43">
        <v>609</v>
      </c>
      <c r="B615" s="99"/>
      <c r="C615" s="113"/>
      <c r="D615" s="33"/>
      <c r="E615" s="33"/>
      <c r="F615" s="33"/>
      <c r="G615" s="10"/>
      <c r="H615" s="36"/>
    </row>
    <row r="616" spans="1:8">
      <c r="A616" s="43">
        <v>610</v>
      </c>
      <c r="B616" s="99"/>
      <c r="C616" s="113"/>
      <c r="D616" s="33"/>
      <c r="E616" s="33"/>
      <c r="F616" s="33"/>
      <c r="G616" s="10"/>
      <c r="H616" s="36"/>
    </row>
    <row r="617" spans="1:8">
      <c r="A617" s="43">
        <v>611</v>
      </c>
      <c r="B617" s="99"/>
      <c r="C617" s="113"/>
      <c r="D617" s="33"/>
      <c r="E617" s="33"/>
      <c r="F617" s="33"/>
      <c r="G617" s="10"/>
      <c r="H617" s="36"/>
    </row>
    <row r="618" spans="1:8">
      <c r="A618" s="43">
        <v>612</v>
      </c>
      <c r="B618" s="99"/>
      <c r="C618" s="113"/>
      <c r="D618" s="33"/>
      <c r="E618" s="33"/>
      <c r="F618" s="33"/>
      <c r="G618" s="10"/>
      <c r="H618" s="36"/>
    </row>
    <row r="619" spans="1:8">
      <c r="A619" s="43">
        <v>613</v>
      </c>
      <c r="B619" s="99"/>
      <c r="C619" s="113"/>
      <c r="D619" s="33"/>
      <c r="E619" s="33"/>
      <c r="F619" s="33"/>
      <c r="G619" s="10"/>
      <c r="H619" s="36"/>
    </row>
    <row r="620" spans="1:8">
      <c r="A620" s="43">
        <v>614</v>
      </c>
      <c r="B620" s="99"/>
      <c r="C620" s="113"/>
      <c r="D620" s="33"/>
      <c r="E620" s="33"/>
      <c r="F620" s="33"/>
      <c r="G620" s="10"/>
      <c r="H620" s="36"/>
    </row>
    <row r="621" spans="1:8">
      <c r="A621" s="43">
        <v>615</v>
      </c>
      <c r="B621" s="99"/>
      <c r="C621" s="113"/>
      <c r="D621" s="33"/>
      <c r="E621" s="33"/>
      <c r="F621" s="33"/>
      <c r="G621" s="10"/>
      <c r="H621" s="36"/>
    </row>
    <row r="622" spans="1:8">
      <c r="A622" s="43">
        <v>616</v>
      </c>
      <c r="B622" s="99"/>
      <c r="C622" s="113"/>
      <c r="D622" s="33"/>
      <c r="E622" s="33"/>
      <c r="F622" s="33"/>
      <c r="G622" s="10"/>
      <c r="H622" s="36"/>
    </row>
    <row r="623" spans="1:8">
      <c r="A623" s="43">
        <v>617</v>
      </c>
      <c r="B623" s="99"/>
      <c r="C623" s="113"/>
      <c r="D623" s="33"/>
      <c r="E623" s="33"/>
      <c r="F623" s="33"/>
      <c r="G623" s="10"/>
      <c r="H623" s="36"/>
    </row>
    <row r="624" spans="1:8">
      <c r="A624" s="43">
        <v>618</v>
      </c>
      <c r="B624" s="99"/>
      <c r="C624" s="113"/>
      <c r="D624" s="33"/>
      <c r="E624" s="33"/>
      <c r="F624" s="33"/>
      <c r="G624" s="10"/>
      <c r="H624" s="36"/>
    </row>
    <row r="625" spans="1:8">
      <c r="A625" s="43">
        <v>619</v>
      </c>
      <c r="B625" s="99"/>
      <c r="C625" s="113"/>
      <c r="D625" s="33"/>
      <c r="E625" s="33"/>
      <c r="F625" s="33"/>
      <c r="G625" s="10"/>
      <c r="H625" s="36"/>
    </row>
    <row r="626" spans="1:8">
      <c r="A626" s="43">
        <v>620</v>
      </c>
      <c r="B626" s="99"/>
      <c r="C626" s="113"/>
      <c r="D626" s="33"/>
      <c r="E626" s="33"/>
      <c r="F626" s="33"/>
      <c r="G626" s="10"/>
      <c r="H626" s="36"/>
    </row>
    <row r="627" spans="1:8">
      <c r="A627" s="43">
        <v>621</v>
      </c>
      <c r="B627" s="99"/>
      <c r="C627" s="113"/>
      <c r="D627" s="33"/>
      <c r="E627" s="33"/>
      <c r="F627" s="33"/>
      <c r="G627" s="10"/>
      <c r="H627" s="36"/>
    </row>
    <row r="628" spans="1:8">
      <c r="A628" s="43">
        <v>622</v>
      </c>
      <c r="B628" s="99"/>
      <c r="C628" s="113"/>
      <c r="D628" s="33"/>
      <c r="E628" s="33"/>
      <c r="F628" s="33"/>
      <c r="G628" s="10"/>
      <c r="H628" s="36"/>
    </row>
    <row r="629" spans="1:8">
      <c r="A629" s="43">
        <v>623</v>
      </c>
      <c r="B629" s="99"/>
      <c r="C629" s="113"/>
      <c r="D629" s="33"/>
      <c r="E629" s="33"/>
      <c r="F629" s="33"/>
      <c r="G629" s="10"/>
      <c r="H629" s="36"/>
    </row>
    <row r="630" spans="1:8">
      <c r="A630" s="43">
        <v>624</v>
      </c>
      <c r="B630" s="99"/>
      <c r="C630" s="113"/>
      <c r="D630" s="33"/>
      <c r="E630" s="33"/>
      <c r="F630" s="33"/>
      <c r="G630" s="10"/>
      <c r="H630" s="36"/>
    </row>
    <row r="631" spans="1:8">
      <c r="A631" s="43">
        <v>625</v>
      </c>
      <c r="B631" s="99"/>
      <c r="C631" s="113"/>
      <c r="D631" s="33"/>
      <c r="E631" s="33"/>
      <c r="F631" s="33"/>
      <c r="G631" s="10"/>
      <c r="H631" s="36"/>
    </row>
    <row r="632" spans="1:8">
      <c r="A632" s="43">
        <v>626</v>
      </c>
      <c r="B632" s="99"/>
      <c r="C632" s="113"/>
      <c r="D632" s="33"/>
      <c r="E632" s="33"/>
      <c r="F632" s="33"/>
      <c r="G632" s="10"/>
      <c r="H632" s="36"/>
    </row>
    <row r="633" spans="1:8">
      <c r="A633" s="43">
        <v>627</v>
      </c>
      <c r="B633" s="99"/>
      <c r="C633" s="113"/>
      <c r="D633" s="33"/>
      <c r="E633" s="33"/>
      <c r="F633" s="33"/>
      <c r="G633" s="10"/>
      <c r="H633" s="36"/>
    </row>
    <row r="634" spans="1:8">
      <c r="A634" s="43">
        <v>628</v>
      </c>
      <c r="B634" s="99"/>
      <c r="C634" s="113"/>
      <c r="D634" s="33"/>
      <c r="E634" s="33"/>
      <c r="F634" s="33"/>
      <c r="G634" s="10"/>
      <c r="H634" s="36"/>
    </row>
    <row r="635" spans="1:8">
      <c r="A635" s="43">
        <v>629</v>
      </c>
      <c r="B635" s="99"/>
      <c r="C635" s="113"/>
      <c r="D635" s="33"/>
      <c r="E635" s="33"/>
      <c r="F635" s="33"/>
      <c r="G635" s="10"/>
      <c r="H635" s="36"/>
    </row>
    <row r="636" spans="1:8">
      <c r="A636" s="43">
        <v>630</v>
      </c>
      <c r="B636" s="99"/>
      <c r="C636" s="113"/>
      <c r="D636" s="33"/>
      <c r="E636" s="33"/>
      <c r="F636" s="33"/>
      <c r="G636" s="10"/>
      <c r="H636" s="36"/>
    </row>
    <row r="637" spans="1:8">
      <c r="A637" s="43">
        <v>631</v>
      </c>
      <c r="B637" s="99"/>
      <c r="C637" s="113"/>
      <c r="D637" s="33"/>
      <c r="E637" s="33"/>
      <c r="F637" s="33"/>
      <c r="G637" s="10"/>
      <c r="H637" s="36"/>
    </row>
    <row r="638" spans="1:8">
      <c r="A638" s="43">
        <v>632</v>
      </c>
      <c r="B638" s="99"/>
      <c r="C638" s="113"/>
      <c r="D638" s="33"/>
      <c r="E638" s="33"/>
      <c r="F638" s="33"/>
      <c r="G638" s="10"/>
      <c r="H638" s="36"/>
    </row>
    <row r="639" spans="1:8">
      <c r="A639" s="43">
        <v>633</v>
      </c>
      <c r="B639" s="99"/>
      <c r="C639" s="113"/>
      <c r="D639" s="33"/>
      <c r="E639" s="33"/>
      <c r="F639" s="33"/>
      <c r="G639" s="10"/>
      <c r="H639" s="36"/>
    </row>
    <row r="640" spans="1:8">
      <c r="A640" s="43">
        <v>634</v>
      </c>
      <c r="B640" s="99"/>
      <c r="C640" s="113"/>
      <c r="D640" s="33"/>
      <c r="E640" s="33"/>
      <c r="F640" s="33"/>
      <c r="G640" s="10"/>
      <c r="H640" s="36"/>
    </row>
    <row r="641" spans="1:8">
      <c r="A641" s="43">
        <v>635</v>
      </c>
      <c r="B641" s="99"/>
      <c r="C641" s="113"/>
      <c r="D641" s="33"/>
      <c r="E641" s="33"/>
      <c r="F641" s="33"/>
      <c r="G641" s="10"/>
      <c r="H641" s="36"/>
    </row>
    <row r="642" spans="1:8">
      <c r="A642" s="43">
        <v>636</v>
      </c>
      <c r="B642" s="99"/>
      <c r="C642" s="113"/>
      <c r="D642" s="33"/>
      <c r="E642" s="33"/>
      <c r="F642" s="33"/>
      <c r="G642" s="10"/>
      <c r="H642" s="36"/>
    </row>
    <row r="643" spans="1:8">
      <c r="A643" s="43">
        <v>637</v>
      </c>
      <c r="B643" s="99"/>
      <c r="C643" s="113"/>
      <c r="D643" s="33"/>
      <c r="E643" s="33"/>
      <c r="F643" s="33"/>
      <c r="G643" s="10"/>
      <c r="H643" s="36"/>
    </row>
    <row r="644" spans="1:8">
      <c r="A644" s="43">
        <v>638</v>
      </c>
      <c r="B644" s="99"/>
      <c r="C644" s="113"/>
      <c r="D644" s="33"/>
      <c r="E644" s="33"/>
      <c r="F644" s="33"/>
      <c r="G644" s="10"/>
      <c r="H644" s="36"/>
    </row>
    <row r="645" spans="1:8">
      <c r="A645" s="43">
        <v>639</v>
      </c>
      <c r="B645" s="99"/>
      <c r="C645" s="113"/>
      <c r="D645" s="33"/>
      <c r="E645" s="33"/>
      <c r="F645" s="33"/>
      <c r="G645" s="10"/>
      <c r="H645" s="36"/>
    </row>
    <row r="646" spans="1:8">
      <c r="A646" s="43">
        <v>640</v>
      </c>
      <c r="B646" s="99"/>
      <c r="C646" s="113"/>
      <c r="D646" s="33"/>
      <c r="E646" s="33"/>
      <c r="F646" s="33"/>
      <c r="G646" s="10"/>
      <c r="H646" s="36"/>
    </row>
    <row r="647" spans="1:8">
      <c r="A647" s="43">
        <v>641</v>
      </c>
      <c r="B647" s="99"/>
      <c r="C647" s="113"/>
      <c r="D647" s="33"/>
      <c r="E647" s="33"/>
      <c r="F647" s="33"/>
      <c r="G647" s="10"/>
      <c r="H647" s="36"/>
    </row>
    <row r="648" spans="1:8">
      <c r="A648" s="43">
        <v>642</v>
      </c>
      <c r="B648" s="99"/>
      <c r="C648" s="113"/>
      <c r="D648" s="33"/>
      <c r="E648" s="33"/>
      <c r="F648" s="33"/>
      <c r="G648" s="10"/>
      <c r="H648" s="36"/>
    </row>
    <row r="649" spans="1:8">
      <c r="A649" s="43">
        <v>643</v>
      </c>
      <c r="B649" s="99"/>
      <c r="C649" s="113"/>
      <c r="D649" s="33"/>
      <c r="E649" s="33"/>
      <c r="F649" s="33"/>
      <c r="G649" s="10"/>
      <c r="H649" s="36"/>
    </row>
    <row r="650" spans="1:8">
      <c r="A650" s="43">
        <v>644</v>
      </c>
      <c r="B650" s="99"/>
      <c r="C650" s="113"/>
      <c r="D650" s="33"/>
      <c r="E650" s="33"/>
      <c r="F650" s="33"/>
      <c r="G650" s="10"/>
      <c r="H650" s="36"/>
    </row>
    <row r="651" spans="1:8">
      <c r="A651" s="43">
        <v>645</v>
      </c>
      <c r="B651" s="99"/>
      <c r="C651" s="113"/>
      <c r="D651" s="33"/>
      <c r="E651" s="33"/>
      <c r="F651" s="33"/>
      <c r="G651" s="10"/>
      <c r="H651" s="36"/>
    </row>
    <row r="652" spans="1:8">
      <c r="A652" s="43">
        <v>646</v>
      </c>
      <c r="B652" s="99"/>
      <c r="C652" s="113"/>
      <c r="D652" s="33"/>
      <c r="E652" s="33"/>
      <c r="F652" s="33"/>
      <c r="G652" s="10"/>
      <c r="H652" s="36"/>
    </row>
    <row r="653" spans="1:8">
      <c r="A653" s="43">
        <v>647</v>
      </c>
      <c r="B653" s="99"/>
      <c r="C653" s="113"/>
      <c r="D653" s="33"/>
      <c r="E653" s="33"/>
      <c r="F653" s="33"/>
      <c r="G653" s="10"/>
      <c r="H653" s="36"/>
    </row>
    <row r="654" spans="1:8">
      <c r="A654" s="43">
        <v>648</v>
      </c>
      <c r="B654" s="99"/>
      <c r="C654" s="113"/>
      <c r="D654" s="33"/>
      <c r="E654" s="33"/>
      <c r="F654" s="33"/>
      <c r="G654" s="10"/>
      <c r="H654" s="36"/>
    </row>
    <row r="655" spans="1:8">
      <c r="A655" s="43">
        <v>649</v>
      </c>
      <c r="B655" s="99"/>
      <c r="C655" s="113"/>
      <c r="D655" s="33"/>
      <c r="E655" s="33"/>
      <c r="F655" s="33"/>
      <c r="G655" s="10"/>
      <c r="H655" s="36"/>
    </row>
    <row r="656" spans="1:8">
      <c r="A656" s="43">
        <v>650</v>
      </c>
      <c r="B656" s="99"/>
      <c r="C656" s="113"/>
      <c r="D656" s="33"/>
      <c r="E656" s="33"/>
      <c r="F656" s="33"/>
      <c r="G656" s="10"/>
      <c r="H656" s="36"/>
    </row>
    <row r="657" spans="1:8">
      <c r="A657" s="43">
        <v>651</v>
      </c>
      <c r="B657" s="99"/>
      <c r="C657" s="113"/>
      <c r="D657" s="33"/>
      <c r="E657" s="33"/>
      <c r="F657" s="33"/>
      <c r="G657" s="10"/>
      <c r="H657" s="36"/>
    </row>
    <row r="658" spans="1:8">
      <c r="A658" s="43">
        <v>652</v>
      </c>
      <c r="B658" s="99"/>
      <c r="C658" s="113"/>
      <c r="D658" s="33"/>
      <c r="E658" s="33"/>
      <c r="F658" s="33"/>
      <c r="G658" s="10"/>
      <c r="H658" s="36"/>
    </row>
    <row r="659" spans="1:8">
      <c r="A659" s="43">
        <v>653</v>
      </c>
      <c r="B659" s="99"/>
      <c r="C659" s="113"/>
      <c r="D659" s="33"/>
      <c r="E659" s="33"/>
      <c r="F659" s="33"/>
      <c r="G659" s="10"/>
      <c r="H659" s="36"/>
    </row>
    <row r="660" spans="1:8">
      <c r="A660" s="43">
        <v>654</v>
      </c>
      <c r="B660" s="99"/>
      <c r="C660" s="113"/>
      <c r="D660" s="33"/>
      <c r="E660" s="33"/>
      <c r="F660" s="33"/>
      <c r="G660" s="10"/>
      <c r="H660" s="36"/>
    </row>
    <row r="661" spans="1:8">
      <c r="A661" s="43">
        <v>655</v>
      </c>
      <c r="B661" s="99"/>
      <c r="C661" s="113"/>
      <c r="D661" s="33"/>
      <c r="E661" s="33"/>
      <c r="F661" s="33"/>
      <c r="G661" s="10"/>
      <c r="H661" s="36"/>
    </row>
    <row r="662" spans="1:8">
      <c r="A662" s="43">
        <v>656</v>
      </c>
      <c r="B662" s="99"/>
      <c r="C662" s="113"/>
      <c r="D662" s="33"/>
      <c r="E662" s="33"/>
      <c r="F662" s="33"/>
      <c r="G662" s="10"/>
      <c r="H662" s="36"/>
    </row>
    <row r="663" spans="1:8">
      <c r="A663" s="43">
        <v>657</v>
      </c>
      <c r="B663" s="99"/>
      <c r="C663" s="113"/>
      <c r="D663" s="33"/>
      <c r="E663" s="33"/>
      <c r="F663" s="33"/>
      <c r="G663" s="10"/>
      <c r="H663" s="36"/>
    </row>
    <row r="664" spans="1:8">
      <c r="A664" s="43">
        <v>658</v>
      </c>
      <c r="B664" s="99"/>
      <c r="C664" s="113"/>
      <c r="D664" s="33"/>
      <c r="E664" s="33"/>
      <c r="F664" s="33"/>
      <c r="G664" s="10"/>
      <c r="H664" s="36"/>
    </row>
    <row r="665" spans="1:8">
      <c r="A665" s="43">
        <v>659</v>
      </c>
      <c r="B665" s="99"/>
      <c r="C665" s="113"/>
      <c r="D665" s="33"/>
      <c r="E665" s="33"/>
      <c r="F665" s="33"/>
      <c r="G665" s="10"/>
      <c r="H665" s="36"/>
    </row>
    <row r="666" spans="1:8">
      <c r="A666" s="43">
        <v>660</v>
      </c>
      <c r="B666" s="99"/>
      <c r="C666" s="113"/>
      <c r="D666" s="33"/>
      <c r="E666" s="33"/>
      <c r="F666" s="33"/>
      <c r="G666" s="10"/>
      <c r="H666" s="36"/>
    </row>
    <row r="667" spans="1:8">
      <c r="A667" s="43">
        <v>661</v>
      </c>
      <c r="B667" s="99"/>
      <c r="C667" s="113"/>
      <c r="D667" s="33"/>
      <c r="E667" s="33"/>
      <c r="F667" s="33"/>
      <c r="G667" s="10"/>
      <c r="H667" s="36"/>
    </row>
    <row r="668" spans="1:8">
      <c r="A668" s="43">
        <v>662</v>
      </c>
      <c r="B668" s="99"/>
      <c r="C668" s="113"/>
      <c r="D668" s="33"/>
      <c r="E668" s="33"/>
      <c r="F668" s="33"/>
      <c r="G668" s="10"/>
      <c r="H668" s="36"/>
    </row>
    <row r="669" spans="1:8">
      <c r="A669" s="43">
        <v>663</v>
      </c>
      <c r="B669" s="99"/>
      <c r="C669" s="113"/>
      <c r="D669" s="33"/>
      <c r="E669" s="33"/>
      <c r="F669" s="33"/>
      <c r="G669" s="10"/>
      <c r="H669" s="36"/>
    </row>
    <row r="670" spans="1:8">
      <c r="A670" s="43">
        <v>664</v>
      </c>
      <c r="B670" s="99"/>
      <c r="C670" s="113"/>
      <c r="D670" s="33"/>
      <c r="E670" s="33"/>
      <c r="F670" s="33"/>
      <c r="G670" s="10"/>
      <c r="H670" s="36"/>
    </row>
    <row r="671" spans="1:8">
      <c r="A671" s="43">
        <v>665</v>
      </c>
      <c r="B671" s="99"/>
      <c r="C671" s="113"/>
      <c r="D671" s="33"/>
      <c r="E671" s="33"/>
      <c r="F671" s="33"/>
      <c r="G671" s="10"/>
      <c r="H671" s="36"/>
    </row>
    <row r="672" spans="1:8">
      <c r="A672" s="43">
        <v>666</v>
      </c>
      <c r="B672" s="99"/>
      <c r="C672" s="113"/>
      <c r="D672" s="33"/>
      <c r="E672" s="33"/>
      <c r="F672" s="33"/>
      <c r="G672" s="10"/>
      <c r="H672" s="36"/>
    </row>
    <row r="673" spans="1:8">
      <c r="A673" s="43">
        <v>667</v>
      </c>
      <c r="B673" s="99"/>
      <c r="C673" s="113"/>
      <c r="D673" s="33"/>
      <c r="E673" s="33"/>
      <c r="F673" s="33"/>
      <c r="G673" s="10"/>
      <c r="H673" s="36"/>
    </row>
    <row r="674" spans="1:8">
      <c r="A674" s="43">
        <v>668</v>
      </c>
      <c r="B674" s="99"/>
      <c r="C674" s="113"/>
      <c r="D674" s="33"/>
      <c r="E674" s="33"/>
      <c r="F674" s="33"/>
      <c r="G674" s="10"/>
      <c r="H674" s="36"/>
    </row>
    <row r="675" spans="1:8">
      <c r="A675" s="43">
        <v>669</v>
      </c>
      <c r="B675" s="99"/>
      <c r="C675" s="113"/>
      <c r="D675" s="33"/>
      <c r="E675" s="33"/>
      <c r="F675" s="33"/>
      <c r="G675" s="10"/>
      <c r="H675" s="36"/>
    </row>
    <row r="676" spans="1:8">
      <c r="A676" s="43">
        <v>670</v>
      </c>
      <c r="B676" s="99"/>
      <c r="C676" s="113"/>
      <c r="D676" s="33"/>
      <c r="E676" s="33"/>
      <c r="F676" s="33"/>
      <c r="G676" s="10"/>
      <c r="H676" s="36"/>
    </row>
    <row r="677" spans="1:8">
      <c r="A677" s="43">
        <v>671</v>
      </c>
      <c r="B677" s="99"/>
      <c r="C677" s="113"/>
      <c r="D677" s="33"/>
      <c r="E677" s="33"/>
      <c r="F677" s="33"/>
      <c r="G677" s="10"/>
      <c r="H677" s="36"/>
    </row>
    <row r="678" spans="1:8">
      <c r="A678" s="43">
        <v>672</v>
      </c>
      <c r="B678" s="99"/>
      <c r="C678" s="113"/>
      <c r="D678" s="33"/>
      <c r="E678" s="33"/>
      <c r="F678" s="33"/>
      <c r="G678" s="10"/>
      <c r="H678" s="36"/>
    </row>
    <row r="679" spans="1:8">
      <c r="A679" s="43">
        <v>673</v>
      </c>
      <c r="B679" s="99"/>
      <c r="C679" s="113"/>
      <c r="D679" s="33"/>
      <c r="E679" s="33"/>
      <c r="F679" s="33"/>
      <c r="G679" s="10"/>
      <c r="H679" s="36"/>
    </row>
    <row r="680" spans="1:8">
      <c r="A680" s="43">
        <v>674</v>
      </c>
      <c r="B680" s="99"/>
      <c r="C680" s="113"/>
      <c r="D680" s="33"/>
      <c r="E680" s="33"/>
      <c r="F680" s="33"/>
      <c r="G680" s="10"/>
      <c r="H680" s="36"/>
    </row>
    <row r="681" spans="1:8">
      <c r="A681" s="43">
        <v>675</v>
      </c>
      <c r="B681" s="99"/>
      <c r="C681" s="113"/>
      <c r="D681" s="33"/>
      <c r="E681" s="33"/>
      <c r="F681" s="33"/>
      <c r="G681" s="10"/>
      <c r="H681" s="36"/>
    </row>
    <row r="682" spans="1:8">
      <c r="A682" s="43">
        <v>676</v>
      </c>
      <c r="B682" s="99"/>
      <c r="C682" s="113"/>
      <c r="D682" s="33"/>
      <c r="E682" s="33"/>
      <c r="F682" s="33"/>
      <c r="G682" s="10"/>
      <c r="H682" s="36"/>
    </row>
    <row r="683" spans="1:8">
      <c r="A683" s="43">
        <v>677</v>
      </c>
      <c r="B683" s="99"/>
      <c r="C683" s="113"/>
      <c r="D683" s="33"/>
      <c r="E683" s="33"/>
      <c r="F683" s="33"/>
      <c r="G683" s="10"/>
      <c r="H683" s="36"/>
    </row>
    <row r="684" spans="1:8">
      <c r="A684" s="43">
        <v>678</v>
      </c>
      <c r="B684" s="99"/>
      <c r="C684" s="113"/>
      <c r="D684" s="33"/>
      <c r="E684" s="33"/>
      <c r="F684" s="33"/>
      <c r="G684" s="10"/>
      <c r="H684" s="36"/>
    </row>
    <row r="685" spans="1:8">
      <c r="A685" s="43">
        <v>679</v>
      </c>
      <c r="B685" s="99"/>
      <c r="C685" s="113"/>
      <c r="D685" s="33"/>
      <c r="E685" s="33"/>
      <c r="F685" s="33"/>
      <c r="G685" s="10"/>
      <c r="H685" s="36"/>
    </row>
    <row r="686" spans="1:8">
      <c r="A686" s="43">
        <v>680</v>
      </c>
      <c r="B686" s="99"/>
      <c r="C686" s="113"/>
      <c r="D686" s="33"/>
      <c r="E686" s="33"/>
      <c r="F686" s="33"/>
      <c r="G686" s="10"/>
      <c r="H686" s="36"/>
    </row>
    <row r="687" spans="1:8">
      <c r="A687" s="43">
        <v>681</v>
      </c>
      <c r="B687" s="99"/>
      <c r="C687" s="113"/>
      <c r="D687" s="33"/>
      <c r="E687" s="33"/>
      <c r="F687" s="33"/>
      <c r="G687" s="10"/>
      <c r="H687" s="36"/>
    </row>
    <row r="688" spans="1:8">
      <c r="A688" s="43">
        <v>682</v>
      </c>
      <c r="B688" s="99"/>
      <c r="C688" s="113"/>
      <c r="D688" s="33"/>
      <c r="E688" s="33"/>
      <c r="F688" s="33"/>
      <c r="G688" s="10"/>
      <c r="H688" s="36"/>
    </row>
    <row r="689" spans="1:8">
      <c r="A689" s="43">
        <v>683</v>
      </c>
      <c r="B689" s="99"/>
      <c r="C689" s="113"/>
      <c r="D689" s="33"/>
      <c r="E689" s="33"/>
      <c r="F689" s="33"/>
      <c r="G689" s="10"/>
      <c r="H689" s="36"/>
    </row>
    <row r="690" spans="1:8">
      <c r="A690" s="43">
        <v>684</v>
      </c>
      <c r="B690" s="99"/>
      <c r="C690" s="113"/>
      <c r="D690" s="33"/>
      <c r="E690" s="33"/>
      <c r="F690" s="33"/>
      <c r="G690" s="10"/>
      <c r="H690" s="36"/>
    </row>
    <row r="691" spans="1:8">
      <c r="A691" s="43">
        <v>685</v>
      </c>
      <c r="B691" s="99"/>
      <c r="C691" s="113"/>
      <c r="D691" s="33"/>
      <c r="E691" s="33"/>
      <c r="F691" s="33"/>
      <c r="G691" s="10"/>
      <c r="H691" s="36"/>
    </row>
    <row r="692" spans="1:8">
      <c r="A692" s="43">
        <v>686</v>
      </c>
      <c r="B692" s="99"/>
      <c r="C692" s="113"/>
      <c r="D692" s="33"/>
      <c r="E692" s="33"/>
      <c r="F692" s="33"/>
      <c r="G692" s="10"/>
      <c r="H692" s="36"/>
    </row>
    <row r="693" spans="1:8">
      <c r="A693" s="43">
        <v>687</v>
      </c>
      <c r="B693" s="99"/>
      <c r="C693" s="113"/>
      <c r="D693" s="33"/>
      <c r="E693" s="33"/>
      <c r="F693" s="33"/>
      <c r="G693" s="10"/>
      <c r="H693" s="36"/>
    </row>
    <row r="694" spans="1:8">
      <c r="A694" s="43">
        <v>688</v>
      </c>
      <c r="B694" s="99"/>
      <c r="C694" s="113"/>
      <c r="D694" s="33"/>
      <c r="E694" s="33"/>
      <c r="F694" s="33"/>
      <c r="G694" s="10"/>
      <c r="H694" s="36"/>
    </row>
    <row r="695" spans="1:8">
      <c r="A695" s="43">
        <v>689</v>
      </c>
      <c r="B695" s="99"/>
      <c r="C695" s="113"/>
      <c r="D695" s="33"/>
      <c r="E695" s="33"/>
      <c r="F695" s="33"/>
      <c r="G695" s="10"/>
      <c r="H695" s="36"/>
    </row>
    <row r="696" spans="1:8">
      <c r="A696" s="43">
        <v>690</v>
      </c>
      <c r="B696" s="99"/>
      <c r="C696" s="113"/>
      <c r="D696" s="33"/>
      <c r="E696" s="33"/>
      <c r="F696" s="33"/>
      <c r="G696" s="10"/>
      <c r="H696" s="36"/>
    </row>
    <row r="697" spans="1:8">
      <c r="A697" s="43">
        <v>691</v>
      </c>
      <c r="B697" s="99"/>
      <c r="C697" s="113"/>
      <c r="D697" s="33"/>
      <c r="E697" s="33"/>
      <c r="F697" s="33"/>
      <c r="G697" s="10"/>
      <c r="H697" s="36"/>
    </row>
    <row r="698" spans="1:8">
      <c r="A698" s="43">
        <v>692</v>
      </c>
      <c r="B698" s="99"/>
      <c r="C698" s="113"/>
      <c r="D698" s="33"/>
      <c r="E698" s="33"/>
      <c r="F698" s="33"/>
      <c r="G698" s="10"/>
      <c r="H698" s="36"/>
    </row>
    <row r="699" spans="1:8">
      <c r="A699" s="43">
        <v>693</v>
      </c>
      <c r="B699" s="99"/>
      <c r="C699" s="113"/>
      <c r="D699" s="33"/>
      <c r="E699" s="33"/>
      <c r="F699" s="33"/>
      <c r="G699" s="10"/>
      <c r="H699" s="36"/>
    </row>
    <row r="700" spans="1:8">
      <c r="A700" s="43">
        <v>694</v>
      </c>
      <c r="B700" s="99"/>
      <c r="C700" s="113"/>
      <c r="D700" s="33"/>
      <c r="E700" s="33"/>
      <c r="F700" s="33"/>
      <c r="G700" s="10"/>
      <c r="H700" s="36"/>
    </row>
    <row r="701" spans="1:8">
      <c r="A701" s="43">
        <v>695</v>
      </c>
      <c r="B701" s="99"/>
      <c r="C701" s="113"/>
      <c r="D701" s="33"/>
      <c r="E701" s="33"/>
      <c r="F701" s="33"/>
      <c r="G701" s="10"/>
      <c r="H701" s="36"/>
    </row>
    <row r="702" spans="1:8">
      <c r="A702" s="43">
        <v>696</v>
      </c>
      <c r="B702" s="99"/>
      <c r="C702" s="113"/>
      <c r="D702" s="33"/>
      <c r="E702" s="33"/>
      <c r="F702" s="33"/>
      <c r="G702" s="10"/>
      <c r="H702" s="36"/>
    </row>
    <row r="703" spans="1:8">
      <c r="A703" s="43">
        <v>697</v>
      </c>
      <c r="B703" s="99"/>
      <c r="C703" s="113"/>
      <c r="D703" s="33"/>
      <c r="E703" s="33"/>
      <c r="F703" s="33"/>
      <c r="G703" s="10"/>
      <c r="H703" s="36"/>
    </row>
    <row r="704" spans="1:8">
      <c r="A704" s="43">
        <v>698</v>
      </c>
      <c r="B704" s="99"/>
      <c r="C704" s="113"/>
      <c r="D704" s="33"/>
      <c r="E704" s="33"/>
      <c r="F704" s="33"/>
      <c r="G704" s="10"/>
      <c r="H704" s="36"/>
    </row>
    <row r="705" spans="1:8">
      <c r="A705" s="43">
        <v>699</v>
      </c>
      <c r="B705" s="99"/>
      <c r="C705" s="113"/>
      <c r="D705" s="33"/>
      <c r="E705" s="33"/>
      <c r="F705" s="33"/>
      <c r="G705" s="10"/>
      <c r="H705" s="36"/>
    </row>
    <row r="706" spans="1:8">
      <c r="A706" s="43">
        <v>700</v>
      </c>
      <c r="B706" s="99"/>
      <c r="C706" s="113"/>
      <c r="D706" s="33"/>
      <c r="E706" s="33"/>
      <c r="F706" s="33"/>
      <c r="G706" s="10"/>
      <c r="H706" s="36"/>
    </row>
    <row r="707" spans="1:8">
      <c r="A707" s="43">
        <v>701</v>
      </c>
      <c r="B707" s="99"/>
      <c r="C707" s="113"/>
      <c r="D707" s="33"/>
      <c r="E707" s="33"/>
      <c r="F707" s="33"/>
      <c r="G707" s="10"/>
      <c r="H707" s="36"/>
    </row>
    <row r="708" spans="1:8">
      <c r="A708" s="43">
        <v>702</v>
      </c>
      <c r="B708" s="99"/>
      <c r="C708" s="113"/>
      <c r="D708" s="33"/>
      <c r="E708" s="33"/>
      <c r="F708" s="33"/>
      <c r="G708" s="10"/>
      <c r="H708" s="36"/>
    </row>
    <row r="709" spans="1:8">
      <c r="A709" s="43">
        <v>703</v>
      </c>
      <c r="B709" s="99"/>
      <c r="C709" s="113"/>
      <c r="D709" s="33"/>
      <c r="E709" s="33"/>
      <c r="F709" s="33"/>
      <c r="G709" s="10"/>
      <c r="H709" s="36"/>
    </row>
    <row r="710" spans="1:8">
      <c r="A710" s="43">
        <v>704</v>
      </c>
      <c r="B710" s="99"/>
      <c r="C710" s="113"/>
      <c r="D710" s="33"/>
      <c r="E710" s="33"/>
      <c r="F710" s="33"/>
      <c r="G710" s="10"/>
      <c r="H710" s="36"/>
    </row>
    <row r="711" spans="1:8">
      <c r="A711" s="43">
        <v>705</v>
      </c>
      <c r="B711" s="99"/>
      <c r="C711" s="113"/>
      <c r="D711" s="33"/>
      <c r="E711" s="33"/>
      <c r="F711" s="33"/>
      <c r="G711" s="10"/>
      <c r="H711" s="36"/>
    </row>
    <row r="712" spans="1:8">
      <c r="A712" s="43">
        <v>706</v>
      </c>
      <c r="B712" s="99"/>
      <c r="C712" s="113"/>
      <c r="D712" s="33"/>
      <c r="E712" s="33"/>
      <c r="F712" s="33"/>
      <c r="G712" s="10"/>
      <c r="H712" s="36"/>
    </row>
    <row r="713" spans="1:8">
      <c r="A713" s="43">
        <v>707</v>
      </c>
      <c r="B713" s="99"/>
      <c r="C713" s="113"/>
      <c r="D713" s="33"/>
      <c r="E713" s="33"/>
      <c r="F713" s="33"/>
      <c r="G713" s="10"/>
      <c r="H713" s="36"/>
    </row>
    <row r="714" spans="1:8">
      <c r="A714" s="43">
        <v>708</v>
      </c>
      <c r="B714" s="99"/>
      <c r="C714" s="113"/>
      <c r="D714" s="33"/>
      <c r="E714" s="33"/>
      <c r="F714" s="33"/>
      <c r="G714" s="10"/>
      <c r="H714" s="36"/>
    </row>
    <row r="715" spans="1:8">
      <c r="A715" s="43">
        <v>709</v>
      </c>
      <c r="B715" s="99"/>
      <c r="C715" s="113"/>
      <c r="D715" s="33"/>
      <c r="E715" s="33"/>
      <c r="F715" s="33"/>
      <c r="G715" s="10"/>
      <c r="H715" s="36"/>
    </row>
    <row r="716" spans="1:8">
      <c r="A716" s="43">
        <v>710</v>
      </c>
      <c r="B716" s="99"/>
      <c r="C716" s="113"/>
      <c r="D716" s="33"/>
      <c r="E716" s="33"/>
      <c r="F716" s="33"/>
      <c r="G716" s="10"/>
      <c r="H716" s="36"/>
    </row>
    <row r="717" spans="1:8">
      <c r="A717" s="43">
        <v>711</v>
      </c>
      <c r="B717" s="99"/>
      <c r="C717" s="113"/>
      <c r="D717" s="33"/>
      <c r="E717" s="33"/>
      <c r="F717" s="33"/>
      <c r="G717" s="10"/>
      <c r="H717" s="36"/>
    </row>
    <row r="718" spans="1:8">
      <c r="A718" s="43">
        <v>712</v>
      </c>
      <c r="B718" s="99"/>
      <c r="C718" s="113"/>
      <c r="D718" s="33"/>
      <c r="E718" s="33"/>
      <c r="F718" s="33"/>
      <c r="G718" s="10"/>
      <c r="H718" s="36"/>
    </row>
    <row r="719" spans="1:8">
      <c r="A719" s="43">
        <v>713</v>
      </c>
      <c r="B719" s="99"/>
      <c r="C719" s="113"/>
      <c r="D719" s="33"/>
      <c r="E719" s="33"/>
      <c r="F719" s="33"/>
      <c r="G719" s="10"/>
      <c r="H719" s="36"/>
    </row>
    <row r="720" spans="1:8">
      <c r="A720" s="43">
        <v>714</v>
      </c>
      <c r="B720" s="99"/>
      <c r="C720" s="113"/>
      <c r="D720" s="33"/>
      <c r="E720" s="33"/>
      <c r="F720" s="33"/>
      <c r="G720" s="10"/>
      <c r="H720" s="36"/>
    </row>
    <row r="721" spans="1:8">
      <c r="A721" s="43">
        <v>715</v>
      </c>
      <c r="B721" s="99"/>
      <c r="C721" s="113"/>
      <c r="D721" s="33"/>
      <c r="E721" s="33"/>
      <c r="F721" s="33"/>
      <c r="G721" s="10"/>
      <c r="H721" s="36"/>
    </row>
    <row r="722" spans="1:8">
      <c r="A722" s="43">
        <v>716</v>
      </c>
      <c r="B722" s="99"/>
      <c r="C722" s="113"/>
      <c r="D722" s="33"/>
      <c r="E722" s="33"/>
      <c r="F722" s="33"/>
      <c r="G722" s="10"/>
      <c r="H722" s="36"/>
    </row>
    <row r="723" spans="1:8">
      <c r="A723" s="43">
        <v>717</v>
      </c>
      <c r="B723" s="99"/>
      <c r="C723" s="113"/>
      <c r="D723" s="33"/>
      <c r="E723" s="33"/>
      <c r="F723" s="33"/>
      <c r="G723" s="10"/>
      <c r="H723" s="36"/>
    </row>
    <row r="724" spans="1:8">
      <c r="A724" s="43">
        <v>718</v>
      </c>
      <c r="B724" s="99"/>
      <c r="C724" s="113"/>
      <c r="D724" s="33"/>
      <c r="E724" s="33"/>
      <c r="F724" s="33"/>
      <c r="G724" s="10"/>
      <c r="H724" s="36"/>
    </row>
    <row r="725" spans="1:8">
      <c r="A725" s="43">
        <v>719</v>
      </c>
      <c r="B725" s="99"/>
      <c r="C725" s="113"/>
      <c r="D725" s="33"/>
      <c r="E725" s="33"/>
      <c r="F725" s="33"/>
      <c r="G725" s="10"/>
      <c r="H725" s="36"/>
    </row>
    <row r="726" spans="1:8">
      <c r="A726" s="43">
        <v>720</v>
      </c>
      <c r="B726" s="99"/>
      <c r="C726" s="113"/>
      <c r="D726" s="33"/>
      <c r="E726" s="33"/>
      <c r="F726" s="33"/>
      <c r="G726" s="10"/>
      <c r="H726" s="36"/>
    </row>
    <row r="727" spans="1:8">
      <c r="A727" s="43">
        <v>721</v>
      </c>
      <c r="B727" s="99"/>
      <c r="C727" s="113"/>
      <c r="D727" s="33"/>
      <c r="E727" s="33"/>
      <c r="F727" s="33"/>
      <c r="G727" s="10"/>
      <c r="H727" s="36"/>
    </row>
    <row r="728" spans="1:8">
      <c r="A728" s="43">
        <v>722</v>
      </c>
      <c r="B728" s="99"/>
      <c r="C728" s="113"/>
      <c r="D728" s="33"/>
      <c r="E728" s="33"/>
      <c r="F728" s="33"/>
      <c r="G728" s="10"/>
      <c r="H728" s="36"/>
    </row>
    <row r="729" spans="1:8">
      <c r="A729" s="43">
        <v>723</v>
      </c>
      <c r="B729" s="99"/>
      <c r="C729" s="113"/>
      <c r="D729" s="33"/>
      <c r="E729" s="33"/>
      <c r="F729" s="33"/>
      <c r="G729" s="10"/>
      <c r="H729" s="36"/>
    </row>
    <row r="730" spans="1:8">
      <c r="A730" s="43">
        <v>724</v>
      </c>
      <c r="B730" s="99"/>
      <c r="C730" s="113"/>
      <c r="D730" s="33"/>
      <c r="E730" s="33"/>
      <c r="F730" s="33"/>
      <c r="G730" s="10"/>
      <c r="H730" s="36"/>
    </row>
    <row r="731" spans="1:8">
      <c r="A731" s="43">
        <v>725</v>
      </c>
      <c r="B731" s="99"/>
      <c r="C731" s="113"/>
      <c r="D731" s="33"/>
      <c r="E731" s="33"/>
      <c r="F731" s="33"/>
      <c r="G731" s="10"/>
      <c r="H731" s="36"/>
    </row>
    <row r="732" spans="1:8">
      <c r="A732" s="43">
        <v>726</v>
      </c>
      <c r="B732" s="99"/>
      <c r="C732" s="113"/>
      <c r="D732" s="33"/>
      <c r="E732" s="33"/>
      <c r="F732" s="33"/>
      <c r="G732" s="10"/>
      <c r="H732" s="36"/>
    </row>
    <row r="733" spans="1:8">
      <c r="A733" s="43">
        <v>727</v>
      </c>
      <c r="B733" s="99"/>
      <c r="C733" s="113"/>
      <c r="D733" s="33"/>
      <c r="E733" s="33"/>
      <c r="F733" s="33"/>
      <c r="G733" s="10"/>
      <c r="H733" s="36"/>
    </row>
    <row r="734" spans="1:8">
      <c r="A734" s="43">
        <v>728</v>
      </c>
      <c r="B734" s="99"/>
      <c r="C734" s="113"/>
      <c r="D734" s="33"/>
      <c r="E734" s="33"/>
      <c r="F734" s="33"/>
      <c r="G734" s="10"/>
      <c r="H734" s="36"/>
    </row>
    <row r="735" spans="1:8">
      <c r="A735" s="43">
        <v>729</v>
      </c>
      <c r="B735" s="99"/>
      <c r="C735" s="113"/>
      <c r="D735" s="33"/>
      <c r="E735" s="33"/>
      <c r="F735" s="33"/>
      <c r="G735" s="10"/>
      <c r="H735" s="36"/>
    </row>
    <row r="736" spans="1:8">
      <c r="A736" s="43">
        <v>730</v>
      </c>
      <c r="B736" s="99"/>
      <c r="C736" s="113"/>
      <c r="D736" s="33"/>
      <c r="E736" s="33"/>
      <c r="F736" s="33"/>
      <c r="G736" s="10"/>
      <c r="H736" s="36"/>
    </row>
    <row r="737" spans="1:8">
      <c r="A737" s="43">
        <v>731</v>
      </c>
      <c r="B737" s="99"/>
      <c r="C737" s="113"/>
      <c r="D737" s="33"/>
      <c r="E737" s="33"/>
      <c r="F737" s="33"/>
      <c r="G737" s="10"/>
      <c r="H737" s="36"/>
    </row>
    <row r="738" spans="1:8">
      <c r="A738" s="43">
        <v>732</v>
      </c>
      <c r="B738" s="99"/>
      <c r="C738" s="113"/>
      <c r="D738" s="33"/>
      <c r="E738" s="33"/>
      <c r="F738" s="33"/>
      <c r="G738" s="10"/>
      <c r="H738" s="36"/>
    </row>
    <row r="739" spans="1:8">
      <c r="A739" s="43">
        <v>733</v>
      </c>
      <c r="B739" s="99"/>
      <c r="C739" s="113"/>
      <c r="D739" s="33"/>
      <c r="E739" s="33"/>
      <c r="F739" s="33"/>
      <c r="G739" s="10"/>
      <c r="H739" s="36"/>
    </row>
    <row r="740" spans="1:8">
      <c r="A740" s="43">
        <v>734</v>
      </c>
      <c r="B740" s="99"/>
      <c r="C740" s="113"/>
      <c r="D740" s="33"/>
      <c r="E740" s="33"/>
      <c r="F740" s="33"/>
      <c r="G740" s="10"/>
      <c r="H740" s="36"/>
    </row>
    <row r="741" spans="1:8">
      <c r="A741" s="43">
        <v>735</v>
      </c>
      <c r="B741" s="99"/>
      <c r="C741" s="113"/>
      <c r="D741" s="33"/>
      <c r="E741" s="33"/>
      <c r="F741" s="33"/>
      <c r="G741" s="10"/>
      <c r="H741" s="36"/>
    </row>
    <row r="742" spans="1:8">
      <c r="A742" s="43">
        <v>736</v>
      </c>
      <c r="B742" s="99"/>
      <c r="C742" s="113"/>
      <c r="D742" s="33"/>
      <c r="E742" s="33"/>
      <c r="F742" s="33"/>
      <c r="G742" s="10"/>
      <c r="H742" s="36"/>
    </row>
    <row r="743" spans="1:8">
      <c r="A743" s="43">
        <v>737</v>
      </c>
      <c r="B743" s="99"/>
      <c r="C743" s="113"/>
      <c r="D743" s="33"/>
      <c r="E743" s="33"/>
      <c r="F743" s="33"/>
      <c r="G743" s="10"/>
      <c r="H743" s="36"/>
    </row>
    <row r="744" spans="1:8">
      <c r="A744" s="43">
        <v>738</v>
      </c>
      <c r="B744" s="99"/>
      <c r="C744" s="113"/>
      <c r="D744" s="33"/>
      <c r="E744" s="33"/>
      <c r="F744" s="33"/>
      <c r="G744" s="10"/>
      <c r="H744" s="36"/>
    </row>
    <row r="745" spans="1:8">
      <c r="A745" s="43">
        <v>739</v>
      </c>
      <c r="B745" s="99"/>
      <c r="C745" s="113"/>
      <c r="D745" s="33"/>
      <c r="E745" s="33"/>
      <c r="F745" s="33"/>
      <c r="G745" s="10"/>
      <c r="H745" s="36"/>
    </row>
    <row r="746" spans="1:8">
      <c r="A746" s="43">
        <v>740</v>
      </c>
      <c r="B746" s="99"/>
      <c r="C746" s="113"/>
      <c r="D746" s="33"/>
      <c r="E746" s="33"/>
      <c r="F746" s="33"/>
      <c r="G746" s="10"/>
      <c r="H746" s="36"/>
    </row>
    <row r="747" spans="1:8">
      <c r="A747" s="43">
        <v>741</v>
      </c>
      <c r="B747" s="99"/>
      <c r="C747" s="113"/>
      <c r="D747" s="33"/>
      <c r="E747" s="33"/>
      <c r="F747" s="33"/>
      <c r="G747" s="10"/>
      <c r="H747" s="36"/>
    </row>
    <row r="748" spans="1:8">
      <c r="A748" s="43">
        <v>742</v>
      </c>
      <c r="B748" s="99"/>
      <c r="C748" s="113"/>
      <c r="D748" s="33"/>
      <c r="E748" s="33"/>
      <c r="F748" s="33"/>
      <c r="G748" s="10"/>
      <c r="H748" s="36"/>
    </row>
    <row r="749" spans="1:8">
      <c r="A749" s="43">
        <v>743</v>
      </c>
      <c r="B749" s="99"/>
      <c r="C749" s="113"/>
      <c r="D749" s="33"/>
      <c r="E749" s="33"/>
      <c r="F749" s="33"/>
      <c r="G749" s="10"/>
      <c r="H749" s="36"/>
    </row>
    <row r="750" spans="1:8">
      <c r="A750" s="43">
        <v>744</v>
      </c>
      <c r="B750" s="99"/>
      <c r="C750" s="113"/>
      <c r="D750" s="33"/>
      <c r="E750" s="33"/>
      <c r="F750" s="33"/>
      <c r="G750" s="10"/>
      <c r="H750" s="36"/>
    </row>
    <row r="751" spans="1:8">
      <c r="A751" s="43">
        <v>745</v>
      </c>
      <c r="B751" s="99"/>
      <c r="C751" s="113"/>
      <c r="D751" s="33"/>
      <c r="E751" s="33"/>
      <c r="F751" s="33"/>
      <c r="G751" s="10"/>
      <c r="H751" s="36"/>
    </row>
    <row r="752" spans="1:8">
      <c r="A752" s="43">
        <v>746</v>
      </c>
      <c r="B752" s="99"/>
      <c r="C752" s="113"/>
      <c r="D752" s="33"/>
      <c r="E752" s="33"/>
      <c r="F752" s="33"/>
      <c r="G752" s="10"/>
      <c r="H752" s="36"/>
    </row>
    <row r="753" spans="1:8">
      <c r="A753" s="43">
        <v>747</v>
      </c>
      <c r="B753" s="99"/>
      <c r="C753" s="113"/>
      <c r="D753" s="33"/>
      <c r="E753" s="33"/>
      <c r="F753" s="33"/>
      <c r="G753" s="10"/>
      <c r="H753" s="36"/>
    </row>
    <row r="754" spans="1:8">
      <c r="A754" s="43">
        <v>748</v>
      </c>
      <c r="B754" s="99"/>
      <c r="C754" s="113"/>
      <c r="D754" s="33"/>
      <c r="E754" s="33"/>
      <c r="F754" s="33"/>
      <c r="G754" s="10"/>
      <c r="H754" s="36"/>
    </row>
    <row r="755" spans="1:8">
      <c r="A755" s="43">
        <v>749</v>
      </c>
      <c r="B755" s="99"/>
      <c r="C755" s="113"/>
      <c r="D755" s="33"/>
      <c r="E755" s="33"/>
      <c r="F755" s="33"/>
      <c r="G755" s="10"/>
      <c r="H755" s="36"/>
    </row>
    <row r="756" spans="1:8">
      <c r="A756" s="43">
        <v>750</v>
      </c>
      <c r="B756" s="99"/>
      <c r="C756" s="113"/>
      <c r="D756" s="33"/>
      <c r="E756" s="33"/>
      <c r="F756" s="33"/>
      <c r="G756" s="10"/>
      <c r="H756" s="36"/>
    </row>
    <row r="757" spans="1:8">
      <c r="A757" s="43">
        <v>751</v>
      </c>
      <c r="B757" s="99"/>
      <c r="C757" s="113"/>
      <c r="D757" s="33"/>
      <c r="E757" s="33"/>
      <c r="F757" s="33"/>
      <c r="G757" s="10"/>
      <c r="H757" s="36"/>
    </row>
    <row r="758" spans="1:8">
      <c r="A758" s="43">
        <v>752</v>
      </c>
      <c r="B758" s="99"/>
      <c r="C758" s="113"/>
      <c r="D758" s="33"/>
      <c r="E758" s="33"/>
      <c r="F758" s="33"/>
      <c r="G758" s="10"/>
      <c r="H758" s="36"/>
    </row>
    <row r="759" spans="1:8">
      <c r="A759" s="43">
        <v>753</v>
      </c>
      <c r="B759" s="99"/>
      <c r="C759" s="113"/>
      <c r="D759" s="33"/>
      <c r="E759" s="33"/>
      <c r="F759" s="33"/>
      <c r="G759" s="10"/>
      <c r="H759" s="36"/>
    </row>
    <row r="760" spans="1:8">
      <c r="A760" s="43">
        <v>754</v>
      </c>
      <c r="B760" s="99"/>
      <c r="C760" s="113"/>
      <c r="D760" s="33"/>
      <c r="E760" s="33"/>
      <c r="F760" s="33"/>
      <c r="G760" s="10"/>
      <c r="H760" s="36"/>
    </row>
    <row r="761" spans="1:8">
      <c r="A761" s="43">
        <v>755</v>
      </c>
      <c r="B761" s="99"/>
      <c r="C761" s="113"/>
      <c r="D761" s="33"/>
      <c r="E761" s="33"/>
      <c r="F761" s="33"/>
      <c r="G761" s="10"/>
      <c r="H761" s="36"/>
    </row>
    <row r="762" spans="1:8">
      <c r="A762" s="43">
        <v>756</v>
      </c>
      <c r="B762" s="99"/>
      <c r="C762" s="113"/>
      <c r="D762" s="33"/>
      <c r="E762" s="33"/>
      <c r="F762" s="33"/>
      <c r="G762" s="10"/>
      <c r="H762" s="36"/>
    </row>
    <row r="763" spans="1:8">
      <c r="A763" s="43">
        <v>757</v>
      </c>
      <c r="B763" s="99"/>
      <c r="C763" s="113"/>
      <c r="D763" s="33"/>
      <c r="E763" s="33"/>
      <c r="F763" s="33"/>
      <c r="G763" s="10"/>
      <c r="H763" s="36"/>
    </row>
    <row r="764" spans="1:8">
      <c r="A764" s="43">
        <v>758</v>
      </c>
      <c r="B764" s="99"/>
      <c r="C764" s="113"/>
      <c r="D764" s="33"/>
      <c r="E764" s="33"/>
      <c r="F764" s="33"/>
      <c r="G764" s="10"/>
      <c r="H764" s="36"/>
    </row>
    <row r="765" spans="1:8">
      <c r="A765" s="43">
        <v>759</v>
      </c>
      <c r="B765" s="99"/>
      <c r="C765" s="113"/>
      <c r="D765" s="33"/>
      <c r="E765" s="33"/>
      <c r="F765" s="33"/>
      <c r="G765" s="10"/>
      <c r="H765" s="36"/>
    </row>
    <row r="766" spans="1:8">
      <c r="A766" s="43">
        <v>760</v>
      </c>
      <c r="B766" s="99"/>
      <c r="C766" s="113"/>
      <c r="D766" s="33"/>
      <c r="E766" s="33"/>
      <c r="F766" s="33"/>
      <c r="G766" s="10"/>
      <c r="H766" s="36"/>
    </row>
    <row r="767" spans="1:8">
      <c r="A767" s="43">
        <v>761</v>
      </c>
      <c r="B767" s="99"/>
      <c r="C767" s="113"/>
      <c r="D767" s="33"/>
      <c r="E767" s="33"/>
      <c r="F767" s="33"/>
      <c r="G767" s="10"/>
      <c r="H767" s="36"/>
    </row>
    <row r="768" spans="1:8">
      <c r="A768" s="43">
        <v>762</v>
      </c>
      <c r="B768" s="99"/>
      <c r="C768" s="113"/>
      <c r="D768" s="33"/>
      <c r="E768" s="33"/>
      <c r="F768" s="33"/>
      <c r="G768" s="10"/>
      <c r="H768" s="36"/>
    </row>
    <row r="769" spans="1:8">
      <c r="A769" s="43">
        <v>763</v>
      </c>
      <c r="B769" s="99"/>
      <c r="C769" s="113"/>
      <c r="D769" s="33"/>
      <c r="E769" s="33"/>
      <c r="F769" s="33"/>
      <c r="G769" s="10"/>
      <c r="H769" s="36"/>
    </row>
    <row r="770" spans="1:8">
      <c r="A770" s="43">
        <v>764</v>
      </c>
      <c r="B770" s="99"/>
      <c r="C770" s="113"/>
      <c r="D770" s="33"/>
      <c r="E770" s="33"/>
      <c r="F770" s="33"/>
      <c r="G770" s="10"/>
      <c r="H770" s="36"/>
    </row>
    <row r="771" spans="1:8">
      <c r="A771" s="43">
        <v>765</v>
      </c>
      <c r="B771" s="99"/>
      <c r="C771" s="113"/>
      <c r="D771" s="33"/>
      <c r="E771" s="33"/>
      <c r="F771" s="33"/>
      <c r="G771" s="10"/>
      <c r="H771" s="36"/>
    </row>
    <row r="772" spans="1:8">
      <c r="A772" s="43">
        <v>766</v>
      </c>
      <c r="B772" s="99"/>
      <c r="C772" s="113"/>
      <c r="D772" s="33"/>
      <c r="E772" s="33"/>
      <c r="F772" s="33"/>
      <c r="G772" s="10"/>
      <c r="H772" s="36"/>
    </row>
    <row r="773" spans="1:8">
      <c r="A773" s="43">
        <v>767</v>
      </c>
      <c r="B773" s="99"/>
      <c r="C773" s="113"/>
      <c r="D773" s="33"/>
      <c r="E773" s="33"/>
      <c r="F773" s="33"/>
      <c r="G773" s="10"/>
      <c r="H773" s="36"/>
    </row>
    <row r="774" spans="1:8">
      <c r="A774" s="43">
        <v>768</v>
      </c>
      <c r="B774" s="99"/>
      <c r="C774" s="113"/>
      <c r="D774" s="33"/>
      <c r="E774" s="33"/>
      <c r="F774" s="33"/>
      <c r="G774" s="10"/>
      <c r="H774" s="36"/>
    </row>
    <row r="775" spans="1:8">
      <c r="A775" s="43">
        <v>769</v>
      </c>
      <c r="B775" s="99"/>
      <c r="C775" s="113"/>
      <c r="D775" s="33"/>
      <c r="E775" s="33"/>
      <c r="F775" s="33"/>
      <c r="G775" s="10"/>
      <c r="H775" s="36"/>
    </row>
    <row r="776" spans="1:8">
      <c r="A776" s="43">
        <v>770</v>
      </c>
      <c r="B776" s="99"/>
      <c r="C776" s="113"/>
      <c r="D776" s="33"/>
      <c r="E776" s="33"/>
      <c r="F776" s="33"/>
      <c r="G776" s="10"/>
      <c r="H776" s="36"/>
    </row>
    <row r="777" spans="1:8">
      <c r="A777" s="43">
        <v>771</v>
      </c>
      <c r="B777" s="99"/>
      <c r="C777" s="113"/>
      <c r="D777" s="33"/>
      <c r="E777" s="33"/>
      <c r="F777" s="33"/>
      <c r="G777" s="10"/>
      <c r="H777" s="36"/>
    </row>
    <row r="778" spans="1:8">
      <c r="A778" s="43">
        <v>772</v>
      </c>
      <c r="B778" s="99"/>
      <c r="C778" s="113"/>
      <c r="D778" s="33"/>
      <c r="E778" s="33"/>
      <c r="F778" s="33"/>
      <c r="G778" s="10"/>
      <c r="H778" s="36"/>
    </row>
    <row r="779" spans="1:8">
      <c r="A779" s="43">
        <v>773</v>
      </c>
      <c r="B779" s="99"/>
      <c r="C779" s="113"/>
      <c r="D779" s="33"/>
      <c r="E779" s="33"/>
      <c r="F779" s="33"/>
      <c r="G779" s="10"/>
      <c r="H779" s="36"/>
    </row>
    <row r="780" spans="1:8">
      <c r="A780" s="43">
        <v>774</v>
      </c>
      <c r="B780" s="99"/>
      <c r="C780" s="113"/>
      <c r="D780" s="33"/>
      <c r="E780" s="33"/>
      <c r="F780" s="33"/>
      <c r="G780" s="10"/>
      <c r="H780" s="36"/>
    </row>
    <row r="781" spans="1:8">
      <c r="A781" s="43">
        <v>775</v>
      </c>
      <c r="B781" s="99"/>
      <c r="C781" s="113"/>
      <c r="D781" s="33"/>
      <c r="E781" s="33"/>
      <c r="F781" s="33"/>
      <c r="G781" s="10"/>
      <c r="H781" s="36"/>
    </row>
    <row r="782" spans="1:8">
      <c r="A782" s="43">
        <v>776</v>
      </c>
      <c r="B782" s="99"/>
      <c r="C782" s="113"/>
      <c r="D782" s="33"/>
      <c r="E782" s="33"/>
      <c r="F782" s="33"/>
      <c r="G782" s="10"/>
      <c r="H782" s="36"/>
    </row>
    <row r="783" spans="1:8">
      <c r="A783" s="43">
        <v>777</v>
      </c>
      <c r="B783" s="99"/>
      <c r="C783" s="113"/>
      <c r="D783" s="33"/>
      <c r="E783" s="33"/>
      <c r="F783" s="33"/>
      <c r="G783" s="10"/>
      <c r="H783" s="36"/>
    </row>
    <row r="784" spans="1:8">
      <c r="A784" s="43">
        <v>778</v>
      </c>
      <c r="B784" s="99"/>
      <c r="C784" s="113"/>
      <c r="D784" s="33"/>
      <c r="E784" s="33"/>
      <c r="F784" s="33"/>
      <c r="G784" s="10"/>
      <c r="H784" s="36"/>
    </row>
    <row r="785" spans="1:8">
      <c r="A785" s="43">
        <v>779</v>
      </c>
      <c r="B785" s="99"/>
      <c r="C785" s="113"/>
      <c r="D785" s="33"/>
      <c r="E785" s="33"/>
      <c r="F785" s="33"/>
      <c r="G785" s="10"/>
      <c r="H785" s="36"/>
    </row>
    <row r="786" spans="1:8">
      <c r="A786" s="43">
        <v>780</v>
      </c>
      <c r="B786" s="99"/>
      <c r="C786" s="113"/>
      <c r="D786" s="33"/>
      <c r="E786" s="33"/>
      <c r="F786" s="33"/>
      <c r="G786" s="10"/>
      <c r="H786" s="36"/>
    </row>
    <row r="787" spans="1:8">
      <c r="A787" s="43">
        <v>781</v>
      </c>
      <c r="B787" s="99"/>
      <c r="C787" s="113"/>
      <c r="D787" s="33"/>
      <c r="E787" s="33"/>
      <c r="F787" s="33"/>
      <c r="G787" s="10"/>
      <c r="H787" s="36"/>
    </row>
    <row r="788" spans="1:8">
      <c r="A788" s="43">
        <v>782</v>
      </c>
      <c r="B788" s="99"/>
      <c r="C788" s="113"/>
      <c r="D788" s="33"/>
      <c r="E788" s="33"/>
      <c r="F788" s="33"/>
      <c r="G788" s="10"/>
      <c r="H788" s="36"/>
    </row>
    <row r="789" spans="1:8">
      <c r="A789" s="43">
        <v>783</v>
      </c>
      <c r="B789" s="99"/>
      <c r="C789" s="113"/>
      <c r="D789" s="33"/>
      <c r="E789" s="33"/>
      <c r="F789" s="33"/>
      <c r="G789" s="10"/>
      <c r="H789" s="36"/>
    </row>
    <row r="790" spans="1:8">
      <c r="A790" s="43">
        <v>784</v>
      </c>
      <c r="B790" s="99"/>
      <c r="C790" s="113"/>
      <c r="D790" s="33"/>
      <c r="E790" s="33"/>
      <c r="F790" s="33"/>
      <c r="G790" s="10"/>
      <c r="H790" s="36"/>
    </row>
    <row r="791" spans="1:8">
      <c r="A791" s="43">
        <v>785</v>
      </c>
      <c r="B791" s="99"/>
      <c r="C791" s="113"/>
      <c r="D791" s="33"/>
      <c r="E791" s="33"/>
      <c r="F791" s="33"/>
      <c r="G791" s="10"/>
      <c r="H791" s="36"/>
    </row>
    <row r="792" spans="1:8">
      <c r="A792" s="43">
        <v>786</v>
      </c>
      <c r="B792" s="99"/>
      <c r="C792" s="113"/>
      <c r="D792" s="33"/>
      <c r="E792" s="33"/>
      <c r="F792" s="33"/>
      <c r="G792" s="10"/>
      <c r="H792" s="36"/>
    </row>
    <row r="793" spans="1:8">
      <c r="A793" s="43">
        <v>787</v>
      </c>
      <c r="B793" s="99"/>
      <c r="C793" s="113"/>
      <c r="D793" s="33"/>
      <c r="E793" s="33"/>
      <c r="F793" s="33"/>
      <c r="G793" s="10"/>
      <c r="H793" s="36"/>
    </row>
    <row r="794" spans="1:8">
      <c r="A794" s="43">
        <v>788</v>
      </c>
      <c r="B794" s="99"/>
      <c r="C794" s="113"/>
      <c r="D794" s="33"/>
      <c r="E794" s="33"/>
      <c r="F794" s="33"/>
      <c r="G794" s="10"/>
      <c r="H794" s="36"/>
    </row>
    <row r="795" spans="1:8">
      <c r="A795" s="43">
        <v>789</v>
      </c>
      <c r="B795" s="99"/>
      <c r="C795" s="113"/>
      <c r="D795" s="33"/>
      <c r="E795" s="33"/>
      <c r="F795" s="33"/>
      <c r="G795" s="10"/>
      <c r="H795" s="36"/>
    </row>
    <row r="796" spans="1:8">
      <c r="A796" s="43">
        <v>790</v>
      </c>
      <c r="B796" s="99"/>
      <c r="C796" s="113"/>
      <c r="D796" s="33"/>
      <c r="E796" s="33"/>
      <c r="F796" s="33"/>
      <c r="G796" s="10"/>
      <c r="H796" s="36"/>
    </row>
    <row r="797" spans="1:8">
      <c r="A797" s="43">
        <v>791</v>
      </c>
      <c r="B797" s="99"/>
      <c r="C797" s="113"/>
      <c r="D797" s="33"/>
      <c r="E797" s="33"/>
      <c r="F797" s="33"/>
      <c r="G797" s="10"/>
      <c r="H797" s="36"/>
    </row>
    <row r="798" spans="1:8">
      <c r="A798" s="43">
        <v>792</v>
      </c>
      <c r="B798" s="99"/>
      <c r="C798" s="113"/>
      <c r="D798" s="33"/>
      <c r="E798" s="33"/>
      <c r="F798" s="33"/>
      <c r="G798" s="10"/>
      <c r="H798" s="36"/>
    </row>
    <row r="799" spans="1:8">
      <c r="A799" s="43">
        <v>793</v>
      </c>
      <c r="B799" s="99"/>
      <c r="C799" s="113"/>
      <c r="D799" s="33"/>
      <c r="E799" s="33"/>
      <c r="F799" s="33"/>
      <c r="G799" s="10"/>
      <c r="H799" s="36"/>
    </row>
    <row r="800" spans="1:8">
      <c r="A800" s="43">
        <v>794</v>
      </c>
      <c r="B800" s="99"/>
      <c r="C800" s="113"/>
      <c r="D800" s="33"/>
      <c r="E800" s="33"/>
      <c r="F800" s="33"/>
      <c r="G800" s="10"/>
      <c r="H800" s="36"/>
    </row>
    <row r="801" spans="1:8">
      <c r="A801" s="43">
        <v>795</v>
      </c>
      <c r="B801" s="99"/>
      <c r="C801" s="113"/>
      <c r="D801" s="33"/>
      <c r="E801" s="33"/>
      <c r="F801" s="33"/>
      <c r="G801" s="10"/>
      <c r="H801" s="36"/>
    </row>
    <row r="802" spans="1:8">
      <c r="A802" s="43">
        <v>796</v>
      </c>
      <c r="B802" s="99"/>
      <c r="C802" s="113"/>
      <c r="D802" s="33"/>
      <c r="E802" s="33"/>
      <c r="F802" s="33"/>
      <c r="G802" s="10"/>
      <c r="H802" s="36"/>
    </row>
    <row r="803" spans="1:8">
      <c r="A803" s="43">
        <v>797</v>
      </c>
      <c r="B803" s="99"/>
      <c r="C803" s="113"/>
      <c r="D803" s="33"/>
      <c r="E803" s="33"/>
      <c r="F803" s="33"/>
      <c r="G803" s="10"/>
      <c r="H803" s="36"/>
    </row>
    <row r="804" spans="1:8">
      <c r="A804" s="43">
        <v>798</v>
      </c>
      <c r="B804" s="99"/>
      <c r="C804" s="113"/>
      <c r="D804" s="33"/>
      <c r="E804" s="33"/>
      <c r="F804" s="33"/>
      <c r="G804" s="10"/>
      <c r="H804" s="36"/>
    </row>
    <row r="805" spans="1:8">
      <c r="A805" s="43">
        <v>799</v>
      </c>
      <c r="B805" s="99"/>
      <c r="C805" s="113"/>
      <c r="D805" s="33"/>
      <c r="E805" s="33"/>
      <c r="F805" s="33"/>
      <c r="G805" s="10"/>
      <c r="H805" s="36"/>
    </row>
    <row r="806" spans="1:8">
      <c r="A806" s="43">
        <v>800</v>
      </c>
      <c r="B806" s="99"/>
      <c r="C806" s="113"/>
      <c r="D806" s="33"/>
      <c r="E806" s="33"/>
      <c r="F806" s="33"/>
      <c r="G806" s="10"/>
      <c r="H806" s="36"/>
    </row>
    <row r="807" spans="1:8">
      <c r="A807" s="43">
        <v>801</v>
      </c>
      <c r="B807" s="99"/>
      <c r="C807" s="113"/>
      <c r="D807" s="33"/>
      <c r="E807" s="33"/>
      <c r="F807" s="33"/>
      <c r="G807" s="10"/>
      <c r="H807" s="36"/>
    </row>
    <row r="808" spans="1:8">
      <c r="A808" s="43">
        <v>802</v>
      </c>
      <c r="B808" s="99"/>
      <c r="C808" s="113"/>
      <c r="D808" s="33"/>
      <c r="E808" s="33"/>
      <c r="F808" s="33"/>
      <c r="G808" s="10"/>
      <c r="H808" s="36"/>
    </row>
    <row r="809" spans="1:8">
      <c r="A809" s="43">
        <v>803</v>
      </c>
      <c r="B809" s="99"/>
      <c r="C809" s="113"/>
      <c r="D809" s="33"/>
      <c r="E809" s="33"/>
      <c r="F809" s="33"/>
      <c r="G809" s="10"/>
      <c r="H809" s="36"/>
    </row>
    <row r="810" spans="1:8">
      <c r="A810" s="43">
        <v>804</v>
      </c>
      <c r="B810" s="99"/>
      <c r="C810" s="113"/>
      <c r="D810" s="33"/>
      <c r="E810" s="33"/>
      <c r="F810" s="33"/>
      <c r="G810" s="10"/>
      <c r="H810" s="36"/>
    </row>
    <row r="811" spans="1:8">
      <c r="A811" s="43">
        <v>805</v>
      </c>
      <c r="B811" s="99"/>
      <c r="C811" s="113"/>
      <c r="D811" s="33"/>
      <c r="E811" s="33"/>
      <c r="F811" s="33"/>
      <c r="G811" s="10"/>
      <c r="H811" s="36"/>
    </row>
    <row r="812" spans="1:8">
      <c r="A812" s="43">
        <v>806</v>
      </c>
      <c r="B812" s="99"/>
      <c r="C812" s="113"/>
      <c r="D812" s="33"/>
      <c r="E812" s="33"/>
      <c r="F812" s="33"/>
      <c r="G812" s="10"/>
      <c r="H812" s="36"/>
    </row>
    <row r="813" spans="1:8">
      <c r="A813" s="43">
        <v>807</v>
      </c>
      <c r="B813" s="99"/>
      <c r="C813" s="113"/>
      <c r="D813" s="33"/>
      <c r="E813" s="33"/>
      <c r="F813" s="33"/>
      <c r="G813" s="10"/>
      <c r="H813" s="36"/>
    </row>
    <row r="814" spans="1:8">
      <c r="A814" s="43">
        <v>808</v>
      </c>
      <c r="B814" s="99"/>
      <c r="C814" s="113"/>
      <c r="D814" s="33"/>
      <c r="E814" s="33"/>
      <c r="F814" s="33"/>
      <c r="G814" s="10"/>
      <c r="H814" s="36"/>
    </row>
    <row r="815" spans="1:8">
      <c r="A815" s="43">
        <v>809</v>
      </c>
      <c r="B815" s="99"/>
      <c r="C815" s="113"/>
      <c r="D815" s="33"/>
      <c r="E815" s="33"/>
      <c r="F815" s="33"/>
      <c r="G815" s="10"/>
      <c r="H815" s="36"/>
    </row>
    <row r="816" spans="1:8">
      <c r="A816" s="43">
        <v>810</v>
      </c>
      <c r="B816" s="99"/>
      <c r="C816" s="113"/>
      <c r="D816" s="33"/>
      <c r="E816" s="33"/>
      <c r="F816" s="33"/>
      <c r="G816" s="10"/>
      <c r="H816" s="36"/>
    </row>
    <row r="817" spans="1:8">
      <c r="A817" s="43">
        <v>811</v>
      </c>
      <c r="B817" s="99"/>
      <c r="C817" s="113"/>
      <c r="D817" s="33"/>
      <c r="E817" s="33"/>
      <c r="F817" s="33"/>
      <c r="G817" s="10"/>
      <c r="H817" s="36"/>
    </row>
    <row r="818" spans="1:8">
      <c r="A818" s="43">
        <v>812</v>
      </c>
      <c r="B818" s="99"/>
      <c r="C818" s="113"/>
      <c r="D818" s="33"/>
      <c r="E818" s="33"/>
      <c r="F818" s="33"/>
      <c r="G818" s="10"/>
      <c r="H818" s="36"/>
    </row>
    <row r="819" spans="1:8">
      <c r="A819" s="43">
        <v>813</v>
      </c>
      <c r="B819" s="99"/>
      <c r="C819" s="113"/>
      <c r="D819" s="33"/>
      <c r="E819" s="33"/>
      <c r="F819" s="33"/>
      <c r="G819" s="10"/>
      <c r="H819" s="36"/>
    </row>
    <row r="820" spans="1:8">
      <c r="A820" s="43">
        <v>814</v>
      </c>
      <c r="B820" s="99"/>
      <c r="C820" s="113"/>
      <c r="D820" s="33"/>
      <c r="E820" s="33"/>
      <c r="F820" s="33"/>
      <c r="G820" s="10"/>
      <c r="H820" s="36"/>
    </row>
    <row r="821" spans="1:8">
      <c r="A821" s="43">
        <v>815</v>
      </c>
      <c r="B821" s="99"/>
      <c r="C821" s="113"/>
      <c r="D821" s="33"/>
      <c r="E821" s="33"/>
      <c r="F821" s="33"/>
      <c r="G821" s="10"/>
      <c r="H821" s="36"/>
    </row>
    <row r="822" spans="1:8">
      <c r="A822" s="43">
        <v>816</v>
      </c>
      <c r="B822" s="99"/>
      <c r="C822" s="113"/>
      <c r="D822" s="33"/>
      <c r="E822" s="33"/>
      <c r="F822" s="33"/>
      <c r="G822" s="10"/>
      <c r="H822" s="36"/>
    </row>
    <row r="823" spans="1:8">
      <c r="A823" s="43">
        <v>817</v>
      </c>
      <c r="B823" s="99"/>
      <c r="C823" s="113"/>
      <c r="D823" s="33"/>
      <c r="E823" s="33"/>
      <c r="F823" s="33"/>
      <c r="G823" s="10"/>
      <c r="H823" s="36"/>
    </row>
    <row r="824" spans="1:8">
      <c r="A824" s="43">
        <v>818</v>
      </c>
      <c r="B824" s="99"/>
      <c r="C824" s="113"/>
      <c r="D824" s="33"/>
      <c r="E824" s="33"/>
      <c r="F824" s="33"/>
      <c r="G824" s="10"/>
      <c r="H824" s="36"/>
    </row>
    <row r="825" spans="1:8">
      <c r="A825" s="43">
        <v>819</v>
      </c>
      <c r="B825" s="99"/>
      <c r="C825" s="113"/>
      <c r="D825" s="33"/>
      <c r="E825" s="33"/>
      <c r="F825" s="33"/>
      <c r="G825" s="10"/>
      <c r="H825" s="36"/>
    </row>
    <row r="826" spans="1:8">
      <c r="A826" s="43">
        <v>820</v>
      </c>
      <c r="B826" s="99"/>
      <c r="C826" s="113"/>
      <c r="D826" s="33"/>
      <c r="E826" s="33"/>
      <c r="F826" s="33"/>
      <c r="G826" s="10"/>
      <c r="H826" s="36"/>
    </row>
    <row r="827" spans="1:8">
      <c r="A827" s="43">
        <v>821</v>
      </c>
      <c r="B827" s="99"/>
      <c r="C827" s="113"/>
      <c r="D827" s="33"/>
      <c r="E827" s="33"/>
      <c r="F827" s="33"/>
      <c r="G827" s="10"/>
      <c r="H827" s="36"/>
    </row>
    <row r="828" spans="1:8">
      <c r="A828" s="43">
        <v>822</v>
      </c>
      <c r="B828" s="99"/>
      <c r="C828" s="113"/>
      <c r="D828" s="33"/>
      <c r="E828" s="33"/>
      <c r="F828" s="33"/>
      <c r="G828" s="10"/>
      <c r="H828" s="36"/>
    </row>
    <row r="829" spans="1:8">
      <c r="A829" s="43">
        <v>823</v>
      </c>
      <c r="B829" s="99"/>
      <c r="C829" s="113"/>
      <c r="D829" s="33"/>
      <c r="E829" s="33"/>
      <c r="F829" s="33"/>
      <c r="G829" s="10"/>
      <c r="H829" s="36"/>
    </row>
    <row r="830" spans="1:8">
      <c r="A830" s="43">
        <v>824</v>
      </c>
      <c r="B830" s="99"/>
      <c r="C830" s="113"/>
      <c r="D830" s="33"/>
      <c r="E830" s="33"/>
      <c r="F830" s="33"/>
      <c r="G830" s="10"/>
      <c r="H830" s="36"/>
    </row>
    <row r="831" spans="1:8">
      <c r="A831" s="43">
        <v>825</v>
      </c>
      <c r="B831" s="99"/>
      <c r="C831" s="113"/>
      <c r="D831" s="33"/>
      <c r="E831" s="33"/>
      <c r="F831" s="33"/>
      <c r="G831" s="10"/>
      <c r="H831" s="36"/>
    </row>
    <row r="832" spans="1:8">
      <c r="A832" s="43">
        <v>826</v>
      </c>
      <c r="B832" s="99"/>
      <c r="C832" s="113"/>
      <c r="D832" s="33"/>
      <c r="E832" s="33"/>
      <c r="F832" s="33"/>
      <c r="G832" s="10"/>
      <c r="H832" s="36"/>
    </row>
    <row r="833" spans="1:8">
      <c r="A833" s="43">
        <v>827</v>
      </c>
      <c r="B833" s="99"/>
      <c r="C833" s="113"/>
      <c r="D833" s="33"/>
      <c r="E833" s="33"/>
      <c r="F833" s="33"/>
      <c r="G833" s="10"/>
      <c r="H833" s="36"/>
    </row>
    <row r="834" spans="1:8">
      <c r="A834" s="43">
        <v>828</v>
      </c>
      <c r="B834" s="99"/>
      <c r="C834" s="113"/>
      <c r="D834" s="33"/>
      <c r="E834" s="33"/>
      <c r="F834" s="33"/>
      <c r="G834" s="10"/>
      <c r="H834" s="36"/>
    </row>
    <row r="835" spans="1:8">
      <c r="A835" s="43">
        <v>829</v>
      </c>
      <c r="B835" s="99"/>
      <c r="C835" s="113"/>
      <c r="D835" s="33"/>
      <c r="E835" s="33"/>
      <c r="F835" s="33"/>
      <c r="G835" s="10"/>
      <c r="H835" s="36"/>
    </row>
    <row r="836" spans="1:8">
      <c r="A836" s="43">
        <v>830</v>
      </c>
      <c r="B836" s="99"/>
      <c r="C836" s="113"/>
      <c r="D836" s="33"/>
      <c r="E836" s="33"/>
      <c r="F836" s="33"/>
      <c r="G836" s="10"/>
      <c r="H836" s="36"/>
    </row>
    <row r="837" spans="1:8">
      <c r="A837" s="43">
        <v>831</v>
      </c>
      <c r="B837" s="99"/>
      <c r="C837" s="113"/>
      <c r="D837" s="33"/>
      <c r="E837" s="33"/>
      <c r="F837" s="33"/>
      <c r="G837" s="10"/>
      <c r="H837" s="36"/>
    </row>
    <row r="838" spans="1:8">
      <c r="A838" s="43">
        <v>832</v>
      </c>
      <c r="B838" s="99"/>
      <c r="C838" s="113"/>
      <c r="D838" s="33"/>
      <c r="E838" s="33"/>
      <c r="F838" s="33"/>
      <c r="G838" s="10"/>
      <c r="H838" s="36"/>
    </row>
    <row r="839" spans="1:8">
      <c r="A839" s="43">
        <v>833</v>
      </c>
      <c r="B839" s="99"/>
      <c r="C839" s="113"/>
      <c r="D839" s="33"/>
      <c r="E839" s="33"/>
      <c r="F839" s="33"/>
      <c r="G839" s="10"/>
      <c r="H839" s="36"/>
    </row>
    <row r="840" spans="1:8">
      <c r="A840" s="43">
        <v>834</v>
      </c>
      <c r="B840" s="99"/>
      <c r="C840" s="113"/>
      <c r="D840" s="33"/>
      <c r="E840" s="33"/>
      <c r="F840" s="33"/>
      <c r="G840" s="10"/>
      <c r="H840" s="36"/>
    </row>
    <row r="841" spans="1:8">
      <c r="A841" s="43">
        <v>835</v>
      </c>
      <c r="B841" s="99"/>
      <c r="C841" s="113"/>
      <c r="D841" s="33"/>
      <c r="E841" s="33"/>
      <c r="F841" s="33"/>
      <c r="G841" s="10"/>
      <c r="H841" s="36"/>
    </row>
    <row r="842" spans="1:8">
      <c r="A842" s="43">
        <v>836</v>
      </c>
      <c r="B842" s="99"/>
      <c r="C842" s="113"/>
      <c r="D842" s="33"/>
      <c r="E842" s="33"/>
      <c r="F842" s="33"/>
      <c r="G842" s="10"/>
      <c r="H842" s="36"/>
    </row>
    <row r="843" spans="1:8">
      <c r="A843" s="43">
        <v>837</v>
      </c>
      <c r="B843" s="99"/>
      <c r="C843" s="113"/>
      <c r="D843" s="33"/>
      <c r="E843" s="33"/>
      <c r="F843" s="33"/>
      <c r="G843" s="10"/>
      <c r="H843" s="36"/>
    </row>
    <row r="844" spans="1:8">
      <c r="A844" s="43">
        <v>838</v>
      </c>
      <c r="B844" s="99"/>
      <c r="C844" s="113"/>
      <c r="D844" s="33"/>
      <c r="E844" s="33"/>
      <c r="F844" s="33"/>
      <c r="G844" s="10"/>
      <c r="H844" s="36"/>
    </row>
    <row r="845" spans="1:8">
      <c r="A845" s="43">
        <v>839</v>
      </c>
      <c r="B845" s="99"/>
      <c r="C845" s="113"/>
      <c r="D845" s="33"/>
      <c r="E845" s="33"/>
      <c r="F845" s="33"/>
      <c r="G845" s="10"/>
      <c r="H845" s="36"/>
    </row>
    <row r="846" spans="1:8">
      <c r="A846" s="43">
        <v>840</v>
      </c>
      <c r="B846" s="99"/>
      <c r="C846" s="113"/>
      <c r="D846" s="33"/>
      <c r="E846" s="33"/>
      <c r="F846" s="33"/>
      <c r="G846" s="10"/>
      <c r="H846" s="36"/>
    </row>
    <row r="847" spans="1:8">
      <c r="A847" s="43">
        <v>841</v>
      </c>
      <c r="B847" s="99"/>
      <c r="C847" s="113"/>
      <c r="D847" s="33"/>
      <c r="E847" s="33"/>
      <c r="F847" s="33"/>
      <c r="G847" s="10"/>
      <c r="H847" s="36"/>
    </row>
    <row r="848" spans="1:8">
      <c r="A848" s="43">
        <v>842</v>
      </c>
      <c r="B848" s="99"/>
      <c r="C848" s="113"/>
      <c r="D848" s="33"/>
      <c r="E848" s="33"/>
      <c r="F848" s="33"/>
      <c r="G848" s="10"/>
      <c r="H848" s="36"/>
    </row>
    <row r="849" spans="1:8">
      <c r="A849" s="43">
        <v>843</v>
      </c>
      <c r="B849" s="99"/>
      <c r="C849" s="113"/>
      <c r="D849" s="33"/>
      <c r="E849" s="33"/>
      <c r="F849" s="33"/>
      <c r="G849" s="10"/>
      <c r="H849" s="36"/>
    </row>
    <row r="850" spans="1:8">
      <c r="A850" s="43">
        <v>844</v>
      </c>
      <c r="B850" s="99"/>
      <c r="C850" s="113"/>
      <c r="D850" s="33"/>
      <c r="E850" s="33"/>
      <c r="F850" s="33"/>
      <c r="G850" s="10"/>
      <c r="H850" s="36"/>
    </row>
    <row r="851" spans="1:8">
      <c r="A851" s="43">
        <v>845</v>
      </c>
      <c r="B851" s="99"/>
      <c r="C851" s="113"/>
      <c r="D851" s="33"/>
      <c r="E851" s="33"/>
      <c r="F851" s="33"/>
      <c r="G851" s="10"/>
      <c r="H851" s="36"/>
    </row>
    <row r="852" spans="1:8">
      <c r="A852" s="43">
        <v>846</v>
      </c>
      <c r="B852" s="99"/>
      <c r="C852" s="113"/>
      <c r="D852" s="33"/>
      <c r="E852" s="33"/>
      <c r="F852" s="33"/>
      <c r="G852" s="10"/>
      <c r="H852" s="36"/>
    </row>
    <row r="853" spans="1:8">
      <c r="A853" s="43">
        <v>847</v>
      </c>
      <c r="B853" s="99"/>
      <c r="C853" s="113"/>
      <c r="D853" s="33"/>
      <c r="E853" s="33"/>
      <c r="F853" s="33"/>
      <c r="G853" s="10"/>
      <c r="H853" s="36"/>
    </row>
    <row r="854" spans="1:8">
      <c r="A854" s="43">
        <v>848</v>
      </c>
      <c r="B854" s="99"/>
      <c r="C854" s="113"/>
      <c r="D854" s="33"/>
      <c r="E854" s="33"/>
      <c r="F854" s="33"/>
      <c r="G854" s="10"/>
      <c r="H854" s="36"/>
    </row>
    <row r="855" spans="1:8">
      <c r="A855" s="43">
        <v>849</v>
      </c>
      <c r="B855" s="99"/>
      <c r="C855" s="113"/>
      <c r="D855" s="33"/>
      <c r="E855" s="33"/>
      <c r="F855" s="33"/>
      <c r="G855" s="10"/>
      <c r="H855" s="36"/>
    </row>
    <row r="856" spans="1:8">
      <c r="A856" s="43">
        <v>850</v>
      </c>
      <c r="B856" s="99"/>
      <c r="C856" s="113"/>
      <c r="D856" s="33"/>
      <c r="E856" s="33"/>
      <c r="F856" s="33"/>
      <c r="G856" s="10"/>
      <c r="H856" s="36"/>
    </row>
    <row r="857" spans="1:8">
      <c r="A857" s="43">
        <v>851</v>
      </c>
      <c r="B857" s="99"/>
      <c r="C857" s="113"/>
      <c r="D857" s="33"/>
      <c r="E857" s="33"/>
      <c r="F857" s="33"/>
      <c r="G857" s="10"/>
      <c r="H857" s="36"/>
    </row>
    <row r="858" spans="1:8">
      <c r="A858" s="43">
        <v>852</v>
      </c>
      <c r="B858" s="99"/>
      <c r="C858" s="113"/>
      <c r="D858" s="33"/>
      <c r="E858" s="33"/>
      <c r="F858" s="33"/>
      <c r="G858" s="10"/>
      <c r="H858" s="36"/>
    </row>
    <row r="859" spans="1:8">
      <c r="A859" s="43">
        <v>853</v>
      </c>
      <c r="B859" s="99"/>
      <c r="C859" s="113"/>
      <c r="D859" s="33"/>
      <c r="E859" s="33"/>
      <c r="F859" s="33"/>
      <c r="G859" s="10"/>
      <c r="H859" s="36"/>
    </row>
    <row r="860" spans="1:8">
      <c r="A860" s="43">
        <v>854</v>
      </c>
      <c r="B860" s="99"/>
      <c r="C860" s="113"/>
      <c r="D860" s="33"/>
      <c r="E860" s="33"/>
      <c r="F860" s="33"/>
      <c r="G860" s="10"/>
      <c r="H860" s="36"/>
    </row>
    <row r="861" spans="1:8">
      <c r="A861" s="43">
        <v>855</v>
      </c>
      <c r="B861" s="99"/>
      <c r="C861" s="113"/>
      <c r="D861" s="33"/>
      <c r="E861" s="33"/>
      <c r="F861" s="33"/>
      <c r="G861" s="10"/>
      <c r="H861" s="36"/>
    </row>
    <row r="862" spans="1:8">
      <c r="A862" s="43">
        <v>856</v>
      </c>
      <c r="B862" s="99"/>
      <c r="C862" s="113"/>
      <c r="D862" s="33"/>
      <c r="E862" s="33"/>
      <c r="F862" s="33"/>
      <c r="G862" s="10"/>
      <c r="H862" s="36"/>
    </row>
    <row r="863" spans="1:8">
      <c r="A863" s="43">
        <v>857</v>
      </c>
      <c r="B863" s="99"/>
      <c r="C863" s="113"/>
      <c r="D863" s="33"/>
      <c r="E863" s="33"/>
      <c r="F863" s="33"/>
      <c r="G863" s="10"/>
      <c r="H863" s="36"/>
    </row>
    <row r="864" spans="1:8">
      <c r="A864" s="43">
        <v>858</v>
      </c>
      <c r="B864" s="99"/>
      <c r="C864" s="113"/>
      <c r="D864" s="33"/>
      <c r="E864" s="33"/>
      <c r="F864" s="33"/>
      <c r="G864" s="10"/>
      <c r="H864" s="36"/>
    </row>
    <row r="865" spans="1:8">
      <c r="A865" s="43">
        <v>859</v>
      </c>
      <c r="B865" s="99"/>
      <c r="C865" s="113"/>
      <c r="D865" s="33"/>
      <c r="E865" s="33"/>
      <c r="F865" s="33"/>
      <c r="G865" s="10"/>
      <c r="H865" s="36"/>
    </row>
    <row r="866" spans="1:8">
      <c r="A866" s="43">
        <v>860</v>
      </c>
      <c r="B866" s="99"/>
      <c r="C866" s="113"/>
      <c r="D866" s="33"/>
      <c r="E866" s="33"/>
      <c r="F866" s="33"/>
      <c r="G866" s="10"/>
      <c r="H866" s="36"/>
    </row>
    <row r="867" spans="1:8">
      <c r="A867" s="43">
        <v>861</v>
      </c>
      <c r="B867" s="99"/>
      <c r="C867" s="113"/>
      <c r="D867" s="33"/>
      <c r="E867" s="33"/>
      <c r="F867" s="33"/>
      <c r="G867" s="10"/>
      <c r="H867" s="36"/>
    </row>
    <row r="868" spans="1:8">
      <c r="A868" s="43">
        <v>862</v>
      </c>
      <c r="B868" s="99"/>
      <c r="C868" s="113"/>
      <c r="D868" s="33"/>
      <c r="E868" s="33"/>
      <c r="F868" s="33"/>
      <c r="G868" s="10"/>
      <c r="H868" s="36"/>
    </row>
    <row r="869" spans="1:8">
      <c r="A869" s="43">
        <v>863</v>
      </c>
      <c r="B869" s="99"/>
      <c r="C869" s="113"/>
      <c r="D869" s="33"/>
      <c r="E869" s="33"/>
      <c r="F869" s="33"/>
      <c r="G869" s="10"/>
      <c r="H869" s="36"/>
    </row>
    <row r="870" spans="1:8">
      <c r="A870" s="43">
        <v>864</v>
      </c>
      <c r="B870" s="99"/>
      <c r="C870" s="113"/>
      <c r="D870" s="33"/>
      <c r="E870" s="33"/>
      <c r="F870" s="33"/>
      <c r="G870" s="10"/>
      <c r="H870" s="36"/>
    </row>
    <row r="871" spans="1:8">
      <c r="A871" s="43">
        <v>865</v>
      </c>
      <c r="B871" s="99"/>
      <c r="C871" s="113"/>
      <c r="D871" s="33"/>
      <c r="E871" s="33"/>
      <c r="F871" s="33"/>
      <c r="G871" s="10"/>
      <c r="H871" s="36"/>
    </row>
    <row r="872" spans="1:8">
      <c r="A872" s="43">
        <v>866</v>
      </c>
      <c r="B872" s="99"/>
      <c r="C872" s="113"/>
      <c r="D872" s="33"/>
      <c r="E872" s="33"/>
      <c r="F872" s="33"/>
      <c r="G872" s="10"/>
      <c r="H872" s="36"/>
    </row>
    <row r="873" spans="1:8">
      <c r="A873" s="43">
        <v>867</v>
      </c>
      <c r="B873" s="99"/>
      <c r="C873" s="113"/>
      <c r="D873" s="33"/>
      <c r="E873" s="33"/>
      <c r="F873" s="33"/>
      <c r="G873" s="10"/>
      <c r="H873" s="36"/>
    </row>
    <row r="874" spans="1:8">
      <c r="A874" s="43">
        <v>868</v>
      </c>
      <c r="B874" s="99"/>
      <c r="C874" s="113"/>
      <c r="D874" s="33"/>
      <c r="E874" s="33"/>
      <c r="F874" s="33"/>
      <c r="G874" s="10"/>
      <c r="H874" s="36"/>
    </row>
    <row r="875" spans="1:8">
      <c r="A875" s="43">
        <v>869</v>
      </c>
      <c r="B875" s="99"/>
      <c r="C875" s="113"/>
      <c r="D875" s="33"/>
      <c r="E875" s="33"/>
      <c r="F875" s="33"/>
      <c r="G875" s="10"/>
      <c r="H875" s="36"/>
    </row>
    <row r="876" spans="1:8">
      <c r="A876" s="43">
        <v>870</v>
      </c>
      <c r="B876" s="99"/>
      <c r="C876" s="113"/>
      <c r="D876" s="33"/>
      <c r="E876" s="33"/>
      <c r="F876" s="33"/>
      <c r="G876" s="10"/>
      <c r="H876" s="36"/>
    </row>
    <row r="877" spans="1:8">
      <c r="A877" s="43">
        <v>871</v>
      </c>
      <c r="B877" s="99"/>
      <c r="C877" s="113"/>
      <c r="D877" s="33"/>
      <c r="E877" s="33"/>
      <c r="F877" s="33"/>
      <c r="G877" s="10"/>
      <c r="H877" s="36"/>
    </row>
    <row r="878" spans="1:8">
      <c r="A878" s="43">
        <v>872</v>
      </c>
      <c r="B878" s="99"/>
      <c r="C878" s="113"/>
      <c r="D878" s="33"/>
      <c r="E878" s="33"/>
      <c r="F878" s="33"/>
      <c r="G878" s="10"/>
      <c r="H878" s="36"/>
    </row>
    <row r="879" spans="1:8">
      <c r="A879" s="43">
        <v>873</v>
      </c>
      <c r="B879" s="99"/>
      <c r="C879" s="113"/>
      <c r="D879" s="33"/>
      <c r="E879" s="33"/>
      <c r="F879" s="33"/>
      <c r="G879" s="10"/>
      <c r="H879" s="36"/>
    </row>
    <row r="880" spans="1:8">
      <c r="A880" s="43">
        <v>874</v>
      </c>
      <c r="B880" s="99"/>
      <c r="C880" s="113"/>
      <c r="D880" s="33"/>
      <c r="E880" s="33"/>
      <c r="F880" s="33"/>
      <c r="G880" s="10"/>
      <c r="H880" s="36"/>
    </row>
    <row r="881" spans="1:8">
      <c r="A881" s="43">
        <v>875</v>
      </c>
      <c r="B881" s="99"/>
      <c r="C881" s="113"/>
      <c r="D881" s="33"/>
      <c r="E881" s="33"/>
      <c r="F881" s="33"/>
      <c r="G881" s="10"/>
      <c r="H881" s="36"/>
    </row>
    <row r="882" spans="1:8">
      <c r="A882" s="43">
        <v>876</v>
      </c>
      <c r="B882" s="99"/>
      <c r="C882" s="113"/>
      <c r="D882" s="33"/>
      <c r="E882" s="33"/>
      <c r="F882" s="33"/>
      <c r="G882" s="10"/>
      <c r="H882" s="36"/>
    </row>
    <row r="883" spans="1:8">
      <c r="A883" s="43">
        <v>877</v>
      </c>
      <c r="B883" s="99"/>
      <c r="C883" s="113"/>
      <c r="D883" s="33"/>
      <c r="E883" s="33"/>
      <c r="F883" s="33"/>
      <c r="G883" s="10"/>
      <c r="H883" s="36"/>
    </row>
    <row r="884" spans="1:8">
      <c r="A884" s="43">
        <v>878</v>
      </c>
      <c r="B884" s="99"/>
      <c r="C884" s="113"/>
      <c r="D884" s="33"/>
      <c r="E884" s="33"/>
      <c r="F884" s="33"/>
      <c r="G884" s="10"/>
      <c r="H884" s="36"/>
    </row>
    <row r="885" spans="1:8">
      <c r="A885" s="43">
        <v>879</v>
      </c>
      <c r="B885" s="99"/>
      <c r="C885" s="113"/>
      <c r="D885" s="33"/>
      <c r="E885" s="33"/>
      <c r="F885" s="33"/>
      <c r="G885" s="10"/>
      <c r="H885" s="36"/>
    </row>
    <row r="886" spans="1:8">
      <c r="A886" s="43">
        <v>880</v>
      </c>
      <c r="B886" s="99"/>
      <c r="C886" s="113"/>
      <c r="D886" s="33"/>
      <c r="E886" s="33"/>
      <c r="F886" s="33"/>
      <c r="G886" s="10"/>
      <c r="H886" s="36"/>
    </row>
    <row r="887" spans="1:8">
      <c r="A887" s="43">
        <v>881</v>
      </c>
      <c r="B887" s="99"/>
      <c r="C887" s="113"/>
      <c r="D887" s="33"/>
      <c r="E887" s="33"/>
      <c r="F887" s="33"/>
      <c r="G887" s="10"/>
      <c r="H887" s="36"/>
    </row>
    <row r="888" spans="1:8">
      <c r="A888" s="43">
        <v>882</v>
      </c>
      <c r="B888" s="99"/>
      <c r="C888" s="113"/>
      <c r="D888" s="33"/>
      <c r="E888" s="33"/>
      <c r="F888" s="33"/>
      <c r="G888" s="10"/>
      <c r="H888" s="36"/>
    </row>
    <row r="889" spans="1:8">
      <c r="A889" s="43">
        <v>883</v>
      </c>
      <c r="B889" s="99"/>
      <c r="C889" s="113"/>
      <c r="D889" s="33"/>
      <c r="E889" s="33"/>
      <c r="F889" s="33"/>
      <c r="G889" s="10"/>
      <c r="H889" s="36"/>
    </row>
    <row r="890" spans="1:8">
      <c r="A890" s="43">
        <v>884</v>
      </c>
      <c r="B890" s="99"/>
      <c r="C890" s="113"/>
      <c r="D890" s="33"/>
      <c r="E890" s="33"/>
      <c r="F890" s="33"/>
      <c r="G890" s="10"/>
      <c r="H890" s="36"/>
    </row>
    <row r="891" spans="1:8">
      <c r="A891" s="43">
        <v>885</v>
      </c>
      <c r="B891" s="99"/>
      <c r="C891" s="113"/>
      <c r="D891" s="33"/>
      <c r="E891" s="33"/>
      <c r="F891" s="33"/>
      <c r="G891" s="10"/>
      <c r="H891" s="36"/>
    </row>
    <row r="892" spans="1:8">
      <c r="A892" s="43">
        <v>886</v>
      </c>
      <c r="B892" s="99"/>
      <c r="C892" s="113"/>
      <c r="D892" s="33"/>
      <c r="E892" s="33"/>
      <c r="F892" s="33"/>
      <c r="G892" s="10"/>
      <c r="H892" s="36"/>
    </row>
    <row r="893" spans="1:8">
      <c r="A893" s="43">
        <v>887</v>
      </c>
      <c r="B893" s="99"/>
      <c r="C893" s="113"/>
      <c r="D893" s="33"/>
      <c r="E893" s="33"/>
      <c r="F893" s="33"/>
      <c r="G893" s="10"/>
      <c r="H893" s="36"/>
    </row>
    <row r="894" spans="1:8">
      <c r="A894" s="43">
        <v>888</v>
      </c>
      <c r="B894" s="99"/>
      <c r="C894" s="113"/>
      <c r="D894" s="33"/>
      <c r="E894" s="33"/>
      <c r="F894" s="33"/>
      <c r="G894" s="10"/>
      <c r="H894" s="36"/>
    </row>
    <row r="895" spans="1:8">
      <c r="A895" s="43">
        <v>889</v>
      </c>
      <c r="B895" s="99"/>
      <c r="C895" s="113"/>
      <c r="D895" s="33"/>
      <c r="E895" s="33"/>
      <c r="F895" s="33"/>
      <c r="G895" s="10"/>
      <c r="H895" s="36"/>
    </row>
    <row r="896" spans="1:8">
      <c r="A896" s="43">
        <v>890</v>
      </c>
      <c r="B896" s="99"/>
      <c r="C896" s="113"/>
      <c r="D896" s="33"/>
      <c r="E896" s="33"/>
      <c r="F896" s="33"/>
      <c r="G896" s="10"/>
      <c r="H896" s="36"/>
    </row>
    <row r="897" spans="1:8">
      <c r="A897" s="43">
        <v>891</v>
      </c>
      <c r="B897" s="99"/>
      <c r="C897" s="113"/>
      <c r="D897" s="33"/>
      <c r="E897" s="33"/>
      <c r="F897" s="33"/>
      <c r="G897" s="10"/>
      <c r="H897" s="36"/>
    </row>
    <row r="898" spans="1:8">
      <c r="A898" s="43">
        <v>892</v>
      </c>
      <c r="B898" s="99"/>
      <c r="C898" s="113"/>
      <c r="D898" s="33"/>
      <c r="E898" s="33"/>
      <c r="F898" s="33"/>
      <c r="G898" s="10"/>
      <c r="H898" s="36"/>
    </row>
    <row r="899" spans="1:8">
      <c r="A899" s="43">
        <v>893</v>
      </c>
      <c r="B899" s="99"/>
      <c r="C899" s="113"/>
      <c r="D899" s="33"/>
      <c r="E899" s="33"/>
      <c r="F899" s="33"/>
      <c r="G899" s="10"/>
      <c r="H899" s="36"/>
    </row>
    <row r="900" spans="1:8">
      <c r="A900" s="43">
        <v>894</v>
      </c>
      <c r="B900" s="99"/>
      <c r="C900" s="113"/>
      <c r="D900" s="33"/>
      <c r="E900" s="33"/>
      <c r="F900" s="33"/>
      <c r="G900" s="10"/>
      <c r="H900" s="36"/>
    </row>
    <row r="901" spans="1:8">
      <c r="A901" s="43">
        <v>895</v>
      </c>
      <c r="B901" s="99"/>
      <c r="C901" s="113"/>
      <c r="D901" s="33"/>
      <c r="E901" s="33"/>
      <c r="F901" s="33"/>
      <c r="G901" s="10"/>
      <c r="H901" s="36"/>
    </row>
    <row r="902" spans="1:8">
      <c r="A902" s="43">
        <v>896</v>
      </c>
      <c r="B902" s="99"/>
      <c r="C902" s="113"/>
      <c r="D902" s="33"/>
      <c r="E902" s="33"/>
      <c r="F902" s="33"/>
      <c r="G902" s="10"/>
      <c r="H902" s="36"/>
    </row>
    <row r="903" spans="1:8">
      <c r="A903" s="43">
        <v>897</v>
      </c>
      <c r="B903" s="99"/>
      <c r="C903" s="113"/>
      <c r="D903" s="33"/>
      <c r="E903" s="33"/>
      <c r="F903" s="33"/>
      <c r="G903" s="10"/>
      <c r="H903" s="36"/>
    </row>
    <row r="904" spans="1:8">
      <c r="A904" s="43">
        <v>898</v>
      </c>
      <c r="B904" s="99"/>
      <c r="C904" s="113"/>
      <c r="D904" s="33"/>
      <c r="E904" s="33"/>
      <c r="F904" s="33"/>
      <c r="G904" s="10"/>
      <c r="H904" s="36"/>
    </row>
    <row r="905" spans="1:8">
      <c r="A905" s="43">
        <v>899</v>
      </c>
      <c r="B905" s="99"/>
      <c r="C905" s="113"/>
      <c r="D905" s="33"/>
      <c r="E905" s="33"/>
      <c r="F905" s="33"/>
      <c r="G905" s="10"/>
      <c r="H905" s="36"/>
    </row>
    <row r="906" spans="1:8">
      <c r="A906" s="43">
        <v>900</v>
      </c>
      <c r="B906" s="99"/>
      <c r="C906" s="113"/>
      <c r="D906" s="33"/>
      <c r="E906" s="33"/>
      <c r="F906" s="33"/>
      <c r="G906" s="10"/>
      <c r="H906" s="36"/>
    </row>
    <row r="907" spans="1:8">
      <c r="A907" s="43">
        <v>901</v>
      </c>
      <c r="B907" s="99"/>
      <c r="C907" s="113"/>
      <c r="D907" s="33"/>
      <c r="E907" s="33"/>
      <c r="F907" s="33"/>
      <c r="G907" s="10"/>
      <c r="H907" s="36"/>
    </row>
    <row r="908" spans="1:8">
      <c r="A908" s="43">
        <v>902</v>
      </c>
      <c r="B908" s="99"/>
      <c r="C908" s="113"/>
      <c r="D908" s="33"/>
      <c r="E908" s="33"/>
      <c r="F908" s="33"/>
      <c r="G908" s="10"/>
      <c r="H908" s="36"/>
    </row>
    <row r="909" spans="1:8">
      <c r="A909" s="43">
        <v>903</v>
      </c>
      <c r="B909" s="99"/>
      <c r="C909" s="113"/>
      <c r="D909" s="33"/>
      <c r="E909" s="33"/>
      <c r="F909" s="33"/>
      <c r="G909" s="10"/>
      <c r="H909" s="36"/>
    </row>
    <row r="910" spans="1:8">
      <c r="A910" s="43">
        <v>904</v>
      </c>
      <c r="B910" s="99"/>
      <c r="C910" s="113"/>
      <c r="D910" s="33"/>
      <c r="E910" s="33"/>
      <c r="F910" s="33"/>
      <c r="G910" s="10"/>
      <c r="H910" s="36"/>
    </row>
    <row r="911" spans="1:8">
      <c r="A911" s="43">
        <v>905</v>
      </c>
      <c r="B911" s="99"/>
      <c r="C911" s="113"/>
      <c r="D911" s="33"/>
      <c r="E911" s="33"/>
      <c r="F911" s="33"/>
      <c r="G911" s="10"/>
      <c r="H911" s="36"/>
    </row>
    <row r="912" spans="1:8">
      <c r="A912" s="43">
        <v>906</v>
      </c>
      <c r="B912" s="99"/>
      <c r="C912" s="113"/>
      <c r="D912" s="33"/>
      <c r="E912" s="33"/>
      <c r="F912" s="33"/>
      <c r="G912" s="10"/>
      <c r="H912" s="36"/>
    </row>
    <row r="913" spans="1:8">
      <c r="A913" s="43">
        <v>907</v>
      </c>
      <c r="B913" s="99"/>
      <c r="C913" s="113"/>
      <c r="D913" s="33"/>
      <c r="E913" s="33"/>
      <c r="F913" s="33"/>
      <c r="G913" s="10"/>
      <c r="H913" s="36"/>
    </row>
    <row r="914" spans="1:8">
      <c r="A914" s="43">
        <v>908</v>
      </c>
      <c r="B914" s="99"/>
      <c r="C914" s="113"/>
      <c r="D914" s="33"/>
      <c r="E914" s="33"/>
      <c r="F914" s="33"/>
      <c r="G914" s="10"/>
      <c r="H914" s="36"/>
    </row>
    <row r="915" spans="1:8">
      <c r="A915" s="43">
        <v>909</v>
      </c>
      <c r="B915" s="99"/>
      <c r="C915" s="113"/>
      <c r="D915" s="33"/>
      <c r="E915" s="33"/>
      <c r="F915" s="33"/>
      <c r="G915" s="10"/>
      <c r="H915" s="36"/>
    </row>
    <row r="916" spans="1:8">
      <c r="A916" s="43">
        <v>910</v>
      </c>
      <c r="B916" s="99"/>
      <c r="C916" s="113"/>
      <c r="D916" s="33"/>
      <c r="E916" s="33"/>
      <c r="F916" s="33"/>
      <c r="G916" s="10"/>
      <c r="H916" s="36"/>
    </row>
    <row r="917" spans="1:8">
      <c r="A917" s="43">
        <v>911</v>
      </c>
      <c r="B917" s="99"/>
      <c r="C917" s="113"/>
      <c r="D917" s="33"/>
      <c r="E917" s="33"/>
      <c r="F917" s="33"/>
      <c r="G917" s="10"/>
      <c r="H917" s="36"/>
    </row>
    <row r="918" spans="1:8">
      <c r="A918" s="43">
        <v>912</v>
      </c>
      <c r="B918" s="99"/>
      <c r="C918" s="113"/>
      <c r="D918" s="33"/>
      <c r="E918" s="33"/>
      <c r="F918" s="33"/>
      <c r="G918" s="10"/>
      <c r="H918" s="36"/>
    </row>
    <row r="919" spans="1:8">
      <c r="A919" s="43">
        <v>913</v>
      </c>
      <c r="B919" s="99"/>
      <c r="C919" s="113"/>
      <c r="D919" s="33"/>
      <c r="E919" s="33"/>
      <c r="F919" s="33"/>
      <c r="G919" s="10"/>
      <c r="H919" s="36"/>
    </row>
    <row r="920" spans="1:8">
      <c r="A920" s="43">
        <v>914</v>
      </c>
      <c r="B920" s="99"/>
      <c r="C920" s="113"/>
      <c r="D920" s="33"/>
      <c r="E920" s="33"/>
      <c r="F920" s="33"/>
      <c r="G920" s="10"/>
      <c r="H920" s="36"/>
    </row>
    <row r="921" spans="1:8">
      <c r="A921" s="43">
        <v>915</v>
      </c>
      <c r="B921" s="99"/>
      <c r="C921" s="113"/>
      <c r="D921" s="33"/>
      <c r="E921" s="33"/>
      <c r="F921" s="33"/>
      <c r="G921" s="10"/>
      <c r="H921" s="36"/>
    </row>
    <row r="922" spans="1:8">
      <c r="A922" s="43">
        <v>916</v>
      </c>
      <c r="B922" s="99"/>
      <c r="C922" s="113"/>
      <c r="D922" s="33"/>
      <c r="E922" s="33"/>
      <c r="F922" s="33"/>
      <c r="G922" s="10"/>
      <c r="H922" s="36"/>
    </row>
    <row r="923" spans="1:8">
      <c r="A923" s="43">
        <v>917</v>
      </c>
      <c r="B923" s="99"/>
      <c r="C923" s="113"/>
      <c r="D923" s="33"/>
      <c r="E923" s="33"/>
      <c r="F923" s="33"/>
      <c r="G923" s="10"/>
      <c r="H923" s="36"/>
    </row>
    <row r="924" spans="1:8">
      <c r="A924" s="43">
        <v>918</v>
      </c>
      <c r="B924" s="99"/>
      <c r="C924" s="113"/>
      <c r="D924" s="33"/>
      <c r="E924" s="33"/>
      <c r="F924" s="33"/>
      <c r="G924" s="10"/>
      <c r="H924" s="36"/>
    </row>
    <row r="925" spans="1:8">
      <c r="A925" s="43">
        <v>919</v>
      </c>
      <c r="B925" s="99"/>
      <c r="C925" s="113"/>
      <c r="D925" s="33"/>
      <c r="E925" s="33"/>
      <c r="F925" s="33"/>
      <c r="G925" s="10"/>
      <c r="H925" s="36"/>
    </row>
    <row r="926" spans="1:8">
      <c r="A926" s="43">
        <v>920</v>
      </c>
      <c r="B926" s="99"/>
      <c r="C926" s="113"/>
      <c r="D926" s="33"/>
      <c r="E926" s="33"/>
      <c r="F926" s="33"/>
      <c r="G926" s="10"/>
      <c r="H926" s="36"/>
    </row>
    <row r="927" spans="1:8">
      <c r="A927" s="43">
        <v>921</v>
      </c>
      <c r="B927" s="99"/>
      <c r="C927" s="113"/>
      <c r="D927" s="33"/>
      <c r="E927" s="33"/>
      <c r="F927" s="33"/>
      <c r="G927" s="10"/>
      <c r="H927" s="36"/>
    </row>
    <row r="928" spans="1:8">
      <c r="A928" s="43">
        <v>922</v>
      </c>
      <c r="B928" s="99"/>
      <c r="C928" s="113"/>
      <c r="D928" s="33"/>
      <c r="E928" s="33"/>
      <c r="F928" s="33"/>
      <c r="G928" s="10"/>
      <c r="H928" s="36"/>
    </row>
    <row r="929" spans="1:8">
      <c r="A929" s="43">
        <v>923</v>
      </c>
      <c r="B929" s="99"/>
      <c r="C929" s="113"/>
      <c r="D929" s="33"/>
      <c r="E929" s="33"/>
      <c r="F929" s="33"/>
      <c r="G929" s="10"/>
      <c r="H929" s="36"/>
    </row>
    <row r="930" spans="1:8">
      <c r="A930" s="43">
        <v>924</v>
      </c>
      <c r="B930" s="99"/>
      <c r="C930" s="113"/>
      <c r="D930" s="33"/>
      <c r="E930" s="33"/>
      <c r="F930" s="33"/>
      <c r="G930" s="10"/>
      <c r="H930" s="36"/>
    </row>
    <row r="931" spans="1:8">
      <c r="A931" s="43">
        <v>925</v>
      </c>
      <c r="B931" s="99"/>
      <c r="C931" s="113"/>
      <c r="D931" s="33"/>
      <c r="E931" s="33"/>
      <c r="F931" s="33"/>
      <c r="G931" s="10"/>
      <c r="H931" s="36"/>
    </row>
    <row r="932" spans="1:8">
      <c r="A932" s="43">
        <v>926</v>
      </c>
      <c r="B932" s="99"/>
      <c r="C932" s="113"/>
      <c r="D932" s="33"/>
      <c r="E932" s="33"/>
      <c r="F932" s="33"/>
      <c r="G932" s="10"/>
      <c r="H932" s="36"/>
    </row>
    <row r="933" spans="1:8">
      <c r="A933" s="43">
        <v>927</v>
      </c>
      <c r="B933" s="99"/>
      <c r="C933" s="113"/>
      <c r="D933" s="33"/>
      <c r="E933" s="33"/>
      <c r="F933" s="33"/>
      <c r="G933" s="10"/>
      <c r="H933" s="36"/>
    </row>
    <row r="934" spans="1:8">
      <c r="A934" s="43">
        <v>928</v>
      </c>
      <c r="B934" s="99"/>
      <c r="C934" s="113"/>
      <c r="D934" s="33"/>
      <c r="E934" s="33"/>
      <c r="F934" s="33"/>
      <c r="G934" s="10"/>
      <c r="H934" s="36"/>
    </row>
    <row r="935" spans="1:8">
      <c r="A935" s="43">
        <v>929</v>
      </c>
      <c r="B935" s="99"/>
      <c r="C935" s="113"/>
      <c r="D935" s="33"/>
      <c r="E935" s="33"/>
      <c r="F935" s="33"/>
      <c r="G935" s="10"/>
      <c r="H935" s="36"/>
    </row>
    <row r="936" spans="1:8">
      <c r="A936" s="43">
        <v>930</v>
      </c>
      <c r="B936" s="99"/>
      <c r="C936" s="113"/>
      <c r="D936" s="33"/>
      <c r="E936" s="33"/>
      <c r="F936" s="33"/>
      <c r="G936" s="10"/>
      <c r="H936" s="36"/>
    </row>
    <row r="937" spans="1:8">
      <c r="A937" s="43">
        <v>931</v>
      </c>
      <c r="B937" s="99"/>
      <c r="C937" s="113"/>
      <c r="D937" s="33"/>
      <c r="E937" s="33"/>
      <c r="F937" s="33"/>
      <c r="G937" s="10"/>
      <c r="H937" s="36"/>
    </row>
    <row r="938" spans="1:8">
      <c r="A938" s="43">
        <v>932</v>
      </c>
      <c r="B938" s="99"/>
      <c r="C938" s="113"/>
      <c r="D938" s="33"/>
      <c r="E938" s="33"/>
      <c r="F938" s="33"/>
      <c r="G938" s="10"/>
      <c r="H938" s="36"/>
    </row>
    <row r="939" spans="1:8">
      <c r="A939" s="43">
        <v>933</v>
      </c>
      <c r="B939" s="99"/>
      <c r="C939" s="113"/>
      <c r="D939" s="33"/>
      <c r="E939" s="33"/>
      <c r="F939" s="33"/>
      <c r="G939" s="10"/>
      <c r="H939" s="36"/>
    </row>
    <row r="940" spans="1:8">
      <c r="A940" s="43">
        <v>934</v>
      </c>
      <c r="B940" s="99"/>
      <c r="C940" s="113"/>
      <c r="D940" s="33"/>
      <c r="E940" s="33"/>
      <c r="F940" s="33"/>
      <c r="G940" s="10"/>
      <c r="H940" s="36"/>
    </row>
    <row r="941" spans="1:8">
      <c r="A941" s="43">
        <v>935</v>
      </c>
      <c r="B941" s="99"/>
      <c r="C941" s="113"/>
      <c r="D941" s="33"/>
      <c r="E941" s="33"/>
      <c r="F941" s="33"/>
      <c r="G941" s="10"/>
      <c r="H941" s="36"/>
    </row>
    <row r="942" spans="1:8">
      <c r="A942" s="43">
        <v>936</v>
      </c>
      <c r="B942" s="99"/>
      <c r="C942" s="113"/>
      <c r="D942" s="33"/>
      <c r="E942" s="33"/>
      <c r="F942" s="33"/>
      <c r="G942" s="10"/>
      <c r="H942" s="36"/>
    </row>
    <row r="943" spans="1:8">
      <c r="A943" s="43">
        <v>937</v>
      </c>
      <c r="B943" s="99"/>
      <c r="C943" s="113"/>
      <c r="D943" s="33"/>
      <c r="E943" s="33"/>
      <c r="F943" s="33"/>
      <c r="G943" s="10"/>
      <c r="H943" s="36"/>
    </row>
    <row r="944" spans="1:8">
      <c r="A944" s="43">
        <v>938</v>
      </c>
      <c r="B944" s="99"/>
      <c r="C944" s="113"/>
      <c r="D944" s="33"/>
      <c r="E944" s="33"/>
      <c r="F944" s="33"/>
      <c r="G944" s="10"/>
      <c r="H944" s="36"/>
    </row>
    <row r="945" spans="1:8">
      <c r="A945" s="43">
        <v>939</v>
      </c>
      <c r="B945" s="99"/>
      <c r="C945" s="113"/>
      <c r="D945" s="33"/>
      <c r="E945" s="33"/>
      <c r="F945" s="33"/>
      <c r="G945" s="10"/>
      <c r="H945" s="36"/>
    </row>
    <row r="946" spans="1:8">
      <c r="A946" s="43">
        <v>940</v>
      </c>
      <c r="B946" s="99"/>
      <c r="C946" s="113"/>
      <c r="D946" s="33"/>
      <c r="E946" s="33"/>
      <c r="F946" s="33"/>
      <c r="G946" s="10"/>
      <c r="H946" s="36"/>
    </row>
    <row r="947" spans="1:8">
      <c r="A947" s="43">
        <v>941</v>
      </c>
      <c r="B947" s="99"/>
      <c r="C947" s="113"/>
      <c r="D947" s="33"/>
      <c r="E947" s="33"/>
      <c r="F947" s="33"/>
      <c r="G947" s="10"/>
      <c r="H947" s="36"/>
    </row>
    <row r="948" spans="1:8">
      <c r="A948" s="43">
        <v>942</v>
      </c>
      <c r="B948" s="99"/>
      <c r="C948" s="113"/>
      <c r="D948" s="33"/>
      <c r="E948" s="33"/>
      <c r="F948" s="33"/>
      <c r="G948" s="10"/>
      <c r="H948" s="36"/>
    </row>
    <row r="949" spans="1:8">
      <c r="A949" s="43">
        <v>943</v>
      </c>
      <c r="B949" s="99"/>
      <c r="C949" s="113"/>
      <c r="D949" s="33"/>
      <c r="E949" s="33"/>
      <c r="F949" s="33"/>
      <c r="G949" s="10"/>
      <c r="H949" s="36"/>
    </row>
    <row r="950" spans="1:8">
      <c r="A950" s="43">
        <v>944</v>
      </c>
      <c r="B950" s="99"/>
      <c r="C950" s="113"/>
      <c r="D950" s="33"/>
      <c r="E950" s="33"/>
      <c r="F950" s="33"/>
      <c r="G950" s="10"/>
      <c r="H950" s="36"/>
    </row>
    <row r="951" spans="1:8">
      <c r="A951" s="43">
        <v>945</v>
      </c>
      <c r="B951" s="99"/>
      <c r="C951" s="113"/>
      <c r="D951" s="33"/>
      <c r="E951" s="33"/>
      <c r="F951" s="33"/>
      <c r="G951" s="10"/>
      <c r="H951" s="36"/>
    </row>
    <row r="952" spans="1:8">
      <c r="A952" s="43">
        <v>946</v>
      </c>
      <c r="B952" s="99"/>
      <c r="C952" s="113"/>
      <c r="D952" s="33"/>
      <c r="E952" s="33"/>
      <c r="F952" s="33"/>
      <c r="G952" s="10"/>
      <c r="H952" s="36"/>
    </row>
    <row r="953" spans="1:8">
      <c r="A953" s="43">
        <v>947</v>
      </c>
      <c r="B953" s="99"/>
      <c r="C953" s="113"/>
      <c r="D953" s="33"/>
      <c r="E953" s="33"/>
      <c r="F953" s="33"/>
      <c r="G953" s="10"/>
      <c r="H953" s="36"/>
    </row>
    <row r="954" spans="1:8">
      <c r="A954" s="43">
        <v>948</v>
      </c>
      <c r="B954" s="99"/>
      <c r="C954" s="113"/>
      <c r="D954" s="33"/>
      <c r="E954" s="33"/>
      <c r="F954" s="33"/>
      <c r="G954" s="10"/>
      <c r="H954" s="36"/>
    </row>
    <row r="955" spans="1:8">
      <c r="A955" s="43">
        <v>949</v>
      </c>
      <c r="B955" s="99"/>
      <c r="C955" s="113"/>
      <c r="D955" s="33"/>
      <c r="E955" s="33"/>
      <c r="F955" s="33"/>
      <c r="G955" s="10"/>
      <c r="H955" s="36"/>
    </row>
    <row r="956" spans="1:8">
      <c r="A956" s="43">
        <v>950</v>
      </c>
      <c r="B956" s="99"/>
      <c r="C956" s="113"/>
      <c r="D956" s="33"/>
      <c r="E956" s="33"/>
      <c r="F956" s="33"/>
      <c r="G956" s="10"/>
      <c r="H956" s="36"/>
    </row>
    <row r="957" spans="1:8">
      <c r="A957" s="43">
        <v>951</v>
      </c>
      <c r="B957" s="99"/>
      <c r="C957" s="113"/>
      <c r="D957" s="33"/>
      <c r="E957" s="33"/>
      <c r="F957" s="33"/>
      <c r="G957" s="10"/>
      <c r="H957" s="36"/>
    </row>
    <row r="958" spans="1:8">
      <c r="A958" s="43">
        <v>952</v>
      </c>
      <c r="B958" s="99"/>
      <c r="C958" s="113"/>
      <c r="D958" s="33"/>
      <c r="E958" s="33"/>
      <c r="F958" s="33"/>
      <c r="G958" s="10"/>
      <c r="H958" s="36"/>
    </row>
    <row r="959" spans="1:8">
      <c r="A959" s="43">
        <v>953</v>
      </c>
      <c r="B959" s="99"/>
      <c r="C959" s="113"/>
      <c r="D959" s="33"/>
      <c r="E959" s="33"/>
      <c r="F959" s="33"/>
      <c r="G959" s="10"/>
      <c r="H959" s="36"/>
    </row>
    <row r="960" spans="1:8">
      <c r="A960" s="43">
        <v>954</v>
      </c>
      <c r="B960" s="99"/>
      <c r="C960" s="113"/>
      <c r="D960" s="33"/>
      <c r="E960" s="33"/>
      <c r="F960" s="33"/>
      <c r="G960" s="10"/>
      <c r="H960" s="36"/>
    </row>
    <row r="961" spans="1:8">
      <c r="A961" s="43">
        <v>955</v>
      </c>
      <c r="B961" s="99"/>
      <c r="C961" s="113"/>
      <c r="D961" s="33"/>
      <c r="E961" s="33"/>
      <c r="F961" s="33"/>
      <c r="G961" s="10"/>
      <c r="H961" s="36"/>
    </row>
    <row r="962" spans="1:8">
      <c r="A962" s="43">
        <v>956</v>
      </c>
      <c r="B962" s="99"/>
      <c r="C962" s="113"/>
      <c r="D962" s="33"/>
      <c r="E962" s="33"/>
      <c r="F962" s="33"/>
      <c r="G962" s="10"/>
      <c r="H962" s="36"/>
    </row>
    <row r="963" spans="1:8">
      <c r="A963" s="43">
        <v>957</v>
      </c>
      <c r="B963" s="99"/>
      <c r="C963" s="113"/>
      <c r="D963" s="33"/>
      <c r="E963" s="33"/>
      <c r="F963" s="33"/>
      <c r="G963" s="10"/>
      <c r="H963" s="36"/>
    </row>
    <row r="964" spans="1:8">
      <c r="A964" s="43">
        <v>958</v>
      </c>
      <c r="B964" s="99"/>
      <c r="C964" s="113"/>
      <c r="D964" s="33"/>
      <c r="E964" s="33"/>
      <c r="F964" s="33"/>
      <c r="G964" s="10"/>
      <c r="H964" s="36"/>
    </row>
    <row r="965" spans="1:8">
      <c r="A965" s="43">
        <v>959</v>
      </c>
      <c r="B965" s="99"/>
      <c r="C965" s="113"/>
      <c r="D965" s="33"/>
      <c r="E965" s="33"/>
      <c r="F965" s="33"/>
      <c r="G965" s="10"/>
      <c r="H965" s="36"/>
    </row>
    <row r="966" spans="1:8">
      <c r="A966" s="43">
        <v>960</v>
      </c>
      <c r="B966" s="99"/>
      <c r="C966" s="113"/>
      <c r="D966" s="33"/>
      <c r="E966" s="33"/>
      <c r="F966" s="33"/>
      <c r="G966" s="10"/>
      <c r="H966" s="36"/>
    </row>
    <row r="967" spans="1:8">
      <c r="A967" s="43">
        <v>961</v>
      </c>
      <c r="B967" s="99"/>
      <c r="C967" s="113"/>
      <c r="D967" s="33"/>
      <c r="E967" s="33"/>
      <c r="F967" s="33"/>
      <c r="G967" s="10"/>
      <c r="H967" s="36"/>
    </row>
    <row r="968" spans="1:8">
      <c r="A968" s="43">
        <v>962</v>
      </c>
      <c r="B968" s="99"/>
      <c r="C968" s="113"/>
      <c r="D968" s="33"/>
      <c r="E968" s="33"/>
      <c r="F968" s="33"/>
      <c r="G968" s="10"/>
      <c r="H968" s="36"/>
    </row>
    <row r="969" spans="1:8">
      <c r="A969" s="43">
        <v>963</v>
      </c>
      <c r="B969" s="99"/>
      <c r="C969" s="113"/>
      <c r="D969" s="33"/>
      <c r="E969" s="33"/>
      <c r="F969" s="33"/>
      <c r="G969" s="10"/>
      <c r="H969" s="36"/>
    </row>
    <row r="970" spans="1:8">
      <c r="A970" s="43">
        <v>964</v>
      </c>
      <c r="B970" s="99"/>
      <c r="C970" s="113"/>
      <c r="D970" s="33"/>
      <c r="E970" s="33"/>
      <c r="F970" s="33"/>
      <c r="G970" s="10"/>
      <c r="H970" s="36"/>
    </row>
    <row r="971" spans="1:8">
      <c r="A971" s="43">
        <v>965</v>
      </c>
      <c r="B971" s="99"/>
      <c r="C971" s="113"/>
      <c r="D971" s="33"/>
      <c r="E971" s="33"/>
      <c r="F971" s="33"/>
      <c r="G971" s="10"/>
      <c r="H971" s="36"/>
    </row>
    <row r="972" spans="1:8">
      <c r="A972" s="43">
        <v>966</v>
      </c>
      <c r="B972" s="99"/>
      <c r="C972" s="113"/>
      <c r="D972" s="33"/>
      <c r="E972" s="33"/>
      <c r="F972" s="33"/>
      <c r="G972" s="10"/>
      <c r="H972" s="36"/>
    </row>
    <row r="973" spans="1:8">
      <c r="A973" s="43">
        <v>967</v>
      </c>
      <c r="B973" s="99"/>
      <c r="C973" s="113"/>
      <c r="D973" s="33"/>
      <c r="E973" s="33"/>
      <c r="F973" s="33"/>
      <c r="G973" s="10"/>
      <c r="H973" s="36"/>
    </row>
    <row r="974" spans="1:8">
      <c r="A974" s="43">
        <v>968</v>
      </c>
      <c r="B974" s="99"/>
      <c r="C974" s="113"/>
      <c r="D974" s="33"/>
      <c r="E974" s="33"/>
      <c r="F974" s="33"/>
      <c r="G974" s="10"/>
      <c r="H974" s="36"/>
    </row>
    <row r="975" spans="1:8">
      <c r="A975" s="43">
        <v>969</v>
      </c>
      <c r="B975" s="99"/>
      <c r="C975" s="113"/>
      <c r="D975" s="33"/>
      <c r="E975" s="33"/>
      <c r="F975" s="33"/>
      <c r="G975" s="10"/>
      <c r="H975" s="36"/>
    </row>
    <row r="976" spans="1:8">
      <c r="A976" s="43">
        <v>970</v>
      </c>
      <c r="B976" s="99"/>
      <c r="C976" s="113"/>
      <c r="D976" s="33"/>
      <c r="E976" s="33"/>
      <c r="F976" s="33"/>
      <c r="G976" s="10"/>
      <c r="H976" s="36"/>
    </row>
    <row r="977" spans="1:8">
      <c r="A977" s="43">
        <v>971</v>
      </c>
      <c r="B977" s="99"/>
      <c r="C977" s="113"/>
      <c r="D977" s="33"/>
      <c r="E977" s="33"/>
      <c r="F977" s="33"/>
      <c r="G977" s="10"/>
      <c r="H977" s="36"/>
    </row>
    <row r="978" spans="1:8">
      <c r="A978" s="43">
        <v>972</v>
      </c>
      <c r="B978" s="99"/>
      <c r="C978" s="113"/>
      <c r="D978" s="33"/>
      <c r="E978" s="33"/>
      <c r="F978" s="33"/>
      <c r="G978" s="10"/>
      <c r="H978" s="36"/>
    </row>
    <row r="979" spans="1:8">
      <c r="A979" s="43">
        <v>973</v>
      </c>
      <c r="B979" s="99"/>
      <c r="C979" s="113"/>
      <c r="D979" s="33"/>
      <c r="E979" s="33"/>
      <c r="F979" s="33"/>
      <c r="G979" s="10"/>
      <c r="H979" s="36"/>
    </row>
    <row r="980" spans="1:8">
      <c r="A980" s="43">
        <v>974</v>
      </c>
      <c r="B980" s="99"/>
      <c r="C980" s="113"/>
      <c r="D980" s="33"/>
      <c r="E980" s="33"/>
      <c r="F980" s="33"/>
      <c r="G980" s="10"/>
      <c r="H980" s="36"/>
    </row>
    <row r="981" spans="1:8">
      <c r="A981" s="43">
        <v>975</v>
      </c>
      <c r="B981" s="99"/>
      <c r="C981" s="113"/>
      <c r="D981" s="33"/>
      <c r="E981" s="33"/>
      <c r="F981" s="33"/>
      <c r="G981" s="10"/>
      <c r="H981" s="36"/>
    </row>
    <row r="982" spans="1:8">
      <c r="A982" s="43">
        <v>976</v>
      </c>
      <c r="B982" s="99"/>
      <c r="C982" s="113"/>
      <c r="D982" s="33"/>
      <c r="E982" s="33"/>
      <c r="F982" s="33"/>
      <c r="G982" s="10"/>
      <c r="H982" s="36"/>
    </row>
    <row r="983" spans="1:8">
      <c r="A983" s="43">
        <v>977</v>
      </c>
      <c r="B983" s="99"/>
      <c r="C983" s="113"/>
      <c r="D983" s="33"/>
      <c r="E983" s="33"/>
      <c r="F983" s="33"/>
      <c r="G983" s="10"/>
      <c r="H983" s="36"/>
    </row>
    <row r="984" spans="1:8">
      <c r="A984" s="43">
        <v>978</v>
      </c>
      <c r="B984" s="99"/>
      <c r="C984" s="113"/>
      <c r="D984" s="33"/>
      <c r="E984" s="33"/>
      <c r="F984" s="33"/>
      <c r="G984" s="10"/>
      <c r="H984" s="36"/>
    </row>
    <row r="985" spans="1:8">
      <c r="A985" s="43">
        <v>979</v>
      </c>
      <c r="B985" s="99"/>
      <c r="C985" s="113"/>
      <c r="D985" s="33"/>
      <c r="E985" s="33"/>
      <c r="F985" s="33"/>
      <c r="G985" s="10"/>
      <c r="H985" s="36"/>
    </row>
    <row r="986" spans="1:8">
      <c r="A986" s="43">
        <v>980</v>
      </c>
      <c r="B986" s="99"/>
      <c r="C986" s="113"/>
      <c r="D986" s="33"/>
      <c r="E986" s="33"/>
      <c r="F986" s="33"/>
      <c r="G986" s="10"/>
      <c r="H986" s="36"/>
    </row>
    <row r="987" spans="1:8">
      <c r="A987" s="43">
        <v>981</v>
      </c>
      <c r="B987" s="99"/>
      <c r="C987" s="113"/>
      <c r="D987" s="33"/>
      <c r="E987" s="33"/>
      <c r="F987" s="33"/>
      <c r="G987" s="10"/>
      <c r="H987" s="36"/>
    </row>
    <row r="988" spans="1:8">
      <c r="A988" s="43">
        <v>982</v>
      </c>
      <c r="B988" s="99"/>
      <c r="C988" s="113"/>
      <c r="D988" s="33"/>
      <c r="E988" s="33"/>
      <c r="F988" s="33"/>
      <c r="G988" s="10"/>
      <c r="H988" s="36"/>
    </row>
    <row r="989" spans="1:8">
      <c r="A989" s="43">
        <v>983</v>
      </c>
      <c r="B989" s="99"/>
      <c r="C989" s="113"/>
      <c r="D989" s="33"/>
      <c r="E989" s="33"/>
      <c r="F989" s="33"/>
      <c r="G989" s="10"/>
      <c r="H989" s="36"/>
    </row>
    <row r="990" spans="1:8">
      <c r="A990" s="43">
        <v>984</v>
      </c>
      <c r="B990" s="99"/>
      <c r="C990" s="113"/>
      <c r="D990" s="33"/>
      <c r="E990" s="33"/>
      <c r="F990" s="33"/>
      <c r="G990" s="10"/>
      <c r="H990" s="36"/>
    </row>
    <row r="991" spans="1:8">
      <c r="A991" s="43">
        <v>985</v>
      </c>
      <c r="B991" s="99"/>
      <c r="C991" s="113"/>
      <c r="D991" s="33"/>
      <c r="E991" s="33"/>
      <c r="F991" s="33"/>
      <c r="G991" s="10"/>
      <c r="H991" s="36"/>
    </row>
    <row r="992" spans="1:8">
      <c r="A992" s="43">
        <v>986</v>
      </c>
      <c r="B992" s="99"/>
      <c r="C992" s="113"/>
      <c r="D992" s="33"/>
      <c r="E992" s="33"/>
      <c r="F992" s="33"/>
      <c r="G992" s="10"/>
      <c r="H992" s="36"/>
    </row>
    <row r="993" spans="1:8">
      <c r="A993" s="43">
        <v>987</v>
      </c>
      <c r="B993" s="99"/>
      <c r="C993" s="113"/>
      <c r="D993" s="33"/>
      <c r="E993" s="33"/>
      <c r="F993" s="33"/>
      <c r="G993" s="10"/>
      <c r="H993" s="36"/>
    </row>
    <row r="994" spans="1:8">
      <c r="A994" s="43">
        <v>988</v>
      </c>
      <c r="B994" s="99"/>
      <c r="C994" s="113"/>
      <c r="D994" s="33"/>
      <c r="E994" s="33"/>
      <c r="F994" s="33"/>
      <c r="G994" s="10"/>
      <c r="H994" s="36"/>
    </row>
    <row r="995" spans="1:8">
      <c r="A995" s="43">
        <v>989</v>
      </c>
      <c r="B995" s="99"/>
      <c r="C995" s="113"/>
      <c r="D995" s="33"/>
      <c r="E995" s="33"/>
      <c r="F995" s="33"/>
      <c r="G995" s="10"/>
      <c r="H995" s="36"/>
    </row>
    <row r="996" spans="1:8">
      <c r="A996" s="43">
        <v>990</v>
      </c>
      <c r="B996" s="99"/>
      <c r="C996" s="113"/>
      <c r="D996" s="33"/>
      <c r="E996" s="33"/>
      <c r="F996" s="33"/>
      <c r="G996" s="10"/>
      <c r="H996" s="36"/>
    </row>
    <row r="997" spans="1:8">
      <c r="A997" s="43">
        <v>991</v>
      </c>
      <c r="B997" s="99"/>
      <c r="C997" s="113"/>
      <c r="D997" s="33"/>
      <c r="E997" s="33"/>
      <c r="F997" s="33"/>
      <c r="G997" s="10"/>
      <c r="H997" s="36"/>
    </row>
    <row r="998" spans="1:8">
      <c r="A998" s="43">
        <v>992</v>
      </c>
      <c r="B998" s="99"/>
      <c r="C998" s="113"/>
      <c r="D998" s="33"/>
      <c r="E998" s="33"/>
      <c r="F998" s="33"/>
      <c r="G998" s="10"/>
      <c r="H998" s="36"/>
    </row>
    <row r="999" spans="1:8">
      <c r="A999" s="43">
        <v>993</v>
      </c>
      <c r="B999" s="99"/>
      <c r="C999" s="113"/>
      <c r="D999" s="33"/>
      <c r="E999" s="33"/>
      <c r="F999" s="33"/>
      <c r="G999" s="10"/>
      <c r="H999" s="36"/>
    </row>
    <row r="1000" spans="1:8">
      <c r="A1000" s="43">
        <v>994</v>
      </c>
      <c r="B1000" s="99"/>
      <c r="C1000" s="113"/>
      <c r="D1000" s="33"/>
      <c r="E1000" s="33"/>
      <c r="F1000" s="33"/>
      <c r="G1000" s="10"/>
      <c r="H1000" s="36"/>
    </row>
    <row r="1001" spans="1:8">
      <c r="A1001" s="43">
        <v>995</v>
      </c>
      <c r="B1001" s="99"/>
      <c r="C1001" s="113"/>
      <c r="D1001" s="33"/>
      <c r="E1001" s="33"/>
      <c r="F1001" s="33"/>
      <c r="G1001" s="10"/>
      <c r="H1001" s="36"/>
    </row>
    <row r="1002" spans="1:8">
      <c r="A1002" s="44"/>
      <c r="B1002" s="32"/>
      <c r="C1002" s="32"/>
      <c r="D1002" s="32"/>
      <c r="E1002" s="32"/>
      <c r="F1002" s="32"/>
      <c r="G1002" s="11"/>
      <c r="H1002" s="93"/>
    </row>
  </sheetData>
  <customSheetViews>
    <customSheetView guid="{488EBF45-CEA4-4ADF-B8AA-629A38C6FDBC}" showPageBreaks="1" showGridLines="0" fitToPage="1" printArea="1">
      <selection activeCell="F11" sqref="F11"/>
      <pageMargins left="0.70866141732283472" right="0.70866141732283472" top="0.74803149606299213" bottom="0.74803149606299213" header="0.31496062992125984" footer="0.31496062992125984"/>
      <pageSetup paperSize="8" fitToHeight="20" orientation="landscape" r:id="rId1"/>
      <headerFooter>
        <oddFooter>Page &amp;P&amp;R&amp;A</oddFooter>
      </headerFooter>
    </customSheetView>
    <customSheetView guid="{E8D29816-88C1-4E49-9654-34E7499DF1E1}" showGridLines="0" fitToPage="1" printArea="1">
      <selection activeCell="D1" sqref="C1:D1"/>
      <pageMargins left="0.70866141732283472" right="0.70866141732283472" top="0.74803149606299213" bottom="0.74803149606299213" header="0.31496062992125984" footer="0.31496062992125984"/>
      <pageSetup paperSize="8" scale="74" fitToHeight="20" orientation="landscape" r:id="rId2"/>
      <headerFooter>
        <oddFooter>Page &amp;P&amp;R&amp;A</oddFooter>
      </headerFooter>
    </customSheetView>
  </customSheetViews>
  <dataValidations count="5">
    <dataValidation type="list" allowBlank="1" showInputMessage="1" showErrorMessage="1" sqref="E1002">
      <formula1>"Batch specific / compliance data, Waste specific data (UK), EA published report / review, EC published report / review, Paper, Interview transcript, European or overseas paper or transcript, Other"</formula1>
    </dataValidation>
    <dataValidation type="list" allowBlank="1" showInputMessage="1" showErrorMessage="1" sqref="F8:F1002">
      <formula1>"Operator, Environment Agency, European Commission, Producer - not waste specific, Electronic database, Academic research database, Expert interview, Internet search engine, International / European Organisation, Other"</formula1>
    </dataValidation>
    <dataValidation type="list" allowBlank="1" showInputMessage="1" showErrorMessage="1" sqref="D7:D1002">
      <formula1>"Peer reviewed, Grey literature, Unpublished"</formula1>
    </dataValidation>
    <dataValidation type="list" allowBlank="1" showInputMessage="1" showErrorMessage="1" sqref="F7">
      <formula1>"Operator, Environment Agency, Europeon Commission, Producer - not waste specific, Electronic database, Key organisation website, Expert interview, Internet search engine, International / European Organisation, Other"</formula1>
    </dataValidation>
    <dataValidation type="list" allowBlank="1" showInputMessage="1" showErrorMessage="1" sqref="E7:E1001">
      <formula1>"Batch specific / compliance data, Waste specific data (UK), EA report / review, EC report / review, Paper, Interview transcript, European or overseas paper or transcript, Other"</formula1>
    </dataValidation>
  </dataValidations>
  <hyperlinks>
    <hyperlink ref="C12" display="http://www.google.co.uk/url?sa=t&amp;rct=j&amp;q=&amp;esrc=s&amp;frm=1&amp;source=web&amp;cd=43&amp;ved=0CD4QFjACOCg&amp;url=http%3A%2F%2Fwww.jesc.ac.cn%2Fjesc_En%2Fch%2Freader%2Fcreate_pdf.aspx%3Ffile_no%3D2011230503&amp;ei=Z-fgUvfMMouM7AbJmoDgDw&amp;usg=AFQjCNHV8FthLePcbFcKN00N6vA0c-aZsg&amp;sig2"/>
    <hyperlink ref="C11" r:id="rId3"/>
    <hyperlink ref="C10" r:id="rId4"/>
    <hyperlink ref="C13" r:id="rId5"/>
    <hyperlink ref="C14" r:id="rId6"/>
    <hyperlink ref="C15" r:id="rId7"/>
    <hyperlink ref="C16" r:id="rId8"/>
    <hyperlink ref="C17" r:id="rId9"/>
    <hyperlink ref="C18" r:id="rId10"/>
    <hyperlink ref="C19" r:id="rId11"/>
    <hyperlink ref="C27" r:id="rId12"/>
  </hyperlinks>
  <pageMargins left="0.70866141732283472" right="0.70866141732283472" top="0.74803149606299213" bottom="0.74803149606299213" header="0.31496062992125984" footer="0.31496062992125984"/>
  <pageSetup paperSize="8" fitToHeight="20" orientation="landscape"/>
  <headerFooter>
    <oddFooter>&amp;A&amp;RPage &amp;P</oddFooter>
  </headerFooter>
</worksheet>
</file>

<file path=xl/worksheets/sheet4.xml><?xml version="1.0" encoding="utf-8"?>
<worksheet xmlns="http://schemas.openxmlformats.org/spreadsheetml/2006/main" xmlns:r="http://schemas.openxmlformats.org/officeDocument/2006/relationships">
  <dimension ref="A2:G65"/>
  <sheetViews>
    <sheetView showGridLines="0" zoomScaleNormal="100" workbookViewId="0">
      <pane xSplit="1" ySplit="8" topLeftCell="B9" activePane="bottomRight" state="frozen"/>
      <selection pane="topRight" activeCell="B1" sqref="B1"/>
      <selection pane="bottomLeft" activeCell="A9" sqref="A9"/>
      <selection pane="bottomRight" activeCell="B1" sqref="B1"/>
    </sheetView>
  </sheetViews>
  <sheetFormatPr defaultRowHeight="12.75"/>
  <cols>
    <col min="1" max="1" width="11" style="6" customWidth="1"/>
    <col min="2" max="2" width="45.28515625" style="56" customWidth="1"/>
    <col min="3" max="3" width="13.42578125" style="1" customWidth="1"/>
    <col min="4" max="4" width="72" style="1" customWidth="1"/>
    <col min="5" max="5" width="21.28515625" style="1" customWidth="1"/>
    <col min="6" max="7" width="21.28515625" style="61" customWidth="1"/>
  </cols>
  <sheetData>
    <row r="2" spans="1:7" ht="15.75">
      <c r="A2" s="28" t="s">
        <v>540</v>
      </c>
    </row>
    <row r="3" spans="1:7" ht="8.25" customHeight="1">
      <c r="A3" s="34"/>
    </row>
    <row r="4" spans="1:7">
      <c r="A4" s="35" t="s">
        <v>31</v>
      </c>
    </row>
    <row r="5" spans="1:7">
      <c r="A5" s="35" t="s">
        <v>103</v>
      </c>
    </row>
    <row r="6" spans="1:7" ht="14.25" customHeight="1">
      <c r="A6" s="273" t="s">
        <v>104</v>
      </c>
      <c r="B6" s="273"/>
      <c r="C6" s="273"/>
      <c r="D6" s="273"/>
      <c r="E6" s="273"/>
      <c r="F6" s="273"/>
    </row>
    <row r="7" spans="1:7" ht="9" customHeight="1">
      <c r="A7" s="89"/>
      <c r="B7" s="89"/>
      <c r="C7" s="89"/>
      <c r="D7" s="89"/>
      <c r="E7" s="89"/>
      <c r="F7" s="89"/>
    </row>
    <row r="8" spans="1:7" s="7" customFormat="1" ht="87.75" customHeight="1">
      <c r="A8" s="38" t="s">
        <v>21</v>
      </c>
      <c r="B8" s="39" t="s">
        <v>20</v>
      </c>
      <c r="C8" s="39" t="s">
        <v>19</v>
      </c>
      <c r="D8" s="39" t="s">
        <v>30</v>
      </c>
      <c r="E8" s="39" t="s">
        <v>71</v>
      </c>
      <c r="F8" s="80" t="s">
        <v>122</v>
      </c>
      <c r="G8" s="81" t="s">
        <v>59</v>
      </c>
    </row>
    <row r="9" spans="1:7">
      <c r="A9" s="25"/>
      <c r="B9" s="57" t="s">
        <v>23</v>
      </c>
      <c r="C9" s="33"/>
      <c r="D9" s="33"/>
      <c r="E9" s="33"/>
      <c r="F9" s="82"/>
      <c r="G9" s="83"/>
    </row>
    <row r="10" spans="1:7" s="60" customFormat="1" ht="82.5" customHeight="1">
      <c r="A10" s="350">
        <v>1</v>
      </c>
      <c r="B10" s="95" t="s">
        <v>580</v>
      </c>
      <c r="C10" s="220" t="s">
        <v>281</v>
      </c>
      <c r="D10" s="102" t="s">
        <v>530</v>
      </c>
      <c r="E10" s="102" t="s">
        <v>296</v>
      </c>
      <c r="F10" s="84" t="s">
        <v>389</v>
      </c>
      <c r="G10" s="62" t="s">
        <v>60</v>
      </c>
    </row>
    <row r="11" spans="1:7" s="60" customFormat="1" ht="72" customHeight="1">
      <c r="A11" s="350">
        <v>2</v>
      </c>
      <c r="B11" s="95" t="s">
        <v>125</v>
      </c>
      <c r="C11" s="221" t="s">
        <v>171</v>
      </c>
      <c r="D11" s="102" t="s">
        <v>391</v>
      </c>
      <c r="E11" s="102">
        <v>2</v>
      </c>
      <c r="F11" s="84" t="s">
        <v>390</v>
      </c>
      <c r="G11" s="62" t="s">
        <v>60</v>
      </c>
    </row>
    <row r="12" spans="1:7" s="60" customFormat="1" ht="87" customHeight="1">
      <c r="A12" s="350">
        <v>3</v>
      </c>
      <c r="B12" s="95" t="s">
        <v>581</v>
      </c>
      <c r="C12" s="221" t="s">
        <v>167</v>
      </c>
      <c r="D12" s="102" t="s">
        <v>293</v>
      </c>
      <c r="E12" s="102" t="s">
        <v>294</v>
      </c>
      <c r="F12" s="84" t="s">
        <v>142</v>
      </c>
      <c r="G12" s="62" t="s">
        <v>60</v>
      </c>
    </row>
    <row r="13" spans="1:7" s="60" customFormat="1" ht="72" customHeight="1">
      <c r="A13" s="350">
        <v>4</v>
      </c>
      <c r="B13" s="95" t="s">
        <v>582</v>
      </c>
      <c r="C13" s="221" t="s">
        <v>170</v>
      </c>
      <c r="D13" s="102"/>
      <c r="E13" s="102"/>
      <c r="F13" s="84" t="s">
        <v>60</v>
      </c>
      <c r="G13" s="62" t="s">
        <v>60</v>
      </c>
    </row>
    <row r="14" spans="1:7" s="60" customFormat="1" ht="72" customHeight="1">
      <c r="A14" s="350">
        <v>5</v>
      </c>
      <c r="B14" s="95" t="s">
        <v>583</v>
      </c>
      <c r="C14" s="221" t="s">
        <v>172</v>
      </c>
      <c r="D14" s="102"/>
      <c r="E14" s="102"/>
      <c r="F14" s="84" t="s">
        <v>60</v>
      </c>
      <c r="G14" s="62" t="s">
        <v>60</v>
      </c>
    </row>
    <row r="15" spans="1:7" s="60" customFormat="1" ht="274.5" customHeight="1">
      <c r="A15" s="350">
        <v>6</v>
      </c>
      <c r="B15" s="95" t="s">
        <v>584</v>
      </c>
      <c r="C15" s="221" t="s">
        <v>167</v>
      </c>
      <c r="D15" s="102" t="s">
        <v>531</v>
      </c>
      <c r="E15" s="102" t="s">
        <v>499</v>
      </c>
      <c r="F15" s="84" t="s">
        <v>142</v>
      </c>
      <c r="G15" s="62" t="s">
        <v>60</v>
      </c>
    </row>
    <row r="16" spans="1:7" s="60" customFormat="1" ht="77.25" customHeight="1">
      <c r="A16" s="350">
        <v>7</v>
      </c>
      <c r="B16" s="351" t="s">
        <v>585</v>
      </c>
      <c r="C16" s="221" t="s">
        <v>142</v>
      </c>
      <c r="D16" s="102" t="s">
        <v>392</v>
      </c>
      <c r="E16" s="102">
        <v>2</v>
      </c>
      <c r="F16" s="84" t="s">
        <v>393</v>
      </c>
      <c r="G16" s="85" t="s">
        <v>60</v>
      </c>
    </row>
    <row r="17" spans="1:7" s="60" customFormat="1" ht="72" customHeight="1">
      <c r="A17" s="350">
        <v>8</v>
      </c>
      <c r="B17" s="351" t="s">
        <v>586</v>
      </c>
      <c r="C17" s="221" t="s">
        <v>142</v>
      </c>
      <c r="D17" s="102" t="s">
        <v>394</v>
      </c>
      <c r="E17" s="102" t="s">
        <v>498</v>
      </c>
      <c r="F17" s="84" t="s">
        <v>142</v>
      </c>
      <c r="G17" s="85" t="s">
        <v>60</v>
      </c>
    </row>
    <row r="18" spans="1:7" s="60" customFormat="1" ht="72" customHeight="1">
      <c r="A18" s="350">
        <v>9</v>
      </c>
      <c r="B18" s="95" t="s">
        <v>123</v>
      </c>
      <c r="C18" s="221" t="s">
        <v>173</v>
      </c>
      <c r="D18" s="102" t="s">
        <v>174</v>
      </c>
      <c r="E18" s="102">
        <v>2</v>
      </c>
      <c r="F18" s="84" t="s">
        <v>142</v>
      </c>
      <c r="G18" s="62" t="s">
        <v>60</v>
      </c>
    </row>
    <row r="19" spans="1:7" s="60" customFormat="1" ht="142.5" customHeight="1">
      <c r="A19" s="350">
        <v>10</v>
      </c>
      <c r="B19" s="95" t="s">
        <v>135</v>
      </c>
      <c r="C19" s="84" t="s">
        <v>562</v>
      </c>
      <c r="D19" s="102" t="s">
        <v>563</v>
      </c>
      <c r="E19" s="102" t="s">
        <v>561</v>
      </c>
      <c r="F19" s="84" t="s">
        <v>395</v>
      </c>
      <c r="G19" s="62" t="s">
        <v>60</v>
      </c>
    </row>
    <row r="20" spans="1:7" s="60" customFormat="1" ht="131.25" customHeight="1">
      <c r="A20" s="350">
        <v>11</v>
      </c>
      <c r="B20" s="95" t="s">
        <v>124</v>
      </c>
      <c r="C20" s="84"/>
      <c r="D20" s="102" t="s">
        <v>495</v>
      </c>
      <c r="E20" s="102" t="s">
        <v>496</v>
      </c>
      <c r="F20" s="84" t="s">
        <v>142</v>
      </c>
      <c r="G20" s="62"/>
    </row>
    <row r="21" spans="1:7" s="60" customFormat="1">
      <c r="A21" s="59"/>
      <c r="B21" s="58" t="s">
        <v>24</v>
      </c>
      <c r="C21" s="55"/>
      <c r="D21" s="95"/>
      <c r="E21" s="95"/>
      <c r="F21" s="86"/>
      <c r="G21" s="62"/>
    </row>
    <row r="22" spans="1:7" s="60" customFormat="1" ht="372.75" customHeight="1">
      <c r="A22" s="350">
        <v>12</v>
      </c>
      <c r="B22" s="95" t="s">
        <v>105</v>
      </c>
      <c r="C22" s="221" t="s">
        <v>167</v>
      </c>
      <c r="D22" s="102" t="s">
        <v>526</v>
      </c>
      <c r="E22" s="104" t="s">
        <v>501</v>
      </c>
      <c r="F22" s="84" t="s">
        <v>541</v>
      </c>
      <c r="G22" s="62" t="s">
        <v>131</v>
      </c>
    </row>
    <row r="23" spans="1:7" s="60" customFormat="1" ht="39.75" customHeight="1">
      <c r="A23" s="59"/>
      <c r="B23" s="274" t="s">
        <v>113</v>
      </c>
      <c r="C23" s="275"/>
      <c r="D23" s="275"/>
      <c r="E23" s="275"/>
      <c r="F23" s="275"/>
      <c r="G23" s="276"/>
    </row>
    <row r="24" spans="1:7" s="60" customFormat="1">
      <c r="A24" s="59"/>
      <c r="B24" s="90" t="s">
        <v>106</v>
      </c>
      <c r="C24" s="55"/>
      <c r="D24" s="55"/>
      <c r="E24" s="55"/>
      <c r="F24" s="86"/>
      <c r="G24" s="62"/>
    </row>
    <row r="25" spans="1:7" s="60" customFormat="1" ht="135.75" customHeight="1">
      <c r="A25" s="350">
        <v>13</v>
      </c>
      <c r="B25" s="95" t="s">
        <v>587</v>
      </c>
      <c r="C25" s="221" t="s">
        <v>170</v>
      </c>
      <c r="D25" s="102" t="s">
        <v>527</v>
      </c>
      <c r="E25" s="102" t="s">
        <v>494</v>
      </c>
      <c r="F25" s="84" t="s">
        <v>396</v>
      </c>
      <c r="G25" s="62" t="s">
        <v>64</v>
      </c>
    </row>
    <row r="26" spans="1:7" s="60" customFormat="1" ht="159" customHeight="1">
      <c r="A26" s="350">
        <v>14</v>
      </c>
      <c r="B26" s="95" t="s">
        <v>588</v>
      </c>
      <c r="C26" s="221" t="s">
        <v>170</v>
      </c>
      <c r="D26" s="102" t="s">
        <v>521</v>
      </c>
      <c r="E26" s="102" t="s">
        <v>400</v>
      </c>
      <c r="F26" s="84" t="s">
        <v>397</v>
      </c>
      <c r="G26" s="62" t="s">
        <v>64</v>
      </c>
    </row>
    <row r="27" spans="1:7" s="60" customFormat="1" ht="12.75" customHeight="1">
      <c r="A27" s="59"/>
      <c r="B27" s="92" t="s">
        <v>107</v>
      </c>
      <c r="C27" s="221"/>
      <c r="D27" s="102"/>
      <c r="E27" s="102"/>
      <c r="F27" s="84"/>
      <c r="G27" s="62"/>
    </row>
    <row r="28" spans="1:7" s="60" customFormat="1" ht="72.75" customHeight="1">
      <c r="A28" s="350">
        <v>15</v>
      </c>
      <c r="B28" s="95" t="s">
        <v>589</v>
      </c>
      <c r="C28" s="221" t="s">
        <v>167</v>
      </c>
      <c r="D28" s="102" t="s">
        <v>398</v>
      </c>
      <c r="E28" s="102" t="s">
        <v>399</v>
      </c>
      <c r="F28" s="84" t="s">
        <v>148</v>
      </c>
      <c r="G28" s="62" t="s">
        <v>65</v>
      </c>
    </row>
    <row r="29" spans="1:7" s="60" customFormat="1" ht="131.25" customHeight="1">
      <c r="A29" s="350">
        <v>16</v>
      </c>
      <c r="B29" s="95" t="s">
        <v>114</v>
      </c>
      <c r="C29" s="221" t="s">
        <v>167</v>
      </c>
      <c r="D29" s="102" t="s">
        <v>532</v>
      </c>
      <c r="E29" s="102" t="s">
        <v>502</v>
      </c>
      <c r="F29" s="84" t="s">
        <v>148</v>
      </c>
      <c r="G29" s="62" t="s">
        <v>65</v>
      </c>
    </row>
    <row r="30" spans="1:7" s="60" customFormat="1">
      <c r="A30" s="59"/>
      <c r="B30" s="91" t="s">
        <v>108</v>
      </c>
      <c r="C30" s="221"/>
      <c r="D30" s="102"/>
      <c r="E30" s="102"/>
      <c r="F30" s="84"/>
      <c r="G30" s="62"/>
    </row>
    <row r="31" spans="1:7" s="60" customFormat="1" ht="135" customHeight="1">
      <c r="A31" s="350">
        <v>17</v>
      </c>
      <c r="B31" s="229" t="s">
        <v>78</v>
      </c>
      <c r="C31" s="221" t="s">
        <v>167</v>
      </c>
      <c r="D31" s="102" t="s">
        <v>490</v>
      </c>
      <c r="E31" s="102" t="s">
        <v>489</v>
      </c>
      <c r="F31" s="84" t="s">
        <v>148</v>
      </c>
      <c r="G31" s="62" t="s">
        <v>132</v>
      </c>
    </row>
    <row r="32" spans="1:7" s="60" customFormat="1" ht="78" customHeight="1">
      <c r="A32" s="350">
        <v>18</v>
      </c>
      <c r="B32" s="95" t="s">
        <v>115</v>
      </c>
      <c r="C32" s="84" t="s">
        <v>10</v>
      </c>
      <c r="D32" s="102" t="s">
        <v>520</v>
      </c>
      <c r="E32" s="104" t="s">
        <v>175</v>
      </c>
      <c r="F32" s="84" t="s">
        <v>142</v>
      </c>
      <c r="G32" s="62" t="s">
        <v>60</v>
      </c>
    </row>
    <row r="33" spans="1:7" s="60" customFormat="1" ht="16.5" customHeight="1">
      <c r="A33" s="59"/>
      <c r="B33" s="277" t="s">
        <v>110</v>
      </c>
      <c r="C33" s="278"/>
      <c r="D33" s="278"/>
      <c r="E33" s="278"/>
      <c r="F33" s="279"/>
      <c r="G33" s="62"/>
    </row>
    <row r="34" spans="1:7" s="60" customFormat="1" ht="95.25" customHeight="1">
      <c r="A34" s="350">
        <v>19</v>
      </c>
      <c r="B34" s="95" t="s">
        <v>590</v>
      </c>
      <c r="C34" s="221" t="s">
        <v>170</v>
      </c>
      <c r="D34" s="102" t="s">
        <v>401</v>
      </c>
      <c r="E34" s="102">
        <v>3</v>
      </c>
      <c r="F34" s="84" t="s">
        <v>402</v>
      </c>
      <c r="G34" s="62" t="s">
        <v>62</v>
      </c>
    </row>
    <row r="35" spans="1:7" s="60" customFormat="1" ht="78.75" customHeight="1">
      <c r="A35" s="350">
        <v>20</v>
      </c>
      <c r="B35" s="95" t="s">
        <v>83</v>
      </c>
      <c r="C35" s="221" t="s">
        <v>167</v>
      </c>
      <c r="D35" s="102" t="s">
        <v>491</v>
      </c>
      <c r="E35" s="102" t="s">
        <v>492</v>
      </c>
      <c r="F35" s="84" t="s">
        <v>148</v>
      </c>
      <c r="G35" s="62" t="s">
        <v>61</v>
      </c>
    </row>
    <row r="36" spans="1:7" s="60" customFormat="1" ht="93.75" customHeight="1">
      <c r="A36" s="350">
        <v>21</v>
      </c>
      <c r="B36" s="95" t="s">
        <v>591</v>
      </c>
      <c r="C36" s="221" t="s">
        <v>167</v>
      </c>
      <c r="D36" s="102" t="s">
        <v>491</v>
      </c>
      <c r="E36" s="102" t="s">
        <v>492</v>
      </c>
      <c r="F36" s="84" t="s">
        <v>148</v>
      </c>
      <c r="G36" s="62" t="s">
        <v>82</v>
      </c>
    </row>
    <row r="37" spans="1:7" s="60" customFormat="1" ht="63.75" customHeight="1">
      <c r="A37" s="350">
        <v>22</v>
      </c>
      <c r="B37" s="95" t="s">
        <v>129</v>
      </c>
      <c r="C37" s="221" t="s">
        <v>170</v>
      </c>
      <c r="D37" s="102" t="s">
        <v>274</v>
      </c>
      <c r="E37" s="102" t="s">
        <v>403</v>
      </c>
      <c r="F37" s="84" t="s">
        <v>148</v>
      </c>
      <c r="G37" s="62" t="s">
        <v>61</v>
      </c>
    </row>
    <row r="38" spans="1:7" s="60" customFormat="1">
      <c r="A38" s="59"/>
      <c r="B38" s="92" t="s">
        <v>109</v>
      </c>
      <c r="C38" s="221"/>
      <c r="D38" s="102"/>
      <c r="E38" s="102"/>
      <c r="F38" s="84"/>
      <c r="G38" s="62"/>
    </row>
    <row r="39" spans="1:7" s="60" customFormat="1" ht="67.5" customHeight="1">
      <c r="A39" s="350">
        <v>23</v>
      </c>
      <c r="B39" s="95" t="s">
        <v>592</v>
      </c>
      <c r="C39" s="84" t="s">
        <v>10</v>
      </c>
      <c r="D39" s="102" t="s">
        <v>533</v>
      </c>
      <c r="E39" s="102" t="s">
        <v>404</v>
      </c>
      <c r="F39" s="84" t="s">
        <v>148</v>
      </c>
      <c r="G39" s="62" t="s">
        <v>66</v>
      </c>
    </row>
    <row r="40" spans="1:7" s="60" customFormat="1" ht="50.25" customHeight="1">
      <c r="A40" s="350">
        <v>24</v>
      </c>
      <c r="B40" s="95" t="s">
        <v>593</v>
      </c>
      <c r="C40" s="221" t="s">
        <v>170</v>
      </c>
      <c r="D40" s="102" t="s">
        <v>275</v>
      </c>
      <c r="E40" s="102" t="s">
        <v>276</v>
      </c>
      <c r="F40" s="84" t="s">
        <v>60</v>
      </c>
      <c r="G40" s="62" t="s">
        <v>66</v>
      </c>
    </row>
    <row r="41" spans="1:7" s="60" customFormat="1" ht="72" customHeight="1">
      <c r="A41" s="350">
        <v>25</v>
      </c>
      <c r="B41" s="95" t="s">
        <v>112</v>
      </c>
      <c r="C41" s="221" t="s">
        <v>170</v>
      </c>
      <c r="D41" s="102" t="s">
        <v>405</v>
      </c>
      <c r="E41" s="102" t="s">
        <v>276</v>
      </c>
      <c r="F41" s="84" t="s">
        <v>60</v>
      </c>
      <c r="G41" s="62" t="s">
        <v>66</v>
      </c>
    </row>
    <row r="42" spans="1:7" s="60" customFormat="1" ht="72" customHeight="1">
      <c r="A42" s="350">
        <v>26</v>
      </c>
      <c r="B42" s="95" t="s">
        <v>594</v>
      </c>
      <c r="C42" s="221" t="s">
        <v>167</v>
      </c>
      <c r="D42" s="102" t="s">
        <v>406</v>
      </c>
      <c r="E42" s="102" t="s">
        <v>407</v>
      </c>
      <c r="F42" s="84" t="s">
        <v>148</v>
      </c>
      <c r="G42" s="62" t="s">
        <v>61</v>
      </c>
    </row>
    <row r="43" spans="1:7" s="60" customFormat="1" ht="72" customHeight="1">
      <c r="A43" s="350">
        <v>27</v>
      </c>
      <c r="B43" s="95" t="s">
        <v>111</v>
      </c>
      <c r="C43" s="221" t="s">
        <v>170</v>
      </c>
      <c r="D43" s="102" t="s">
        <v>522</v>
      </c>
      <c r="E43" s="102" t="s">
        <v>403</v>
      </c>
      <c r="F43" s="84" t="s">
        <v>148</v>
      </c>
      <c r="G43" s="62" t="s">
        <v>61</v>
      </c>
    </row>
    <row r="44" spans="1:7" s="60" customFormat="1" ht="48" customHeight="1">
      <c r="A44" s="350">
        <v>28</v>
      </c>
      <c r="B44" s="95" t="s">
        <v>84</v>
      </c>
      <c r="C44" s="221" t="s">
        <v>170</v>
      </c>
      <c r="D44" s="102" t="s">
        <v>408</v>
      </c>
      <c r="E44" s="134" t="s">
        <v>409</v>
      </c>
      <c r="F44" s="84" t="s">
        <v>142</v>
      </c>
      <c r="G44" s="62" t="s">
        <v>65</v>
      </c>
    </row>
    <row r="45" spans="1:7" s="60" customFormat="1" ht="33" customHeight="1">
      <c r="A45" s="350">
        <v>29</v>
      </c>
      <c r="B45" s="95" t="s">
        <v>79</v>
      </c>
      <c r="C45" s="221" t="s">
        <v>170</v>
      </c>
      <c r="D45" s="102" t="s">
        <v>534</v>
      </c>
      <c r="E45" s="102" t="s">
        <v>409</v>
      </c>
      <c r="F45" s="84" t="s">
        <v>142</v>
      </c>
      <c r="G45" s="62" t="s">
        <v>63</v>
      </c>
    </row>
    <row r="46" spans="1:7" s="60" customFormat="1" ht="61.5" customHeight="1">
      <c r="A46" s="350">
        <v>30</v>
      </c>
      <c r="B46" s="95" t="s">
        <v>85</v>
      </c>
      <c r="C46" s="221" t="s">
        <v>170</v>
      </c>
      <c r="D46" s="102" t="s">
        <v>410</v>
      </c>
      <c r="E46" s="102" t="s">
        <v>276</v>
      </c>
      <c r="F46" s="84" t="s">
        <v>60</v>
      </c>
      <c r="G46" s="62" t="s">
        <v>66</v>
      </c>
    </row>
    <row r="47" spans="1:7" s="60" customFormat="1">
      <c r="A47" s="59"/>
      <c r="B47" s="76" t="s">
        <v>22</v>
      </c>
      <c r="C47" s="55"/>
      <c r="D47" s="95"/>
      <c r="E47" s="95"/>
      <c r="F47" s="86"/>
      <c r="G47" s="62"/>
    </row>
    <row r="48" spans="1:7" s="60" customFormat="1" ht="78.75" customHeight="1">
      <c r="A48" s="350">
        <v>31</v>
      </c>
      <c r="B48" s="95" t="s">
        <v>595</v>
      </c>
      <c r="C48" s="221" t="s">
        <v>170</v>
      </c>
      <c r="D48" s="102" t="s">
        <v>277</v>
      </c>
      <c r="E48" s="102" t="s">
        <v>276</v>
      </c>
      <c r="F48" s="84" t="s">
        <v>60</v>
      </c>
      <c r="G48" s="62" t="s">
        <v>61</v>
      </c>
    </row>
    <row r="49" spans="1:7" s="60" customFormat="1" ht="49.5" customHeight="1">
      <c r="A49" s="350">
        <v>32</v>
      </c>
      <c r="B49" s="95" t="s">
        <v>596</v>
      </c>
      <c r="C49" s="221" t="s">
        <v>170</v>
      </c>
      <c r="D49" s="102" t="s">
        <v>277</v>
      </c>
      <c r="E49" s="102" t="s">
        <v>276</v>
      </c>
      <c r="F49" s="84" t="s">
        <v>60</v>
      </c>
      <c r="G49" s="62" t="s">
        <v>67</v>
      </c>
    </row>
    <row r="50" spans="1:7" s="60" customFormat="1" ht="43.5" customHeight="1">
      <c r="A50" s="350">
        <v>33</v>
      </c>
      <c r="B50" s="95" t="s">
        <v>597</v>
      </c>
      <c r="C50" s="221" t="s">
        <v>170</v>
      </c>
      <c r="D50" s="102" t="s">
        <v>277</v>
      </c>
      <c r="E50" s="102" t="s">
        <v>276</v>
      </c>
      <c r="F50" s="84" t="s">
        <v>60</v>
      </c>
      <c r="G50" s="62" t="s">
        <v>68</v>
      </c>
    </row>
    <row r="51" spans="1:7" s="60" customFormat="1">
      <c r="A51" s="59"/>
      <c r="B51" s="58" t="s">
        <v>25</v>
      </c>
      <c r="C51" s="55"/>
      <c r="D51" s="95"/>
      <c r="E51" s="95"/>
      <c r="F51" s="86"/>
      <c r="G51" s="62"/>
    </row>
    <row r="52" spans="1:7" s="60" customFormat="1" ht="44.25" customHeight="1">
      <c r="A52" s="350">
        <v>34</v>
      </c>
      <c r="B52" s="95" t="s">
        <v>598</v>
      </c>
      <c r="C52" s="221" t="s">
        <v>170</v>
      </c>
      <c r="D52" s="102" t="s">
        <v>277</v>
      </c>
      <c r="E52" s="102" t="s">
        <v>524</v>
      </c>
      <c r="F52" s="84" t="s">
        <v>60</v>
      </c>
      <c r="G52" s="62" t="s">
        <v>67</v>
      </c>
    </row>
    <row r="53" spans="1:7" s="60" customFormat="1" ht="43.5" customHeight="1">
      <c r="A53" s="350">
        <v>35</v>
      </c>
      <c r="B53" s="95" t="s">
        <v>599</v>
      </c>
      <c r="C53" s="221" t="s">
        <v>170</v>
      </c>
      <c r="D53" s="102" t="s">
        <v>277</v>
      </c>
      <c r="E53" s="102" t="s">
        <v>524</v>
      </c>
      <c r="F53" s="84" t="s">
        <v>60</v>
      </c>
      <c r="G53" s="62" t="s">
        <v>75</v>
      </c>
    </row>
    <row r="54" spans="1:7" s="60" customFormat="1">
      <c r="A54" s="59"/>
      <c r="B54" s="58" t="s">
        <v>26</v>
      </c>
      <c r="C54" s="55"/>
      <c r="D54" s="95"/>
      <c r="E54" s="95"/>
      <c r="F54" s="86"/>
      <c r="G54" s="62"/>
    </row>
    <row r="55" spans="1:7" s="60" customFormat="1" ht="140.25" customHeight="1">
      <c r="A55" s="350">
        <v>36</v>
      </c>
      <c r="B55" s="95" t="s">
        <v>600</v>
      </c>
      <c r="C55" s="221" t="s">
        <v>167</v>
      </c>
      <c r="D55" s="102" t="s">
        <v>523</v>
      </c>
      <c r="E55" s="102" t="s">
        <v>497</v>
      </c>
      <c r="F55" s="84" t="s">
        <v>148</v>
      </c>
      <c r="G55" s="62" t="s">
        <v>87</v>
      </c>
    </row>
    <row r="56" spans="1:7" s="60" customFormat="1">
      <c r="A56" s="59"/>
      <c r="B56" s="58" t="s">
        <v>27</v>
      </c>
      <c r="C56" s="55"/>
      <c r="D56" s="95"/>
      <c r="E56" s="95"/>
      <c r="F56" s="86"/>
      <c r="G56" s="62"/>
    </row>
    <row r="57" spans="1:7" s="60" customFormat="1" ht="40.5" customHeight="1">
      <c r="A57" s="350">
        <v>37</v>
      </c>
      <c r="B57" s="95" t="s">
        <v>601</v>
      </c>
      <c r="C57" s="221" t="s">
        <v>170</v>
      </c>
      <c r="D57" s="102" t="s">
        <v>411</v>
      </c>
      <c r="E57" s="102">
        <v>4</v>
      </c>
      <c r="F57" s="84" t="s">
        <v>148</v>
      </c>
      <c r="G57" s="62" t="s">
        <v>62</v>
      </c>
    </row>
    <row r="58" spans="1:7" s="60" customFormat="1" ht="192.75" customHeight="1">
      <c r="A58" s="350">
        <v>38</v>
      </c>
      <c r="B58" s="95" t="s">
        <v>136</v>
      </c>
      <c r="C58" s="221" t="s">
        <v>167</v>
      </c>
      <c r="D58" s="102" t="s">
        <v>564</v>
      </c>
      <c r="E58" s="102" t="s">
        <v>565</v>
      </c>
      <c r="F58" s="84" t="s">
        <v>142</v>
      </c>
      <c r="G58" s="62" t="s">
        <v>69</v>
      </c>
    </row>
    <row r="59" spans="1:7" s="60" customFormat="1" ht="51" customHeight="1">
      <c r="A59" s="350">
        <v>39</v>
      </c>
      <c r="B59" s="95" t="s">
        <v>602</v>
      </c>
      <c r="C59" s="221" t="s">
        <v>170</v>
      </c>
      <c r="D59" s="102" t="s">
        <v>278</v>
      </c>
      <c r="E59" s="102" t="s">
        <v>524</v>
      </c>
      <c r="F59" s="84" t="s">
        <v>60</v>
      </c>
      <c r="G59" s="62" t="s">
        <v>70</v>
      </c>
    </row>
    <row r="60" spans="1:7">
      <c r="A60" s="59"/>
      <c r="B60" s="58" t="s">
        <v>28</v>
      </c>
      <c r="C60" s="55"/>
      <c r="D60" s="95"/>
      <c r="E60" s="95"/>
      <c r="F60" s="86"/>
      <c r="G60" s="62"/>
    </row>
    <row r="61" spans="1:7" ht="37.5" customHeight="1">
      <c r="A61" s="350">
        <v>40</v>
      </c>
      <c r="B61" s="95" t="s">
        <v>603</v>
      </c>
      <c r="C61" s="221" t="s">
        <v>170</v>
      </c>
      <c r="D61" s="102" t="s">
        <v>277</v>
      </c>
      <c r="E61" s="102" t="s">
        <v>524</v>
      </c>
      <c r="F61" s="84" t="s">
        <v>60</v>
      </c>
      <c r="G61" s="62" t="s">
        <v>67</v>
      </c>
    </row>
    <row r="62" spans="1:7" ht="45" customHeight="1">
      <c r="A62" s="350">
        <v>41</v>
      </c>
      <c r="B62" s="95" t="s">
        <v>137</v>
      </c>
      <c r="C62" s="221" t="s">
        <v>170</v>
      </c>
      <c r="D62" s="102" t="s">
        <v>525</v>
      </c>
      <c r="E62" s="102" t="s">
        <v>524</v>
      </c>
      <c r="F62" s="84" t="s">
        <v>60</v>
      </c>
      <c r="G62" s="62" t="s">
        <v>67</v>
      </c>
    </row>
    <row r="63" spans="1:7" ht="45" customHeight="1">
      <c r="A63" s="352">
        <v>42</v>
      </c>
      <c r="B63" s="244" t="s">
        <v>555</v>
      </c>
      <c r="C63" s="221" t="s">
        <v>170</v>
      </c>
      <c r="D63" s="238" t="s">
        <v>556</v>
      </c>
      <c r="E63" s="238" t="s">
        <v>557</v>
      </c>
      <c r="F63" s="239"/>
      <c r="G63" s="240" t="s">
        <v>558</v>
      </c>
    </row>
    <row r="64" spans="1:7" ht="192" customHeight="1">
      <c r="A64" s="353">
        <v>43</v>
      </c>
      <c r="B64" s="231" t="s">
        <v>86</v>
      </c>
      <c r="C64" s="87" t="s">
        <v>10</v>
      </c>
      <c r="D64" s="103" t="s">
        <v>500</v>
      </c>
      <c r="E64" s="103" t="s">
        <v>566</v>
      </c>
      <c r="F64" s="87" t="s">
        <v>153</v>
      </c>
      <c r="G64" s="88" t="s">
        <v>10</v>
      </c>
    </row>
    <row r="65" spans="1:7">
      <c r="A65" s="71"/>
      <c r="B65" s="72"/>
      <c r="C65" s="74"/>
      <c r="D65" s="74"/>
      <c r="E65" s="74"/>
      <c r="F65" s="78"/>
      <c r="G65" s="75"/>
    </row>
  </sheetData>
  <autoFilter ref="A8:G64"/>
  <customSheetViews>
    <customSheetView guid="{488EBF45-CEA4-4ADF-B8AA-629A38C6FDBC}" scale="60" showPageBreaks="1" showGridLines="0" printArea="1" showAutoFilter="1" view="pageBreakPreview">
      <pane xSplit="1" ySplit="8" topLeftCell="B48" activePane="bottomRight" state="frozen"/>
      <selection pane="bottomRight" activeCell="F58" sqref="F58"/>
      <rowBreaks count="1" manualBreakCount="1">
        <brk id="46" max="6" man="1"/>
      </rowBreaks>
      <pageMargins left="0.70866141732283472" right="0.70866141732283472" top="0.74803149606299213" bottom="0.74803149606299213" header="0.31496062992125984" footer="0.31496062992125984"/>
      <pageSetup paperSize="8" scale="85" orientation="landscape" r:id="rId1"/>
      <headerFooter>
        <oddFooter>Page &amp;P&amp;R&amp;A</oddFooter>
      </headerFooter>
      <autoFilter ref="A8:G63"/>
    </customSheetView>
    <customSheetView guid="{E8D29816-88C1-4E49-9654-34E7499DF1E1}" scale="90" showGridLines="0" printArea="1" showAutoFilter="1">
      <pane xSplit="1" ySplit="8" topLeftCell="B63" activePane="bottomRight" state="frozen"/>
      <selection pane="bottomRight" activeCell="B65" sqref="B65"/>
      <pageMargins left="0.70866141732283472" right="0.70866141732283472" top="0.74803149606299213" bottom="0.74803149606299213" header="0.31496062992125984" footer="0.31496062992125984"/>
      <pageSetup paperSize="8" orientation="landscape" r:id="rId2"/>
      <headerFooter>
        <oddFooter>Page &amp;P&amp;R&amp;A</oddFooter>
      </headerFooter>
      <autoFilter ref="A8:G63"/>
    </customSheetView>
  </customSheetViews>
  <mergeCells count="3">
    <mergeCell ref="A6:F6"/>
    <mergeCell ref="B23:G23"/>
    <mergeCell ref="B33:F33"/>
  </mergeCells>
  <dataValidations count="9">
    <dataValidation type="list" allowBlank="1" showInputMessage="1" showErrorMessage="1" sqref="C57:C59 C15 C55 C52:C53 C48:C50 C31 C28:C29 C25:C26 C34:C37 C40:C46 C12:C13 C61:C63">
      <formula1>"Yes, No, Insufficient information"</formula1>
    </dataValidation>
    <dataValidation type="list" allowBlank="1" showInputMessage="1" showErrorMessage="1" sqref="C27 C30 C38">
      <formula1>#REF!</formula1>
    </dataValidation>
    <dataValidation type="list" allowBlank="1" showInputMessage="1" showErrorMessage="1" sqref="C19">
      <formula1>"surface spreading, shallow injection, deep injection,other(specify)"</formula1>
    </dataValidation>
    <dataValidation type="list" allowBlank="1" showInputMessage="1" showErrorMessage="1" sqref="C18">
      <formula1>"solid,liquid,sludge,other(specify)"</formula1>
    </dataValidation>
    <dataValidation type="list" allowBlank="1" showInputMessage="1" showErrorMessage="1" sqref="C22">
      <formula1>"Yes, No"</formula1>
    </dataValidation>
    <dataValidation type="list" allowBlank="1" showInputMessage="1" showErrorMessage="1" sqref="C16:C17">
      <formula1>"High, Moderate, Low, Negligible, Unknown"</formula1>
    </dataValidation>
    <dataValidation type="list" allowBlank="1" showInputMessage="1" showErrorMessage="1" sqref="C11">
      <formula1>"Single producer, Mixture of producers, Insufficient information"</formula1>
    </dataValidation>
    <dataValidation type="list" allowBlank="1" showInputMessage="1" showErrorMessage="1" sqref="C10">
      <formula1>"1, 2, 3-5, 6-10, &gt;10, Unknown"</formula1>
    </dataValidation>
    <dataValidation type="list" allowBlank="1" showInputMessage="1" showErrorMessage="1" sqref="C14">
      <formula1>"Yes, No, Insufficient information, N/A"</formula1>
    </dataValidation>
  </dataValidations>
  <pageMargins left="0.70866141732283472" right="0.70866141732283472" top="0.74803149606299213" bottom="0.74803149606299213" header="0.31496062992125984" footer="0.31496062992125984"/>
  <pageSetup paperSize="8" scale="96" orientation="landscape"/>
  <headerFooter>
    <oddFooter>&amp;A&amp;RPage &amp;P</oddFooter>
  </headerFooter>
  <rowBreaks count="2" manualBreakCount="2">
    <brk id="23" max="6" man="1"/>
    <brk id="53" max="6" man="1"/>
  </rowBreaks>
  <legacyDrawing r:id="rId3"/>
</worksheet>
</file>

<file path=xl/worksheets/sheet5.xml><?xml version="1.0" encoding="utf-8"?>
<worksheet xmlns="http://schemas.openxmlformats.org/spreadsheetml/2006/main" xmlns:r="http://schemas.openxmlformats.org/officeDocument/2006/relationships">
  <dimension ref="A1:L549"/>
  <sheetViews>
    <sheetView showGridLines="0" topLeftCell="A208" zoomScaleNormal="100" zoomScaleSheetLayoutView="90" workbookViewId="0">
      <selection activeCell="G224" sqref="G224"/>
    </sheetView>
  </sheetViews>
  <sheetFormatPr defaultRowHeight="12.75"/>
  <cols>
    <col min="1" max="1" width="28.28515625" customWidth="1"/>
    <col min="2" max="2" width="16.85546875" customWidth="1"/>
    <col min="3" max="3" width="15.28515625" customWidth="1"/>
    <col min="4" max="4" width="17.85546875" customWidth="1"/>
    <col min="5" max="5" width="11.85546875" customWidth="1"/>
    <col min="6" max="6" width="17.5703125" customWidth="1"/>
    <col min="7" max="7" width="19.42578125" customWidth="1"/>
    <col min="8" max="8" width="14.28515625" customWidth="1"/>
    <col min="9" max="9" width="12.85546875" customWidth="1"/>
    <col min="10" max="10" width="14.85546875" customWidth="1"/>
    <col min="11" max="11" width="15.140625" customWidth="1"/>
    <col min="12" max="12" width="15" customWidth="1"/>
  </cols>
  <sheetData>
    <row r="1" spans="1:11" ht="15.75">
      <c r="A1" s="9" t="s">
        <v>38</v>
      </c>
    </row>
    <row r="2" spans="1:11" ht="15.75">
      <c r="A2" s="9"/>
    </row>
    <row r="3" spans="1:11" ht="12.75" customHeight="1">
      <c r="A3" s="288" t="s">
        <v>535</v>
      </c>
      <c r="B3" s="288"/>
      <c r="C3" s="288"/>
      <c r="D3" s="288"/>
      <c r="E3" s="288"/>
      <c r="F3" s="288"/>
      <c r="G3" s="288"/>
      <c r="H3" s="288"/>
      <c r="I3" s="288"/>
      <c r="J3" s="288"/>
      <c r="K3" s="288"/>
    </row>
    <row r="4" spans="1:11">
      <c r="A4" s="288"/>
      <c r="B4" s="288"/>
      <c r="C4" s="288"/>
      <c r="D4" s="288"/>
      <c r="E4" s="288"/>
      <c r="F4" s="288"/>
      <c r="G4" s="288"/>
      <c r="H4" s="288"/>
      <c r="I4" s="288"/>
      <c r="J4" s="288"/>
      <c r="K4" s="288"/>
    </row>
    <row r="5" spans="1:11">
      <c r="A5" s="288"/>
      <c r="B5" s="288"/>
      <c r="C5" s="288"/>
      <c r="D5" s="288"/>
      <c r="E5" s="288"/>
      <c r="F5" s="288"/>
      <c r="G5" s="288"/>
      <c r="H5" s="288"/>
      <c r="I5" s="288"/>
      <c r="J5" s="288"/>
      <c r="K5" s="288"/>
    </row>
    <row r="6" spans="1:11">
      <c r="A6" s="288"/>
      <c r="B6" s="288"/>
      <c r="C6" s="288"/>
      <c r="D6" s="288"/>
      <c r="E6" s="288"/>
      <c r="F6" s="288"/>
      <c r="G6" s="288"/>
      <c r="H6" s="288"/>
      <c r="I6" s="288"/>
      <c r="J6" s="288"/>
      <c r="K6" s="288"/>
    </row>
    <row r="7" spans="1:11" ht="15">
      <c r="A7" s="7" t="s">
        <v>54</v>
      </c>
    </row>
    <row r="8" spans="1:11" ht="15">
      <c r="A8" s="7"/>
    </row>
    <row r="9" spans="1:11">
      <c r="A9" s="49" t="s">
        <v>17</v>
      </c>
      <c r="B9" s="50" t="s">
        <v>571</v>
      </c>
    </row>
    <row r="10" spans="1:11">
      <c r="A10" s="52" t="s">
        <v>569</v>
      </c>
      <c r="B10" s="29" t="s">
        <v>570</v>
      </c>
    </row>
    <row r="11" spans="1:11">
      <c r="A11" s="52" t="s">
        <v>76</v>
      </c>
      <c r="B11" s="280" t="s">
        <v>305</v>
      </c>
      <c r="C11" s="281"/>
    </row>
    <row r="12" spans="1:11">
      <c r="A12" s="52" t="s">
        <v>77</v>
      </c>
      <c r="B12" s="280" t="s">
        <v>304</v>
      </c>
      <c r="C12" s="281"/>
    </row>
    <row r="13" spans="1:11">
      <c r="A13" s="52"/>
      <c r="B13" s="53"/>
    </row>
    <row r="14" spans="1:11" s="66" customFormat="1" ht="38.25">
      <c r="A14" s="63" t="s">
        <v>58</v>
      </c>
      <c r="B14" s="120" t="s">
        <v>39</v>
      </c>
      <c r="C14" s="64" t="s">
        <v>37</v>
      </c>
      <c r="D14" s="64" t="s">
        <v>73</v>
      </c>
      <c r="E14" s="64" t="s">
        <v>34</v>
      </c>
      <c r="F14" s="64" t="s">
        <v>35</v>
      </c>
      <c r="G14" s="64" t="s">
        <v>36</v>
      </c>
      <c r="H14" s="64" t="s">
        <v>485</v>
      </c>
      <c r="I14" s="64" t="s">
        <v>318</v>
      </c>
      <c r="J14" s="64" t="s">
        <v>309</v>
      </c>
      <c r="K14" s="65" t="s">
        <v>308</v>
      </c>
    </row>
    <row r="15" spans="1:11" s="66" customFormat="1">
      <c r="A15" s="282" t="s">
        <v>327</v>
      </c>
      <c r="B15" s="283"/>
      <c r="C15" s="283"/>
      <c r="D15" s="283"/>
      <c r="E15" s="283"/>
      <c r="F15" s="283"/>
      <c r="G15" s="283"/>
      <c r="H15" s="283"/>
      <c r="I15" s="283"/>
      <c r="J15" s="283"/>
      <c r="K15" s="284"/>
    </row>
    <row r="16" spans="1:11">
      <c r="A16" s="67" t="s">
        <v>40</v>
      </c>
      <c r="B16" s="207" t="s">
        <v>55</v>
      </c>
      <c r="C16" s="194" t="s">
        <v>307</v>
      </c>
      <c r="D16" s="194" t="s">
        <v>307</v>
      </c>
      <c r="E16" s="194">
        <v>6</v>
      </c>
      <c r="F16" s="194">
        <v>1.93</v>
      </c>
      <c r="G16" s="194">
        <v>5.0199999999999996</v>
      </c>
      <c r="H16" s="194">
        <v>3.34</v>
      </c>
      <c r="I16" s="194" t="s">
        <v>307</v>
      </c>
      <c r="J16" s="194">
        <v>38</v>
      </c>
      <c r="K16" s="18">
        <v>4.82</v>
      </c>
    </row>
    <row r="17" spans="1:11">
      <c r="A17" s="67" t="s">
        <v>41</v>
      </c>
      <c r="B17" s="207" t="s">
        <v>55</v>
      </c>
      <c r="C17" s="194" t="s">
        <v>307</v>
      </c>
      <c r="D17" s="194" t="s">
        <v>307</v>
      </c>
      <c r="E17" s="194">
        <v>16</v>
      </c>
      <c r="F17" s="194">
        <v>0.34</v>
      </c>
      <c r="G17" s="194">
        <v>3.21</v>
      </c>
      <c r="H17" s="194">
        <v>1.06</v>
      </c>
      <c r="I17" s="194" t="s">
        <v>307</v>
      </c>
      <c r="J17" s="194">
        <v>89</v>
      </c>
      <c r="K17" s="18">
        <v>2.4500000000000002</v>
      </c>
    </row>
    <row r="18" spans="1:11">
      <c r="A18" s="67" t="s">
        <v>42</v>
      </c>
      <c r="B18" s="207" t="s">
        <v>55</v>
      </c>
      <c r="C18" s="194" t="s">
        <v>307</v>
      </c>
      <c r="D18" s="194" t="s">
        <v>307</v>
      </c>
      <c r="E18" s="194">
        <v>16</v>
      </c>
      <c r="F18" s="194">
        <v>21</v>
      </c>
      <c r="G18" s="194">
        <v>58.7</v>
      </c>
      <c r="H18" s="194">
        <v>41.3</v>
      </c>
      <c r="I18" s="194" t="s">
        <v>307</v>
      </c>
      <c r="J18" s="194">
        <v>24</v>
      </c>
      <c r="K18" s="18">
        <v>52.7</v>
      </c>
    </row>
    <row r="19" spans="1:11">
      <c r="A19" s="67" t="s">
        <v>43</v>
      </c>
      <c r="B19" s="207" t="s">
        <v>55</v>
      </c>
      <c r="C19" s="194" t="s">
        <v>307</v>
      </c>
      <c r="D19" s="194" t="s">
        <v>307</v>
      </c>
      <c r="E19" s="194">
        <v>3</v>
      </c>
      <c r="F19" s="194">
        <v>6.42</v>
      </c>
      <c r="G19" s="194">
        <v>15.6</v>
      </c>
      <c r="H19" s="194">
        <v>11.1</v>
      </c>
      <c r="I19" s="194" t="s">
        <v>307</v>
      </c>
      <c r="J19" s="194">
        <v>41</v>
      </c>
      <c r="K19" s="18">
        <v>15.2</v>
      </c>
    </row>
    <row r="20" spans="1:11">
      <c r="A20" s="67" t="s">
        <v>44</v>
      </c>
      <c r="B20" s="207" t="s">
        <v>55</v>
      </c>
      <c r="C20" s="194" t="s">
        <v>307</v>
      </c>
      <c r="D20" s="194" t="s">
        <v>307</v>
      </c>
      <c r="E20" s="194">
        <v>168</v>
      </c>
      <c r="F20" s="194">
        <v>98</v>
      </c>
      <c r="G20" s="194">
        <v>562</v>
      </c>
      <c r="H20" s="194">
        <v>280</v>
      </c>
      <c r="I20" s="194" t="s">
        <v>307</v>
      </c>
      <c r="J20" s="194">
        <v>20</v>
      </c>
      <c r="K20" s="18">
        <v>403</v>
      </c>
    </row>
    <row r="21" spans="1:11">
      <c r="A21" s="67" t="s">
        <v>45</v>
      </c>
      <c r="B21" s="207" t="s">
        <v>55</v>
      </c>
      <c r="C21" s="194" t="s">
        <v>307</v>
      </c>
      <c r="D21" s="194" t="s">
        <v>307</v>
      </c>
      <c r="E21" s="194">
        <v>16</v>
      </c>
      <c r="F21" s="194">
        <v>21.4</v>
      </c>
      <c r="G21" s="194">
        <v>125</v>
      </c>
      <c r="H21" s="194">
        <v>62</v>
      </c>
      <c r="I21" s="194" t="s">
        <v>307</v>
      </c>
      <c r="J21" s="194">
        <v>48</v>
      </c>
      <c r="K21" s="18">
        <v>117</v>
      </c>
    </row>
    <row r="22" spans="1:11">
      <c r="A22" s="67" t="s">
        <v>46</v>
      </c>
      <c r="B22" s="207" t="s">
        <v>55</v>
      </c>
      <c r="C22" s="194" t="s">
        <v>307</v>
      </c>
      <c r="D22" s="194" t="s">
        <v>307</v>
      </c>
      <c r="E22" s="194">
        <v>16</v>
      </c>
      <c r="F22" s="194">
        <v>0.02</v>
      </c>
      <c r="G22" s="194">
        <v>0.86</v>
      </c>
      <c r="H22" s="194">
        <v>0.11799999999999999</v>
      </c>
      <c r="I22" s="194" t="s">
        <v>307</v>
      </c>
      <c r="J22" s="194">
        <v>175</v>
      </c>
      <c r="K22" s="18">
        <v>0.35</v>
      </c>
    </row>
    <row r="23" spans="1:11">
      <c r="A23" s="67" t="s">
        <v>47</v>
      </c>
      <c r="B23" s="207" t="s">
        <v>55</v>
      </c>
      <c r="C23" s="194" t="s">
        <v>307</v>
      </c>
      <c r="D23" s="194" t="s">
        <v>307</v>
      </c>
      <c r="E23" s="209">
        <v>157</v>
      </c>
      <c r="F23" s="194">
        <v>0.01</v>
      </c>
      <c r="G23" s="194">
        <v>1781</v>
      </c>
      <c r="H23" s="194">
        <v>177</v>
      </c>
      <c r="I23" s="194" t="s">
        <v>307</v>
      </c>
      <c r="J23" s="194">
        <v>121</v>
      </c>
      <c r="K23" s="18">
        <v>229</v>
      </c>
    </row>
    <row r="24" spans="1:11">
      <c r="A24" s="67" t="s">
        <v>48</v>
      </c>
      <c r="B24" s="207" t="s">
        <v>55</v>
      </c>
      <c r="C24" s="194" t="s">
        <v>307</v>
      </c>
      <c r="D24" s="194" t="s">
        <v>307</v>
      </c>
      <c r="E24" s="194">
        <v>6</v>
      </c>
      <c r="F24" s="194">
        <v>1.1000000000000001</v>
      </c>
      <c r="G24" s="194">
        <v>14.8</v>
      </c>
      <c r="H24" s="194">
        <v>6.9</v>
      </c>
      <c r="I24" s="194" t="s">
        <v>307</v>
      </c>
      <c r="J24" s="194">
        <v>81</v>
      </c>
      <c r="K24" s="18">
        <v>13.7</v>
      </c>
    </row>
    <row r="25" spans="1:11">
      <c r="A25" s="67" t="s">
        <v>49</v>
      </c>
      <c r="B25" s="207" t="s">
        <v>55</v>
      </c>
      <c r="C25" s="194" t="s">
        <v>307</v>
      </c>
      <c r="D25" s="194" t="s">
        <v>307</v>
      </c>
      <c r="E25" s="194">
        <v>16</v>
      </c>
      <c r="F25" s="194">
        <v>9.4</v>
      </c>
      <c r="G25" s="194">
        <v>38.4</v>
      </c>
      <c r="H25" s="194">
        <v>27.9</v>
      </c>
      <c r="I25" s="194" t="s">
        <v>307</v>
      </c>
      <c r="J25" s="194">
        <v>33</v>
      </c>
      <c r="K25" s="18">
        <v>37.700000000000003</v>
      </c>
    </row>
    <row r="26" spans="1:11">
      <c r="A26" s="67" t="s">
        <v>50</v>
      </c>
      <c r="B26" s="207" t="s">
        <v>55</v>
      </c>
      <c r="C26" s="194" t="s">
        <v>307</v>
      </c>
      <c r="D26" s="194" t="s">
        <v>307</v>
      </c>
      <c r="E26" s="194">
        <v>5</v>
      </c>
      <c r="F26" s="194">
        <v>0.11</v>
      </c>
      <c r="G26" s="194">
        <v>1</v>
      </c>
      <c r="H26" s="194">
        <v>0.66</v>
      </c>
      <c r="I26" s="194" t="s">
        <v>307</v>
      </c>
      <c r="J26" s="194">
        <v>68</v>
      </c>
      <c r="K26" s="18">
        <v>1</v>
      </c>
    </row>
    <row r="27" spans="1:11">
      <c r="A27" s="67" t="s">
        <v>51</v>
      </c>
      <c r="B27" s="207" t="s">
        <v>55</v>
      </c>
      <c r="C27" s="194" t="s">
        <v>307</v>
      </c>
      <c r="D27" s="194" t="s">
        <v>307</v>
      </c>
      <c r="E27" s="194">
        <v>3</v>
      </c>
      <c r="F27" s="194">
        <v>12.2</v>
      </c>
      <c r="G27" s="194">
        <v>19.100000000000001</v>
      </c>
      <c r="H27" s="194">
        <v>16.399999999999999</v>
      </c>
      <c r="I27" s="194" t="s">
        <v>307</v>
      </c>
      <c r="J27" s="194">
        <v>22</v>
      </c>
      <c r="K27" s="18">
        <v>19</v>
      </c>
    </row>
    <row r="28" spans="1:11">
      <c r="A28" s="67" t="s">
        <v>52</v>
      </c>
      <c r="B28" s="207" t="s">
        <v>55</v>
      </c>
      <c r="C28" s="194" t="s">
        <v>307</v>
      </c>
      <c r="D28" s="194" t="s">
        <v>307</v>
      </c>
      <c r="E28" s="194">
        <v>16</v>
      </c>
      <c r="F28" s="194">
        <v>68</v>
      </c>
      <c r="G28" s="194">
        <v>449</v>
      </c>
      <c r="H28" s="194">
        <v>205</v>
      </c>
      <c r="I28" s="194" t="s">
        <v>307</v>
      </c>
      <c r="J28" s="194">
        <v>57</v>
      </c>
      <c r="K28" s="18">
        <v>405.5</v>
      </c>
    </row>
    <row r="29" spans="1:11">
      <c r="A29" s="68" t="s">
        <v>319</v>
      </c>
      <c r="B29" s="207" t="s">
        <v>55</v>
      </c>
      <c r="C29" s="194" t="s">
        <v>307</v>
      </c>
      <c r="D29" s="194" t="s">
        <v>307</v>
      </c>
      <c r="E29" s="194">
        <v>3</v>
      </c>
      <c r="F29" s="194">
        <v>8.4</v>
      </c>
      <c r="G29" s="194">
        <v>16.5</v>
      </c>
      <c r="H29" s="194">
        <v>12</v>
      </c>
      <c r="I29" s="194" t="s">
        <v>307</v>
      </c>
      <c r="J29" s="194">
        <v>34</v>
      </c>
      <c r="K29" s="18">
        <v>16</v>
      </c>
    </row>
    <row r="30" spans="1:11">
      <c r="A30" s="68" t="s">
        <v>312</v>
      </c>
      <c r="B30" s="207" t="s">
        <v>55</v>
      </c>
      <c r="C30" s="194" t="s">
        <v>307</v>
      </c>
      <c r="D30" s="194" t="s">
        <v>307</v>
      </c>
      <c r="E30" s="194">
        <v>155</v>
      </c>
      <c r="F30" s="194">
        <v>57368</v>
      </c>
      <c r="G30" s="194">
        <v>86952</v>
      </c>
      <c r="H30" s="194">
        <v>68899</v>
      </c>
      <c r="I30" s="194" t="s">
        <v>307</v>
      </c>
      <c r="J30" s="194">
        <v>12</v>
      </c>
      <c r="K30" s="18">
        <v>76117</v>
      </c>
    </row>
    <row r="31" spans="1:11">
      <c r="A31" s="68" t="s">
        <v>313</v>
      </c>
      <c r="B31" s="207" t="s">
        <v>55</v>
      </c>
      <c r="C31" s="194" t="s">
        <v>307</v>
      </c>
      <c r="D31" s="194" t="s">
        <v>307</v>
      </c>
      <c r="E31" s="194">
        <v>158</v>
      </c>
      <c r="F31" s="194">
        <v>71</v>
      </c>
      <c r="G31" s="194">
        <v>1549</v>
      </c>
      <c r="H31" s="194">
        <v>140</v>
      </c>
      <c r="I31" s="194" t="s">
        <v>307</v>
      </c>
      <c r="J31" s="194">
        <v>119</v>
      </c>
      <c r="K31" s="18">
        <v>182</v>
      </c>
    </row>
    <row r="32" spans="1:11">
      <c r="A32" s="68" t="s">
        <v>314</v>
      </c>
      <c r="B32" s="207" t="s">
        <v>55</v>
      </c>
      <c r="C32" s="194" t="s">
        <v>307</v>
      </c>
      <c r="D32" s="194" t="s">
        <v>307</v>
      </c>
      <c r="E32" s="210">
        <v>3</v>
      </c>
      <c r="F32" s="194">
        <v>705</v>
      </c>
      <c r="G32" s="194">
        <v>885</v>
      </c>
      <c r="H32" s="194">
        <v>767</v>
      </c>
      <c r="I32" s="194" t="s">
        <v>307</v>
      </c>
      <c r="J32" s="194">
        <v>13.4</v>
      </c>
      <c r="K32" s="18">
        <v>868</v>
      </c>
    </row>
    <row r="33" spans="1:11">
      <c r="A33" s="68" t="s">
        <v>315</v>
      </c>
      <c r="B33" s="207" t="s">
        <v>55</v>
      </c>
      <c r="C33" s="194" t="s">
        <v>307</v>
      </c>
      <c r="D33" s="194" t="s">
        <v>307</v>
      </c>
      <c r="E33" s="194">
        <v>155</v>
      </c>
      <c r="F33" s="194">
        <v>1748</v>
      </c>
      <c r="G33" s="194">
        <v>5106</v>
      </c>
      <c r="H33" s="194">
        <v>4335</v>
      </c>
      <c r="I33" s="194" t="s">
        <v>307</v>
      </c>
      <c r="J33" s="194">
        <v>31</v>
      </c>
      <c r="K33" s="18">
        <v>4966</v>
      </c>
    </row>
    <row r="34" spans="1:11">
      <c r="A34" s="68" t="s">
        <v>317</v>
      </c>
      <c r="B34" s="207" t="s">
        <v>55</v>
      </c>
      <c r="C34" s="194" t="s">
        <v>307</v>
      </c>
      <c r="D34" s="194" t="s">
        <v>307</v>
      </c>
      <c r="E34" s="194">
        <v>167</v>
      </c>
      <c r="F34" s="194">
        <v>121</v>
      </c>
      <c r="G34" s="194">
        <v>31119</v>
      </c>
      <c r="H34" s="194">
        <v>23992</v>
      </c>
      <c r="I34" s="194" t="s">
        <v>307</v>
      </c>
      <c r="J34" s="194">
        <v>22</v>
      </c>
      <c r="K34" s="18">
        <v>28821</v>
      </c>
    </row>
    <row r="35" spans="1:11">
      <c r="A35" s="67" t="s">
        <v>53</v>
      </c>
      <c r="B35" s="207" t="s">
        <v>306</v>
      </c>
      <c r="C35" s="194" t="s">
        <v>307</v>
      </c>
      <c r="D35" s="194" t="s">
        <v>307</v>
      </c>
      <c r="E35" s="194">
        <v>18</v>
      </c>
      <c r="F35" s="194">
        <v>12.4</v>
      </c>
      <c r="G35" s="194">
        <v>12.7</v>
      </c>
      <c r="H35" s="194">
        <v>12.6</v>
      </c>
      <c r="I35" s="194" t="s">
        <v>307</v>
      </c>
      <c r="J35" s="194">
        <v>2</v>
      </c>
      <c r="K35" s="18">
        <v>12.8</v>
      </c>
    </row>
    <row r="36" spans="1:11">
      <c r="A36" s="67" t="s">
        <v>74</v>
      </c>
      <c r="B36" s="207" t="s">
        <v>55</v>
      </c>
      <c r="C36" s="194" t="s">
        <v>307</v>
      </c>
      <c r="D36" s="194" t="s">
        <v>307</v>
      </c>
      <c r="E36" s="194">
        <v>155</v>
      </c>
      <c r="F36" s="194">
        <v>1187</v>
      </c>
      <c r="G36" s="194">
        <v>28487</v>
      </c>
      <c r="H36" s="194">
        <v>2162</v>
      </c>
      <c r="I36" s="194" t="s">
        <v>307</v>
      </c>
      <c r="J36" s="194">
        <v>104</v>
      </c>
      <c r="K36" s="18">
        <v>2893</v>
      </c>
    </row>
    <row r="37" spans="1:11">
      <c r="A37" s="67" t="s">
        <v>57</v>
      </c>
      <c r="B37" s="207" t="s">
        <v>55</v>
      </c>
      <c r="C37" s="194" t="s">
        <v>307</v>
      </c>
      <c r="D37" s="194" t="s">
        <v>307</v>
      </c>
      <c r="E37" s="194">
        <v>168</v>
      </c>
      <c r="F37" s="194">
        <v>1826</v>
      </c>
      <c r="G37" s="194">
        <v>15800</v>
      </c>
      <c r="H37" s="194">
        <v>3156</v>
      </c>
      <c r="I37" s="194" t="s">
        <v>307</v>
      </c>
      <c r="J37" s="194">
        <v>56</v>
      </c>
      <c r="K37" s="18">
        <v>4428</v>
      </c>
    </row>
    <row r="38" spans="1:11">
      <c r="A38" s="67" t="s">
        <v>72</v>
      </c>
      <c r="B38" s="207" t="s">
        <v>55</v>
      </c>
      <c r="C38" s="194" t="s">
        <v>307</v>
      </c>
      <c r="D38" s="194" t="s">
        <v>307</v>
      </c>
      <c r="E38" s="211">
        <v>155</v>
      </c>
      <c r="F38" s="194">
        <v>652</v>
      </c>
      <c r="G38" s="194">
        <v>3650</v>
      </c>
      <c r="H38" s="194">
        <v>1076</v>
      </c>
      <c r="I38" s="194" t="s">
        <v>307</v>
      </c>
      <c r="J38" s="194">
        <v>25</v>
      </c>
      <c r="K38" s="18">
        <v>1593</v>
      </c>
    </row>
    <row r="39" spans="1:11" ht="15.75">
      <c r="A39" s="67" t="s">
        <v>324</v>
      </c>
      <c r="B39" s="207" t="s">
        <v>55</v>
      </c>
      <c r="C39" s="194" t="s">
        <v>307</v>
      </c>
      <c r="D39" s="194" t="s">
        <v>307</v>
      </c>
      <c r="E39" s="194">
        <v>140</v>
      </c>
      <c r="F39" s="194">
        <v>2800</v>
      </c>
      <c r="G39" s="194">
        <v>15100</v>
      </c>
      <c r="H39" s="194">
        <v>5317</v>
      </c>
      <c r="I39" s="194" t="s">
        <v>307</v>
      </c>
      <c r="J39" s="194">
        <v>3</v>
      </c>
      <c r="K39" s="18">
        <v>6808</v>
      </c>
    </row>
    <row r="40" spans="1:11">
      <c r="A40" s="67" t="s">
        <v>316</v>
      </c>
      <c r="B40" s="207" t="s">
        <v>55</v>
      </c>
      <c r="C40" s="194" t="s">
        <v>307</v>
      </c>
      <c r="D40" s="194" t="s">
        <v>307</v>
      </c>
      <c r="E40" s="194">
        <v>155</v>
      </c>
      <c r="F40" s="194">
        <v>7.57</v>
      </c>
      <c r="G40" s="194">
        <v>1626</v>
      </c>
      <c r="H40" s="194">
        <v>23.7</v>
      </c>
      <c r="I40" s="194" t="s">
        <v>307</v>
      </c>
      <c r="J40" s="194">
        <v>513</v>
      </c>
      <c r="K40" s="18">
        <v>34.200000000000003</v>
      </c>
    </row>
    <row r="41" spans="1:11">
      <c r="A41" s="67" t="s">
        <v>323</v>
      </c>
      <c r="B41" s="207" t="s">
        <v>55</v>
      </c>
      <c r="C41" s="194" t="s">
        <v>307</v>
      </c>
      <c r="D41" s="194" t="s">
        <v>307</v>
      </c>
      <c r="E41" s="194">
        <v>12</v>
      </c>
      <c r="F41" s="194">
        <v>90</v>
      </c>
      <c r="G41" s="194">
        <v>4850</v>
      </c>
      <c r="H41" s="194">
        <v>1443</v>
      </c>
      <c r="I41" s="194" t="s">
        <v>307</v>
      </c>
      <c r="J41" s="194">
        <v>116</v>
      </c>
      <c r="K41" s="18">
        <v>4850</v>
      </c>
    </row>
    <row r="42" spans="1:11">
      <c r="A42" s="67" t="s">
        <v>310</v>
      </c>
      <c r="B42" s="207" t="s">
        <v>81</v>
      </c>
      <c r="C42" s="194" t="s">
        <v>307</v>
      </c>
      <c r="D42" s="194" t="s">
        <v>307</v>
      </c>
      <c r="E42" s="194">
        <v>17</v>
      </c>
      <c r="F42" s="194">
        <v>0.05</v>
      </c>
      <c r="G42" s="194">
        <v>3.3</v>
      </c>
      <c r="H42" s="194">
        <v>0.57999999999999996</v>
      </c>
      <c r="I42" s="194" t="s">
        <v>307</v>
      </c>
      <c r="J42" s="194">
        <v>87</v>
      </c>
      <c r="K42" s="18">
        <v>2.39</v>
      </c>
    </row>
    <row r="43" spans="1:11">
      <c r="A43" s="67" t="s">
        <v>311</v>
      </c>
      <c r="B43" s="207" t="s">
        <v>81</v>
      </c>
      <c r="C43" s="194" t="s">
        <v>307</v>
      </c>
      <c r="D43" s="194" t="s">
        <v>307</v>
      </c>
      <c r="E43" s="194">
        <v>89</v>
      </c>
      <c r="F43" s="194">
        <v>0.04</v>
      </c>
      <c r="G43" s="194">
        <v>6.5</v>
      </c>
      <c r="H43" s="194">
        <v>0.2</v>
      </c>
      <c r="I43" s="194" t="s">
        <v>307</v>
      </c>
      <c r="J43" s="194">
        <v>173</v>
      </c>
      <c r="K43" s="18">
        <v>0.54</v>
      </c>
    </row>
    <row r="44" spans="1:11">
      <c r="A44" s="67" t="s">
        <v>320</v>
      </c>
      <c r="B44" s="207" t="s">
        <v>55</v>
      </c>
      <c r="C44" s="194" t="s">
        <v>307</v>
      </c>
      <c r="D44" s="194" t="s">
        <v>307</v>
      </c>
      <c r="E44" s="194">
        <v>155</v>
      </c>
      <c r="F44" s="194">
        <v>280</v>
      </c>
      <c r="G44" s="194">
        <v>7001</v>
      </c>
      <c r="H44" s="194">
        <v>694</v>
      </c>
      <c r="I44" s="194" t="s">
        <v>307</v>
      </c>
      <c r="J44" s="194">
        <v>134</v>
      </c>
      <c r="K44" s="18">
        <v>778</v>
      </c>
    </row>
    <row r="45" spans="1:11">
      <c r="A45" s="67" t="s">
        <v>321</v>
      </c>
      <c r="B45" s="207" t="s">
        <v>55</v>
      </c>
      <c r="C45" s="194" t="s">
        <v>307</v>
      </c>
      <c r="D45" s="194" t="s">
        <v>307</v>
      </c>
      <c r="E45" s="194">
        <v>155</v>
      </c>
      <c r="F45" s="194">
        <v>0.2</v>
      </c>
      <c r="G45" s="194">
        <v>1918</v>
      </c>
      <c r="H45" s="194">
        <v>1323</v>
      </c>
      <c r="I45" s="194" t="s">
        <v>307</v>
      </c>
      <c r="J45" s="194">
        <v>24</v>
      </c>
      <c r="K45" s="18">
        <v>1828</v>
      </c>
    </row>
    <row r="46" spans="1:11">
      <c r="A46" s="67" t="s">
        <v>322</v>
      </c>
      <c r="B46" s="207" t="s">
        <v>55</v>
      </c>
      <c r="C46" s="194" t="s">
        <v>307</v>
      </c>
      <c r="D46" s="194" t="s">
        <v>307</v>
      </c>
      <c r="E46" s="194">
        <v>3</v>
      </c>
      <c r="F46" s="194">
        <v>48.7</v>
      </c>
      <c r="G46" s="194">
        <v>50</v>
      </c>
      <c r="H46" s="194">
        <v>49.6</v>
      </c>
      <c r="I46" s="194" t="s">
        <v>307</v>
      </c>
      <c r="J46" s="194">
        <v>2</v>
      </c>
      <c r="K46" s="18">
        <v>50</v>
      </c>
    </row>
    <row r="47" spans="1:11">
      <c r="A47" s="67" t="s">
        <v>325</v>
      </c>
      <c r="B47" s="207" t="s">
        <v>326</v>
      </c>
      <c r="C47" s="194" t="s">
        <v>307</v>
      </c>
      <c r="D47" s="194" t="s">
        <v>307</v>
      </c>
      <c r="E47" s="194">
        <v>8</v>
      </c>
      <c r="F47" s="194">
        <v>0.28999999999999998</v>
      </c>
      <c r="G47" s="194">
        <v>0.7</v>
      </c>
      <c r="H47" s="194">
        <v>0.51</v>
      </c>
      <c r="I47" s="194" t="s">
        <v>307</v>
      </c>
      <c r="J47" s="194">
        <v>29</v>
      </c>
      <c r="K47" s="18">
        <v>0.67</v>
      </c>
    </row>
    <row r="48" spans="1:11">
      <c r="A48" s="285" t="s">
        <v>329</v>
      </c>
      <c r="B48" s="286"/>
      <c r="C48" s="286"/>
      <c r="D48" s="286"/>
      <c r="E48" s="286"/>
      <c r="F48" s="286"/>
      <c r="G48" s="286"/>
      <c r="H48" s="286"/>
      <c r="I48" s="286"/>
      <c r="J48" s="286"/>
      <c r="K48" s="287"/>
    </row>
    <row r="49" spans="1:11">
      <c r="A49" s="67" t="s">
        <v>328</v>
      </c>
      <c r="B49" s="207" t="s">
        <v>56</v>
      </c>
      <c r="C49" s="194" t="s">
        <v>307</v>
      </c>
      <c r="D49" s="194" t="s">
        <v>307</v>
      </c>
      <c r="E49" s="194">
        <v>7</v>
      </c>
      <c r="F49" s="194" t="s">
        <v>335</v>
      </c>
      <c r="G49" s="194" t="s">
        <v>335</v>
      </c>
      <c r="H49" s="194" t="s">
        <v>335</v>
      </c>
      <c r="I49" s="194" t="s">
        <v>307</v>
      </c>
      <c r="J49" s="194" t="s">
        <v>10</v>
      </c>
      <c r="K49" s="18" t="s">
        <v>335</v>
      </c>
    </row>
    <row r="50" spans="1:11">
      <c r="A50" s="67" t="s">
        <v>312</v>
      </c>
      <c r="B50" s="207" t="s">
        <v>56</v>
      </c>
      <c r="C50" s="194" t="s">
        <v>307</v>
      </c>
      <c r="D50" s="194" t="s">
        <v>307</v>
      </c>
      <c r="E50" s="194">
        <v>8</v>
      </c>
      <c r="F50" s="194">
        <v>0.89100000000000001</v>
      </c>
      <c r="G50" s="194">
        <v>3.6</v>
      </c>
      <c r="H50" s="194">
        <v>3.06</v>
      </c>
      <c r="I50" s="194" t="s">
        <v>307</v>
      </c>
      <c r="J50" s="194">
        <v>29</v>
      </c>
      <c r="K50" s="18">
        <v>3.6</v>
      </c>
    </row>
    <row r="51" spans="1:11">
      <c r="A51" s="67" t="s">
        <v>40</v>
      </c>
      <c r="B51" s="207" t="s">
        <v>56</v>
      </c>
      <c r="C51" s="194" t="s">
        <v>307</v>
      </c>
      <c r="D51" s="194" t="s">
        <v>307</v>
      </c>
      <c r="E51" s="194">
        <v>10</v>
      </c>
      <c r="F51" s="194">
        <v>2E-3</v>
      </c>
      <c r="G51" s="194" t="s">
        <v>340</v>
      </c>
      <c r="H51" s="194">
        <v>7.0000000000000001E-3</v>
      </c>
      <c r="I51" s="194" t="s">
        <v>307</v>
      </c>
      <c r="J51" s="194">
        <v>147</v>
      </c>
      <c r="K51" s="18">
        <v>2.5000000000000001E-2</v>
      </c>
    </row>
    <row r="52" spans="1:11">
      <c r="A52" s="67" t="s">
        <v>313</v>
      </c>
      <c r="B52" s="207" t="s">
        <v>56</v>
      </c>
      <c r="C52" s="194" t="s">
        <v>307</v>
      </c>
      <c r="D52" s="194" t="s">
        <v>307</v>
      </c>
      <c r="E52" s="194">
        <v>15</v>
      </c>
      <c r="F52" s="194">
        <v>1.01</v>
      </c>
      <c r="G52" s="194">
        <v>7.72</v>
      </c>
      <c r="H52" s="194">
        <v>3.53</v>
      </c>
      <c r="I52" s="194" t="s">
        <v>307</v>
      </c>
      <c r="J52" s="194">
        <v>66</v>
      </c>
      <c r="K52" s="18">
        <v>6.78</v>
      </c>
    </row>
    <row r="53" spans="1:11">
      <c r="A53" s="67" t="s">
        <v>330</v>
      </c>
      <c r="B53" s="207" t="s">
        <v>56</v>
      </c>
      <c r="C53" s="194" t="s">
        <v>307</v>
      </c>
      <c r="D53" s="194" t="s">
        <v>307</v>
      </c>
      <c r="E53" s="194">
        <v>7</v>
      </c>
      <c r="F53" s="194" t="s">
        <v>336</v>
      </c>
      <c r="G53" s="194" t="s">
        <v>336</v>
      </c>
      <c r="H53" s="194" t="s">
        <v>336</v>
      </c>
      <c r="I53" s="194" t="s">
        <v>307</v>
      </c>
      <c r="J53" s="194" t="s">
        <v>10</v>
      </c>
      <c r="K53" s="18" t="s">
        <v>336</v>
      </c>
    </row>
    <row r="54" spans="1:11">
      <c r="A54" s="67" t="s">
        <v>41</v>
      </c>
      <c r="B54" s="207" t="s">
        <v>56</v>
      </c>
      <c r="C54" s="194" t="s">
        <v>307</v>
      </c>
      <c r="D54" s="194" t="s">
        <v>307</v>
      </c>
      <c r="E54" s="194">
        <v>15</v>
      </c>
      <c r="F54" s="194" t="s">
        <v>336</v>
      </c>
      <c r="G54" s="194" t="s">
        <v>335</v>
      </c>
      <c r="H54" s="194">
        <v>8.0000000000000004E-4</v>
      </c>
      <c r="I54" s="194" t="s">
        <v>307</v>
      </c>
      <c r="J54" s="194">
        <v>34</v>
      </c>
      <c r="K54" s="18">
        <v>1E-3</v>
      </c>
    </row>
    <row r="55" spans="1:11">
      <c r="A55" s="67" t="s">
        <v>43</v>
      </c>
      <c r="B55" s="207" t="s">
        <v>56</v>
      </c>
      <c r="C55" s="194" t="s">
        <v>307</v>
      </c>
      <c r="D55" s="194" t="s">
        <v>307</v>
      </c>
      <c r="E55" s="194">
        <v>10</v>
      </c>
      <c r="F55" s="194" t="s">
        <v>335</v>
      </c>
      <c r="G55" s="194" t="s">
        <v>341</v>
      </c>
      <c r="H55" s="194">
        <v>4.0000000000000001E-3</v>
      </c>
      <c r="I55" s="194" t="s">
        <v>307</v>
      </c>
      <c r="J55" s="194">
        <v>96</v>
      </c>
      <c r="K55" s="18">
        <v>0.01</v>
      </c>
    </row>
    <row r="56" spans="1:11">
      <c r="A56" s="67" t="s">
        <v>42</v>
      </c>
      <c r="B56" s="207" t="s">
        <v>56</v>
      </c>
      <c r="C56" s="194" t="s">
        <v>307</v>
      </c>
      <c r="D56" s="194" t="s">
        <v>307</v>
      </c>
      <c r="E56" s="194">
        <v>15</v>
      </c>
      <c r="F56" s="194">
        <v>4.0000000000000002E-4</v>
      </c>
      <c r="G56" s="194" t="s">
        <v>341</v>
      </c>
      <c r="H56" s="194">
        <v>6.0000000000000001E-3</v>
      </c>
      <c r="I56" s="194" t="s">
        <v>307</v>
      </c>
      <c r="J56" s="194">
        <v>79</v>
      </c>
      <c r="K56" s="18">
        <v>0.01</v>
      </c>
    </row>
    <row r="57" spans="1:11">
      <c r="A57" s="67" t="s">
        <v>44</v>
      </c>
      <c r="B57" s="207" t="s">
        <v>56</v>
      </c>
      <c r="C57" s="194" t="s">
        <v>307</v>
      </c>
      <c r="D57" s="194" t="s">
        <v>307</v>
      </c>
      <c r="E57" s="194">
        <v>15</v>
      </c>
      <c r="F57" s="194" t="s">
        <v>335</v>
      </c>
      <c r="G57" s="194" t="s">
        <v>341</v>
      </c>
      <c r="H57" s="194" t="s">
        <v>344</v>
      </c>
      <c r="I57" s="194" t="s">
        <v>307</v>
      </c>
      <c r="J57" s="194">
        <v>80</v>
      </c>
      <c r="K57" s="18" t="s">
        <v>341</v>
      </c>
    </row>
    <row r="58" spans="1:11">
      <c r="A58" s="67" t="s">
        <v>46</v>
      </c>
      <c r="B58" s="207" t="s">
        <v>56</v>
      </c>
      <c r="C58" s="194" t="s">
        <v>307</v>
      </c>
      <c r="D58" s="194" t="s">
        <v>307</v>
      </c>
      <c r="E58" s="194">
        <v>15</v>
      </c>
      <c r="F58" s="194">
        <v>2.0000000000000002E-5</v>
      </c>
      <c r="G58" s="194">
        <v>5.0000000000000001E-4</v>
      </c>
      <c r="H58" s="194">
        <v>2.9999999999999997E-4</v>
      </c>
      <c r="I58" s="194" t="s">
        <v>307</v>
      </c>
      <c r="J58" s="194">
        <v>75</v>
      </c>
      <c r="K58" s="18">
        <v>5.0000000000000001E-4</v>
      </c>
    </row>
    <row r="59" spans="1:11">
      <c r="A59" s="67" t="s">
        <v>48</v>
      </c>
      <c r="B59" s="207" t="s">
        <v>56</v>
      </c>
      <c r="C59" s="194" t="s">
        <v>307</v>
      </c>
      <c r="D59" s="194" t="s">
        <v>307</v>
      </c>
      <c r="E59" s="194">
        <v>15</v>
      </c>
      <c r="F59" s="194">
        <v>1E-3</v>
      </c>
      <c r="G59" s="194">
        <v>5.7000000000000002E-2</v>
      </c>
      <c r="H59" s="194">
        <v>1.2999999999999999E-2</v>
      </c>
      <c r="I59" s="194" t="s">
        <v>307</v>
      </c>
      <c r="J59" s="194">
        <v>117</v>
      </c>
      <c r="K59" s="18">
        <v>3.7999999999999999E-2</v>
      </c>
    </row>
    <row r="60" spans="1:11">
      <c r="A60" s="67" t="s">
        <v>47</v>
      </c>
      <c r="B60" s="207" t="s">
        <v>56</v>
      </c>
      <c r="C60" s="194" t="s">
        <v>307</v>
      </c>
      <c r="D60" s="194" t="s">
        <v>307</v>
      </c>
      <c r="E60" s="194">
        <v>5</v>
      </c>
      <c r="F60" s="194" t="s">
        <v>337</v>
      </c>
      <c r="G60" s="194" t="s">
        <v>341</v>
      </c>
      <c r="H60" s="194">
        <v>8.0000000000000002E-3</v>
      </c>
      <c r="I60" s="194" t="s">
        <v>307</v>
      </c>
      <c r="J60" s="194">
        <v>34</v>
      </c>
      <c r="K60" s="18">
        <v>0.01</v>
      </c>
    </row>
    <row r="61" spans="1:11">
      <c r="A61" s="67" t="s">
        <v>49</v>
      </c>
      <c r="B61" s="207" t="s">
        <v>56</v>
      </c>
      <c r="C61" s="194" t="s">
        <v>307</v>
      </c>
      <c r="D61" s="194" t="s">
        <v>307</v>
      </c>
      <c r="E61" s="194">
        <v>15</v>
      </c>
      <c r="F61" s="194" t="s">
        <v>335</v>
      </c>
      <c r="G61" s="194" t="s">
        <v>341</v>
      </c>
      <c r="H61" s="194">
        <v>6.0000000000000001E-3</v>
      </c>
      <c r="I61" s="194" t="s">
        <v>307</v>
      </c>
      <c r="J61" s="194">
        <v>80</v>
      </c>
      <c r="K61" s="18">
        <v>0.01</v>
      </c>
    </row>
    <row r="62" spans="1:11">
      <c r="A62" s="67" t="s">
        <v>45</v>
      </c>
      <c r="B62" s="207" t="s">
        <v>56</v>
      </c>
      <c r="C62" s="194" t="s">
        <v>307</v>
      </c>
      <c r="D62" s="194" t="s">
        <v>307</v>
      </c>
      <c r="E62" s="194">
        <v>15</v>
      </c>
      <c r="F62" s="194">
        <v>4.0000000000000001E-3</v>
      </c>
      <c r="G62" s="194">
        <v>9.6000000000000002E-2</v>
      </c>
      <c r="H62" s="194">
        <v>2.4E-2</v>
      </c>
      <c r="I62" s="194" t="s">
        <v>307</v>
      </c>
      <c r="J62" s="194">
        <v>113</v>
      </c>
      <c r="K62" s="18">
        <v>6.7000000000000004E-2</v>
      </c>
    </row>
    <row r="63" spans="1:11">
      <c r="A63" s="67" t="s">
        <v>319</v>
      </c>
      <c r="B63" s="207" t="s">
        <v>56</v>
      </c>
      <c r="C63" s="194" t="s">
        <v>307</v>
      </c>
      <c r="D63" s="194" t="s">
        <v>307</v>
      </c>
      <c r="E63" s="194">
        <v>8</v>
      </c>
      <c r="F63" s="194" t="s">
        <v>338</v>
      </c>
      <c r="G63" s="194">
        <v>5.0000000000000001E-3</v>
      </c>
      <c r="H63" s="194">
        <v>2E-3</v>
      </c>
      <c r="I63" s="194" t="s">
        <v>307</v>
      </c>
      <c r="J63" s="194">
        <v>45</v>
      </c>
      <c r="K63" s="18">
        <v>4.0000000000000001E-3</v>
      </c>
    </row>
    <row r="64" spans="1:11">
      <c r="A64" s="67" t="s">
        <v>50</v>
      </c>
      <c r="B64" s="207" t="s">
        <v>56</v>
      </c>
      <c r="C64" s="194" t="s">
        <v>307</v>
      </c>
      <c r="D64" s="194" t="s">
        <v>307</v>
      </c>
      <c r="E64" s="194">
        <v>15</v>
      </c>
      <c r="F64" s="194" t="s">
        <v>335</v>
      </c>
      <c r="G64" s="194" t="s">
        <v>338</v>
      </c>
      <c r="H64" s="194">
        <v>2E-3</v>
      </c>
      <c r="I64" s="194" t="s">
        <v>307</v>
      </c>
      <c r="J64" s="194">
        <v>28</v>
      </c>
      <c r="K64" s="18">
        <v>2E-3</v>
      </c>
    </row>
    <row r="65" spans="1:11">
      <c r="A65" s="67" t="s">
        <v>331</v>
      </c>
      <c r="B65" s="207" t="s">
        <v>56</v>
      </c>
      <c r="C65" s="194" t="s">
        <v>307</v>
      </c>
      <c r="D65" s="194" t="s">
        <v>307</v>
      </c>
      <c r="E65" s="194">
        <v>7</v>
      </c>
      <c r="F65" s="194" t="s">
        <v>335</v>
      </c>
      <c r="G65" s="194" t="s">
        <v>335</v>
      </c>
      <c r="H65" s="194" t="s">
        <v>335</v>
      </c>
      <c r="I65" s="194" t="s">
        <v>307</v>
      </c>
      <c r="J65" s="194" t="s">
        <v>10</v>
      </c>
      <c r="K65" s="18" t="s">
        <v>335</v>
      </c>
    </row>
    <row r="66" spans="1:11">
      <c r="A66" s="67" t="s">
        <v>322</v>
      </c>
      <c r="B66" s="207" t="s">
        <v>56</v>
      </c>
      <c r="C66" s="194" t="s">
        <v>307</v>
      </c>
      <c r="D66" s="194" t="s">
        <v>307</v>
      </c>
      <c r="E66" s="194">
        <v>10</v>
      </c>
      <c r="F66" s="194">
        <v>1.4E-3</v>
      </c>
      <c r="G66" s="194" t="s">
        <v>342</v>
      </c>
      <c r="H66" s="194">
        <v>1.6500000000000001E-2</v>
      </c>
      <c r="I66" s="194" t="s">
        <v>307</v>
      </c>
      <c r="J66" s="194">
        <v>140</v>
      </c>
      <c r="K66" s="18">
        <v>0.05</v>
      </c>
    </row>
    <row r="67" spans="1:11">
      <c r="A67" s="67" t="s">
        <v>51</v>
      </c>
      <c r="B67" s="207" t="s">
        <v>56</v>
      </c>
      <c r="C67" s="194" t="s">
        <v>307</v>
      </c>
      <c r="D67" s="194" t="s">
        <v>307</v>
      </c>
      <c r="E67" s="194">
        <v>10</v>
      </c>
      <c r="F67" s="194" t="s">
        <v>335</v>
      </c>
      <c r="G67" s="194" t="s">
        <v>341</v>
      </c>
      <c r="H67" s="194">
        <v>4.0000000000000001E-3</v>
      </c>
      <c r="I67" s="194" t="s">
        <v>307</v>
      </c>
      <c r="J67" s="194">
        <v>117</v>
      </c>
      <c r="K67" s="18">
        <v>0.01</v>
      </c>
    </row>
    <row r="68" spans="1:11">
      <c r="A68" s="67" t="s">
        <v>52</v>
      </c>
      <c r="B68" s="207" t="s">
        <v>56</v>
      </c>
      <c r="C68" s="194" t="s">
        <v>307</v>
      </c>
      <c r="D68" s="194" t="s">
        <v>307</v>
      </c>
      <c r="E68" s="194">
        <v>14</v>
      </c>
      <c r="F68" s="194" t="s">
        <v>335</v>
      </c>
      <c r="G68" s="194" t="s">
        <v>343</v>
      </c>
      <c r="H68" s="194">
        <v>8.0000000000000002E-3</v>
      </c>
      <c r="I68" s="194" t="s">
        <v>307</v>
      </c>
      <c r="J68" s="194">
        <v>114</v>
      </c>
      <c r="K68" s="18">
        <v>2.4E-2</v>
      </c>
    </row>
    <row r="69" spans="1:11">
      <c r="A69" s="67" t="s">
        <v>314</v>
      </c>
      <c r="B69" s="207" t="s">
        <v>56</v>
      </c>
      <c r="C69" s="194" t="s">
        <v>307</v>
      </c>
      <c r="D69" s="194" t="s">
        <v>307</v>
      </c>
      <c r="E69" s="194">
        <v>8</v>
      </c>
      <c r="F69" s="194">
        <v>0.08</v>
      </c>
      <c r="G69" s="194">
        <v>0.83399999999999996</v>
      </c>
      <c r="H69" s="194">
        <v>0.22600000000000001</v>
      </c>
      <c r="I69" s="194" t="s">
        <v>307</v>
      </c>
      <c r="J69" s="194">
        <v>111</v>
      </c>
      <c r="K69" s="18">
        <v>0.626</v>
      </c>
    </row>
    <row r="70" spans="1:11">
      <c r="A70" s="67" t="s">
        <v>332</v>
      </c>
      <c r="B70" s="207" t="s">
        <v>56</v>
      </c>
      <c r="C70" s="194" t="s">
        <v>307</v>
      </c>
      <c r="D70" s="194" t="s">
        <v>307</v>
      </c>
      <c r="E70" s="194">
        <v>15</v>
      </c>
      <c r="F70" s="194">
        <v>0.26</v>
      </c>
      <c r="G70" s="194">
        <v>1150</v>
      </c>
      <c r="H70" s="194">
        <v>255</v>
      </c>
      <c r="I70" s="194" t="s">
        <v>307</v>
      </c>
      <c r="J70" s="194">
        <v>146</v>
      </c>
      <c r="K70" s="18">
        <v>960</v>
      </c>
    </row>
    <row r="71" spans="1:11" ht="15.75">
      <c r="A71" s="67" t="s">
        <v>333</v>
      </c>
      <c r="B71" s="207" t="s">
        <v>56</v>
      </c>
      <c r="C71" s="194" t="s">
        <v>307</v>
      </c>
      <c r="D71" s="194" t="s">
        <v>307</v>
      </c>
      <c r="E71" s="194">
        <v>15</v>
      </c>
      <c r="F71" s="194">
        <v>0.06</v>
      </c>
      <c r="G71" s="194">
        <v>54.7</v>
      </c>
      <c r="H71" s="194">
        <v>13.1</v>
      </c>
      <c r="I71" s="194" t="s">
        <v>307</v>
      </c>
      <c r="J71" s="194">
        <v>144</v>
      </c>
      <c r="K71" s="18">
        <v>46.4</v>
      </c>
    </row>
    <row r="72" spans="1:11">
      <c r="A72" s="67" t="s">
        <v>334</v>
      </c>
      <c r="B72" s="207" t="s">
        <v>56</v>
      </c>
      <c r="C72" s="194" t="s">
        <v>307</v>
      </c>
      <c r="D72" s="194" t="s">
        <v>307</v>
      </c>
      <c r="E72" s="194">
        <v>7</v>
      </c>
      <c r="F72" s="194" t="s">
        <v>339</v>
      </c>
      <c r="G72" s="194" t="s">
        <v>339</v>
      </c>
      <c r="H72" s="194" t="s">
        <v>339</v>
      </c>
      <c r="I72" s="194" t="s">
        <v>307</v>
      </c>
      <c r="J72" s="194" t="s">
        <v>10</v>
      </c>
      <c r="K72" s="18" t="s">
        <v>339</v>
      </c>
    </row>
    <row r="73" spans="1:11">
      <c r="A73" s="67" t="s">
        <v>80</v>
      </c>
      <c r="B73" s="207" t="s">
        <v>56</v>
      </c>
      <c r="C73" s="194" t="s">
        <v>307</v>
      </c>
      <c r="D73" s="194" t="s">
        <v>307</v>
      </c>
      <c r="E73" s="194">
        <v>7</v>
      </c>
      <c r="F73" s="194">
        <v>1E-3</v>
      </c>
      <c r="G73" s="194">
        <v>5.0000000000000001E-3</v>
      </c>
      <c r="H73" s="194">
        <v>3.0000000000000001E-3</v>
      </c>
      <c r="I73" s="194" t="s">
        <v>307</v>
      </c>
      <c r="J73" s="194">
        <v>47</v>
      </c>
      <c r="K73" s="18">
        <v>5.0000000000000001E-3</v>
      </c>
    </row>
    <row r="74" spans="1:11">
      <c r="A74" s="105" t="s">
        <v>72</v>
      </c>
      <c r="B74" s="208" t="s">
        <v>56</v>
      </c>
      <c r="C74" s="199" t="s">
        <v>307</v>
      </c>
      <c r="D74" s="199" t="s">
        <v>307</v>
      </c>
      <c r="E74" s="199">
        <v>7</v>
      </c>
      <c r="F74" s="199">
        <v>0.01</v>
      </c>
      <c r="G74" s="199">
        <v>2.5000000000000001E-2</v>
      </c>
      <c r="H74" s="199">
        <v>1.4999999999999999E-2</v>
      </c>
      <c r="I74" s="199" t="s">
        <v>307</v>
      </c>
      <c r="J74" s="199">
        <v>38</v>
      </c>
      <c r="K74" s="19">
        <v>2.4E-2</v>
      </c>
    </row>
    <row r="75" spans="1:11" s="73" customFormat="1"/>
    <row r="76" spans="1:11" s="51" customFormat="1">
      <c r="A76" s="126" t="s">
        <v>17</v>
      </c>
      <c r="B76" s="29">
        <v>12</v>
      </c>
      <c r="C76" s="128"/>
    </row>
    <row r="77" spans="1:11">
      <c r="A77" s="52" t="s">
        <v>569</v>
      </c>
      <c r="B77" s="50" t="s">
        <v>572</v>
      </c>
      <c r="C77" s="128"/>
    </row>
    <row r="78" spans="1:11">
      <c r="A78" s="52" t="s">
        <v>76</v>
      </c>
      <c r="B78" s="280" t="s">
        <v>345</v>
      </c>
      <c r="C78" s="281"/>
      <c r="D78" s="51"/>
      <c r="E78" s="51"/>
      <c r="F78" s="51"/>
      <c r="G78" s="51"/>
      <c r="H78" s="51"/>
      <c r="I78" s="51"/>
      <c r="J78" s="51"/>
      <c r="K78" s="51"/>
    </row>
    <row r="79" spans="1:11">
      <c r="A79" s="126" t="s">
        <v>77</v>
      </c>
      <c r="B79" s="280" t="s">
        <v>304</v>
      </c>
      <c r="C79" s="281"/>
      <c r="D79" s="51"/>
      <c r="E79" s="51"/>
      <c r="F79" s="51"/>
      <c r="G79" s="51"/>
      <c r="H79" s="51"/>
      <c r="I79" s="51"/>
      <c r="J79" s="51"/>
      <c r="K79" s="51"/>
    </row>
    <row r="80" spans="1:11" s="51" customFormat="1">
      <c r="A80" s="127"/>
      <c r="B80" s="127"/>
      <c r="C80" s="127"/>
      <c r="D80" s="127"/>
      <c r="E80" s="127"/>
      <c r="F80" s="127"/>
      <c r="G80" s="127"/>
      <c r="H80" s="127"/>
      <c r="I80" s="127"/>
      <c r="J80" s="127"/>
      <c r="K80" s="127"/>
    </row>
    <row r="81" spans="1:11" s="66" customFormat="1" ht="38.25">
      <c r="A81" s="63" t="s">
        <v>58</v>
      </c>
      <c r="B81" s="120" t="s">
        <v>39</v>
      </c>
      <c r="C81" s="64" t="s">
        <v>37</v>
      </c>
      <c r="D81" s="64" t="s">
        <v>73</v>
      </c>
      <c r="E81" s="64" t="s">
        <v>34</v>
      </c>
      <c r="F81" s="64" t="s">
        <v>35</v>
      </c>
      <c r="G81" s="64" t="s">
        <v>36</v>
      </c>
      <c r="H81" s="64" t="s">
        <v>486</v>
      </c>
      <c r="I81" s="64" t="s">
        <v>318</v>
      </c>
      <c r="J81" s="64" t="s">
        <v>309</v>
      </c>
      <c r="K81" s="65" t="s">
        <v>308</v>
      </c>
    </row>
    <row r="82" spans="1:11">
      <c r="A82" s="67" t="s">
        <v>346</v>
      </c>
      <c r="B82" s="194" t="s">
        <v>81</v>
      </c>
      <c r="C82" s="194" t="s">
        <v>307</v>
      </c>
      <c r="D82" s="194" t="s">
        <v>307</v>
      </c>
      <c r="E82" s="194" t="s">
        <v>347</v>
      </c>
      <c r="F82" s="194" t="s">
        <v>60</v>
      </c>
      <c r="G82" s="194">
        <v>1.83</v>
      </c>
      <c r="H82" s="194" t="s">
        <v>60</v>
      </c>
      <c r="I82" s="194" t="s">
        <v>60</v>
      </c>
      <c r="J82" s="194" t="s">
        <v>60</v>
      </c>
      <c r="K82" s="18" t="s">
        <v>60</v>
      </c>
    </row>
    <row r="83" spans="1:11">
      <c r="A83" s="67" t="s">
        <v>348</v>
      </c>
      <c r="B83" s="194" t="s">
        <v>349</v>
      </c>
      <c r="C83" s="194" t="s">
        <v>307</v>
      </c>
      <c r="D83" s="194" t="s">
        <v>307</v>
      </c>
      <c r="E83" s="194" t="s">
        <v>347</v>
      </c>
      <c r="F83" s="194" t="s">
        <v>60</v>
      </c>
      <c r="G83" s="194" t="s">
        <v>350</v>
      </c>
      <c r="H83" s="194" t="s">
        <v>60</v>
      </c>
      <c r="I83" s="194" t="s">
        <v>60</v>
      </c>
      <c r="J83" s="194" t="s">
        <v>60</v>
      </c>
      <c r="K83" s="18" t="s">
        <v>60</v>
      </c>
    </row>
    <row r="84" spans="1:11">
      <c r="A84" s="67" t="s">
        <v>351</v>
      </c>
      <c r="B84" s="194" t="s">
        <v>56</v>
      </c>
      <c r="C84" s="194" t="s">
        <v>307</v>
      </c>
      <c r="D84" s="194" t="s">
        <v>307</v>
      </c>
      <c r="E84" s="194" t="s">
        <v>347</v>
      </c>
      <c r="F84" s="194" t="s">
        <v>60</v>
      </c>
      <c r="G84" s="194">
        <v>0.04</v>
      </c>
      <c r="H84" s="194" t="s">
        <v>60</v>
      </c>
      <c r="I84" s="194" t="s">
        <v>60</v>
      </c>
      <c r="J84" s="194" t="s">
        <v>60</v>
      </c>
      <c r="K84" s="18" t="s">
        <v>60</v>
      </c>
    </row>
    <row r="85" spans="1:11">
      <c r="A85" s="67" t="s">
        <v>356</v>
      </c>
      <c r="B85" s="194" t="s">
        <v>56</v>
      </c>
      <c r="C85" s="194" t="s">
        <v>307</v>
      </c>
      <c r="D85" s="194" t="s">
        <v>307</v>
      </c>
      <c r="E85" s="194" t="s">
        <v>347</v>
      </c>
      <c r="F85" s="194" t="s">
        <v>60</v>
      </c>
      <c r="G85" s="194" t="s">
        <v>350</v>
      </c>
      <c r="H85" s="194" t="s">
        <v>60</v>
      </c>
      <c r="I85" s="194" t="s">
        <v>60</v>
      </c>
      <c r="J85" s="194" t="s">
        <v>60</v>
      </c>
      <c r="K85" s="18" t="s">
        <v>60</v>
      </c>
    </row>
    <row r="86" spans="1:11">
      <c r="A86" s="67" t="s">
        <v>352</v>
      </c>
      <c r="B86" s="194" t="s">
        <v>56</v>
      </c>
      <c r="C86" s="194" t="s">
        <v>307</v>
      </c>
      <c r="D86" s="194" t="s">
        <v>307</v>
      </c>
      <c r="E86" s="194" t="s">
        <v>347</v>
      </c>
      <c r="F86" s="194" t="s">
        <v>60</v>
      </c>
      <c r="G86" s="194">
        <v>0.18</v>
      </c>
      <c r="H86" s="194" t="s">
        <v>60</v>
      </c>
      <c r="I86" s="194" t="s">
        <v>60</v>
      </c>
      <c r="J86" s="194" t="s">
        <v>60</v>
      </c>
      <c r="K86" s="18" t="s">
        <v>60</v>
      </c>
    </row>
    <row r="87" spans="1:11">
      <c r="A87" s="69" t="s">
        <v>353</v>
      </c>
      <c r="B87" s="198" t="s">
        <v>56</v>
      </c>
      <c r="C87" s="198" t="s">
        <v>307</v>
      </c>
      <c r="D87" s="198" t="s">
        <v>307</v>
      </c>
      <c r="E87" s="198" t="s">
        <v>347</v>
      </c>
      <c r="F87" s="198" t="s">
        <v>60</v>
      </c>
      <c r="G87" s="198">
        <v>0.11</v>
      </c>
      <c r="H87" s="198" t="s">
        <v>60</v>
      </c>
      <c r="I87" s="198" t="s">
        <v>60</v>
      </c>
      <c r="J87" s="198" t="s">
        <v>60</v>
      </c>
      <c r="K87" s="206" t="s">
        <v>60</v>
      </c>
    </row>
    <row r="88" spans="1:11">
      <c r="A88" s="105" t="s">
        <v>354</v>
      </c>
      <c r="B88" s="199" t="s">
        <v>355</v>
      </c>
      <c r="C88" s="199" t="s">
        <v>307</v>
      </c>
      <c r="D88" s="199" t="s">
        <v>307</v>
      </c>
      <c r="E88" s="199" t="s">
        <v>347</v>
      </c>
      <c r="F88" s="199" t="s">
        <v>60</v>
      </c>
      <c r="G88" s="199">
        <v>10.1</v>
      </c>
      <c r="H88" s="199" t="s">
        <v>60</v>
      </c>
      <c r="I88" s="199" t="s">
        <v>60</v>
      </c>
      <c r="J88" s="199" t="s">
        <v>60</v>
      </c>
      <c r="K88" s="19" t="s">
        <v>60</v>
      </c>
    </row>
    <row r="89" spans="1:11">
      <c r="A89" s="127"/>
      <c r="B89" s="127"/>
      <c r="C89" s="51"/>
      <c r="D89" s="51"/>
      <c r="E89" s="51"/>
      <c r="F89" s="51"/>
      <c r="G89" s="51"/>
      <c r="H89" s="51"/>
      <c r="I89" s="51"/>
      <c r="J89" s="51"/>
      <c r="K89" s="51"/>
    </row>
    <row r="90" spans="1:11">
      <c r="A90" s="49" t="s">
        <v>17</v>
      </c>
      <c r="B90" s="50">
        <v>13</v>
      </c>
      <c r="C90" s="128"/>
      <c r="D90" s="51"/>
      <c r="E90" s="51"/>
      <c r="F90" s="51"/>
      <c r="G90" s="51"/>
      <c r="H90" s="51"/>
      <c r="I90" s="51"/>
      <c r="J90" s="51"/>
      <c r="K90" s="51"/>
    </row>
    <row r="91" spans="1:11">
      <c r="A91" s="251" t="s">
        <v>569</v>
      </c>
      <c r="B91" s="29" t="s">
        <v>573</v>
      </c>
      <c r="C91" s="51"/>
      <c r="D91" s="51"/>
      <c r="E91" s="51"/>
      <c r="F91" s="51"/>
      <c r="G91" s="51"/>
      <c r="H91" s="51"/>
      <c r="I91" s="51"/>
      <c r="J91" s="51"/>
      <c r="K91" s="51"/>
    </row>
    <row r="92" spans="1:11">
      <c r="A92" s="52" t="s">
        <v>76</v>
      </c>
      <c r="B92" s="280" t="s">
        <v>357</v>
      </c>
      <c r="C92" s="281"/>
      <c r="D92" s="124"/>
      <c r="E92" s="51"/>
      <c r="F92" s="51"/>
      <c r="G92" s="51"/>
      <c r="H92" s="51"/>
      <c r="I92" s="51"/>
      <c r="J92" s="51"/>
      <c r="K92" s="51"/>
    </row>
    <row r="93" spans="1:11">
      <c r="A93" s="126" t="s">
        <v>77</v>
      </c>
      <c r="B93" s="280" t="s">
        <v>304</v>
      </c>
      <c r="C93" s="281"/>
      <c r="D93" s="124"/>
      <c r="E93" s="51"/>
      <c r="F93" s="51"/>
      <c r="G93" s="51"/>
      <c r="H93" s="51"/>
      <c r="I93" s="51"/>
      <c r="J93" s="51"/>
      <c r="K93" s="51"/>
    </row>
    <row r="94" spans="1:11">
      <c r="A94" s="125"/>
      <c r="B94" s="129"/>
      <c r="C94" s="129"/>
      <c r="D94" s="129"/>
      <c r="E94" s="129"/>
      <c r="F94" s="129"/>
      <c r="G94" s="129"/>
      <c r="H94" s="129"/>
      <c r="I94" s="129"/>
      <c r="J94" s="129"/>
      <c r="K94" s="129"/>
    </row>
    <row r="95" spans="1:11" s="66" customFormat="1" ht="38.25">
      <c r="A95" s="63" t="s">
        <v>58</v>
      </c>
      <c r="B95" s="120" t="s">
        <v>39</v>
      </c>
      <c r="C95" s="64" t="s">
        <v>37</v>
      </c>
      <c r="D95" s="64" t="s">
        <v>73</v>
      </c>
      <c r="E95" s="64" t="s">
        <v>34</v>
      </c>
      <c r="F95" s="64" t="s">
        <v>518</v>
      </c>
      <c r="G95" s="64" t="s">
        <v>519</v>
      </c>
      <c r="H95" s="64" t="s">
        <v>360</v>
      </c>
      <c r="I95" s="64" t="s">
        <v>318</v>
      </c>
      <c r="J95" s="190" t="s">
        <v>517</v>
      </c>
      <c r="K95" s="65" t="s">
        <v>308</v>
      </c>
    </row>
    <row r="96" spans="1:11">
      <c r="A96" s="67" t="s">
        <v>53</v>
      </c>
      <c r="B96" s="194" t="s">
        <v>355</v>
      </c>
      <c r="C96" s="194" t="s">
        <v>307</v>
      </c>
      <c r="D96" s="194" t="s">
        <v>307</v>
      </c>
      <c r="E96" s="194">
        <v>2</v>
      </c>
      <c r="F96" s="194">
        <v>12.9</v>
      </c>
      <c r="G96" s="194">
        <v>9.4</v>
      </c>
      <c r="H96" s="194">
        <f>AVERAGE(F96:G96)</f>
        <v>11.15</v>
      </c>
      <c r="I96" s="202">
        <f>STDEV(F96:G96)</f>
        <v>2.4748737341529163</v>
      </c>
      <c r="J96" s="187">
        <f>(ABS(F96-G96)/MAX(F96:G96))*100</f>
        <v>27.131782945736433</v>
      </c>
      <c r="K96" s="18" t="s">
        <v>361</v>
      </c>
    </row>
    <row r="97" spans="1:11">
      <c r="A97" s="67" t="s">
        <v>358</v>
      </c>
      <c r="B97" s="194" t="s">
        <v>359</v>
      </c>
      <c r="C97" s="194" t="s">
        <v>307</v>
      </c>
      <c r="D97" s="194" t="s">
        <v>307</v>
      </c>
      <c r="E97" s="194">
        <v>2</v>
      </c>
      <c r="F97" s="194">
        <v>233</v>
      </c>
      <c r="G97" s="194">
        <v>205</v>
      </c>
      <c r="H97" s="194">
        <f>AVERAGE(F97:G97)</f>
        <v>219</v>
      </c>
      <c r="I97" s="202">
        <f>STDEV(F97:G97)</f>
        <v>19.798989873223331</v>
      </c>
      <c r="J97" s="188">
        <f t="shared" ref="J97:J115" si="0">(ABS(F97-G97)/MAX(F97:G97))*100</f>
        <v>12.017167381974248</v>
      </c>
      <c r="K97" s="18" t="s">
        <v>361</v>
      </c>
    </row>
    <row r="98" spans="1:11">
      <c r="A98" s="67" t="s">
        <v>362</v>
      </c>
      <c r="B98" s="194" t="s">
        <v>55</v>
      </c>
      <c r="C98" s="194" t="s">
        <v>307</v>
      </c>
      <c r="D98" s="194" t="s">
        <v>307</v>
      </c>
      <c r="E98" s="194">
        <v>2</v>
      </c>
      <c r="F98" s="194">
        <v>1.51</v>
      </c>
      <c r="G98" s="194">
        <v>1.82</v>
      </c>
      <c r="H98" s="194">
        <f t="shared" ref="H98:H108" si="1">AVERAGE(F98:G98)</f>
        <v>1.665</v>
      </c>
      <c r="I98" s="202">
        <f t="shared" ref="I98:I108" si="2">STDEV(F98:G98)</f>
        <v>0.21920310216782957</v>
      </c>
      <c r="J98" s="188">
        <f t="shared" si="0"/>
        <v>17.032967032967036</v>
      </c>
      <c r="K98" s="18" t="s">
        <v>361</v>
      </c>
    </row>
    <row r="99" spans="1:11">
      <c r="A99" s="67" t="s">
        <v>356</v>
      </c>
      <c r="B99" s="194" t="s">
        <v>55</v>
      </c>
      <c r="C99" s="194" t="s">
        <v>307</v>
      </c>
      <c r="D99" s="194" t="s">
        <v>307</v>
      </c>
      <c r="E99" s="194">
        <v>2</v>
      </c>
      <c r="F99" s="194">
        <v>3.99</v>
      </c>
      <c r="G99" s="194" t="s">
        <v>341</v>
      </c>
      <c r="H99" s="194" t="s">
        <v>361</v>
      </c>
      <c r="I99" s="202" t="s">
        <v>361</v>
      </c>
      <c r="J99" s="203" t="s">
        <v>361</v>
      </c>
      <c r="K99" s="18" t="s">
        <v>361</v>
      </c>
    </row>
    <row r="100" spans="1:11">
      <c r="A100" s="67" t="s">
        <v>363</v>
      </c>
      <c r="B100" s="194" t="s">
        <v>55</v>
      </c>
      <c r="C100" s="194" t="s">
        <v>307</v>
      </c>
      <c r="D100" s="194" t="s">
        <v>307</v>
      </c>
      <c r="E100" s="194">
        <v>2</v>
      </c>
      <c r="F100" s="194">
        <v>31.4</v>
      </c>
      <c r="G100" s="194">
        <v>36.299999999999997</v>
      </c>
      <c r="H100" s="194">
        <f t="shared" si="1"/>
        <v>33.849999999999994</v>
      </c>
      <c r="I100" s="202">
        <f t="shared" si="2"/>
        <v>3.4648232278141644</v>
      </c>
      <c r="J100" s="188">
        <f t="shared" si="0"/>
        <v>13.498622589531678</v>
      </c>
      <c r="K100" s="18" t="s">
        <v>361</v>
      </c>
    </row>
    <row r="101" spans="1:11">
      <c r="A101" s="67" t="s">
        <v>351</v>
      </c>
      <c r="B101" s="194" t="s">
        <v>55</v>
      </c>
      <c r="C101" s="194" t="s">
        <v>307</v>
      </c>
      <c r="D101" s="194" t="s">
        <v>307</v>
      </c>
      <c r="E101" s="194">
        <v>2</v>
      </c>
      <c r="F101" s="194">
        <v>89.2</v>
      </c>
      <c r="G101" s="194">
        <v>89.3</v>
      </c>
      <c r="H101" s="194">
        <f t="shared" si="1"/>
        <v>89.25</v>
      </c>
      <c r="I101" s="202">
        <f t="shared" si="2"/>
        <v>7.0710678118650741E-2</v>
      </c>
      <c r="J101" s="188">
        <f t="shared" si="0"/>
        <v>0.11198208286673497</v>
      </c>
      <c r="K101" s="18" t="s">
        <v>361</v>
      </c>
    </row>
    <row r="102" spans="1:11">
      <c r="A102" s="67" t="s">
        <v>353</v>
      </c>
      <c r="B102" s="194" t="s">
        <v>55</v>
      </c>
      <c r="C102" s="194" t="s">
        <v>307</v>
      </c>
      <c r="D102" s="194" t="s">
        <v>307</v>
      </c>
      <c r="E102" s="194">
        <v>2</v>
      </c>
      <c r="F102" s="194">
        <v>9.98</v>
      </c>
      <c r="G102" s="194">
        <v>91.3</v>
      </c>
      <c r="H102" s="194">
        <f t="shared" si="1"/>
        <v>50.64</v>
      </c>
      <c r="I102" s="202">
        <f t="shared" si="2"/>
        <v>57.501923446090025</v>
      </c>
      <c r="J102" s="188">
        <f t="shared" si="0"/>
        <v>89.06900328587075</v>
      </c>
      <c r="K102" s="18" t="s">
        <v>361</v>
      </c>
    </row>
    <row r="103" spans="1:11">
      <c r="A103" s="67" t="s">
        <v>352</v>
      </c>
      <c r="B103" s="194" t="s">
        <v>55</v>
      </c>
      <c r="C103" s="194" t="s">
        <v>307</v>
      </c>
      <c r="D103" s="194" t="s">
        <v>307</v>
      </c>
      <c r="E103" s="194">
        <v>2</v>
      </c>
      <c r="F103" s="194">
        <v>99.2</v>
      </c>
      <c r="G103" s="194">
        <v>37.299999999999997</v>
      </c>
      <c r="H103" s="194">
        <f t="shared" si="1"/>
        <v>68.25</v>
      </c>
      <c r="I103" s="202">
        <f t="shared" si="2"/>
        <v>43.769909755447294</v>
      </c>
      <c r="J103" s="188">
        <f t="shared" si="0"/>
        <v>62.399193548387103</v>
      </c>
      <c r="K103" s="18" t="s">
        <v>361</v>
      </c>
    </row>
    <row r="104" spans="1:11">
      <c r="A104" s="67" t="s">
        <v>364</v>
      </c>
      <c r="B104" s="194" t="s">
        <v>55</v>
      </c>
      <c r="C104" s="194" t="s">
        <v>307</v>
      </c>
      <c r="D104" s="194" t="s">
        <v>307</v>
      </c>
      <c r="E104" s="194">
        <v>2</v>
      </c>
      <c r="F104" s="194">
        <v>19</v>
      </c>
      <c r="G104" s="194">
        <v>2</v>
      </c>
      <c r="H104" s="194">
        <f t="shared" si="1"/>
        <v>10.5</v>
      </c>
      <c r="I104" s="202">
        <f t="shared" si="2"/>
        <v>12.020815280171307</v>
      </c>
      <c r="J104" s="188">
        <f t="shared" si="0"/>
        <v>89.473684210526315</v>
      </c>
      <c r="K104" s="18" t="s">
        <v>361</v>
      </c>
    </row>
    <row r="105" spans="1:11">
      <c r="A105" s="67" t="s">
        <v>365</v>
      </c>
      <c r="B105" s="194" t="s">
        <v>55</v>
      </c>
      <c r="C105" s="194" t="s">
        <v>307</v>
      </c>
      <c r="D105" s="194" t="s">
        <v>307</v>
      </c>
      <c r="E105" s="194">
        <v>2</v>
      </c>
      <c r="F105" s="194">
        <v>849</v>
      </c>
      <c r="G105" s="194">
        <v>3864</v>
      </c>
      <c r="H105" s="194">
        <f t="shared" si="1"/>
        <v>2356.5</v>
      </c>
      <c r="I105" s="202">
        <f t="shared" si="2"/>
        <v>2131.9269452774406</v>
      </c>
      <c r="J105" s="188">
        <f t="shared" si="0"/>
        <v>78.027950310559007</v>
      </c>
      <c r="K105" s="18" t="s">
        <v>361</v>
      </c>
    </row>
    <row r="106" spans="1:11">
      <c r="A106" s="67" t="s">
        <v>366</v>
      </c>
      <c r="B106" s="194" t="s">
        <v>55</v>
      </c>
      <c r="C106" s="194" t="s">
        <v>307</v>
      </c>
      <c r="D106" s="194" t="s">
        <v>307</v>
      </c>
      <c r="E106" s="194">
        <v>2</v>
      </c>
      <c r="F106" s="194">
        <v>1230</v>
      </c>
      <c r="G106" s="194">
        <v>711</v>
      </c>
      <c r="H106" s="194">
        <f t="shared" si="1"/>
        <v>970.5</v>
      </c>
      <c r="I106" s="202">
        <f t="shared" si="2"/>
        <v>366.98841943581817</v>
      </c>
      <c r="J106" s="188">
        <f t="shared" si="0"/>
        <v>42.195121951219512</v>
      </c>
      <c r="K106" s="18" t="s">
        <v>361</v>
      </c>
    </row>
    <row r="107" spans="1:11">
      <c r="A107" s="67" t="s">
        <v>367</v>
      </c>
      <c r="B107" s="194" t="s">
        <v>55</v>
      </c>
      <c r="C107" s="194" t="s">
        <v>307</v>
      </c>
      <c r="D107" s="194" t="s">
        <v>307</v>
      </c>
      <c r="E107" s="194">
        <v>2</v>
      </c>
      <c r="F107" s="194">
        <v>162</v>
      </c>
      <c r="G107" s="194">
        <v>68</v>
      </c>
      <c r="H107" s="194">
        <f t="shared" si="1"/>
        <v>115</v>
      </c>
      <c r="I107" s="202">
        <f t="shared" si="2"/>
        <v>66.468037431535464</v>
      </c>
      <c r="J107" s="188">
        <f t="shared" si="0"/>
        <v>58.024691358024697</v>
      </c>
      <c r="K107" s="18" t="s">
        <v>361</v>
      </c>
    </row>
    <row r="108" spans="1:11">
      <c r="A108" s="67" t="s">
        <v>368</v>
      </c>
      <c r="B108" s="194" t="s">
        <v>55</v>
      </c>
      <c r="C108" s="194" t="s">
        <v>307</v>
      </c>
      <c r="D108" s="194" t="s">
        <v>307</v>
      </c>
      <c r="E108" s="194">
        <v>2</v>
      </c>
      <c r="F108" s="194">
        <v>160</v>
      </c>
      <c r="G108" s="194">
        <v>233</v>
      </c>
      <c r="H108" s="194">
        <f t="shared" si="1"/>
        <v>196.5</v>
      </c>
      <c r="I108" s="202">
        <f t="shared" si="2"/>
        <v>51.618795026617967</v>
      </c>
      <c r="J108" s="188">
        <f t="shared" si="0"/>
        <v>31.330472103004293</v>
      </c>
      <c r="K108" s="18" t="s">
        <v>361</v>
      </c>
    </row>
    <row r="109" spans="1:11">
      <c r="A109" s="67" t="s">
        <v>369</v>
      </c>
      <c r="B109" s="194" t="s">
        <v>55</v>
      </c>
      <c r="C109" s="194" t="s">
        <v>307</v>
      </c>
      <c r="D109" s="194" t="s">
        <v>307</v>
      </c>
      <c r="E109" s="194">
        <v>2</v>
      </c>
      <c r="F109" s="194">
        <f>109*1000</f>
        <v>109000</v>
      </c>
      <c r="G109" s="194">
        <f>60.2*1000</f>
        <v>60200</v>
      </c>
      <c r="H109" s="194">
        <f t="shared" ref="H109:H115" si="3">AVERAGE(F109:G109)</f>
        <v>84600</v>
      </c>
      <c r="I109" s="204">
        <f t="shared" ref="I109:I115" si="4">STDEV(F109:G109)</f>
        <v>34506.810921903518</v>
      </c>
      <c r="J109" s="188">
        <f t="shared" si="0"/>
        <v>44.770642201834868</v>
      </c>
      <c r="K109" s="18" t="s">
        <v>361</v>
      </c>
    </row>
    <row r="110" spans="1:11">
      <c r="A110" s="67" t="s">
        <v>370</v>
      </c>
      <c r="B110" s="194" t="s">
        <v>55</v>
      </c>
      <c r="C110" s="194" t="s">
        <v>307</v>
      </c>
      <c r="D110" s="194" t="s">
        <v>307</v>
      </c>
      <c r="E110" s="194">
        <v>2</v>
      </c>
      <c r="F110" s="194">
        <f>7.39*1000</f>
        <v>7390</v>
      </c>
      <c r="G110" s="194">
        <f>30.1*1000</f>
        <v>30100</v>
      </c>
      <c r="H110" s="194">
        <f t="shared" si="3"/>
        <v>18745</v>
      </c>
      <c r="I110" s="204">
        <f t="shared" si="4"/>
        <v>16058.395000746494</v>
      </c>
      <c r="J110" s="188">
        <f t="shared" si="0"/>
        <v>75.448504983388716</v>
      </c>
      <c r="K110" s="18" t="s">
        <v>361</v>
      </c>
    </row>
    <row r="111" spans="1:11">
      <c r="A111" s="67" t="s">
        <v>371</v>
      </c>
      <c r="B111" s="194" t="s">
        <v>55</v>
      </c>
      <c r="C111" s="194" t="s">
        <v>307</v>
      </c>
      <c r="D111" s="194" t="s">
        <v>307</v>
      </c>
      <c r="E111" s="194">
        <v>2</v>
      </c>
      <c r="F111" s="194">
        <f>21.21*1000</f>
        <v>21210</v>
      </c>
      <c r="G111" s="194">
        <f>2.11*1000</f>
        <v>2110</v>
      </c>
      <c r="H111" s="194">
        <f t="shared" si="3"/>
        <v>11660</v>
      </c>
      <c r="I111" s="204">
        <f t="shared" si="4"/>
        <v>13505.739520663057</v>
      </c>
      <c r="J111" s="188">
        <f t="shared" si="0"/>
        <v>90.051862329090042</v>
      </c>
      <c r="K111" s="18" t="s">
        <v>361</v>
      </c>
    </row>
    <row r="112" spans="1:11">
      <c r="A112" s="67" t="s">
        <v>372</v>
      </c>
      <c r="B112" s="194" t="s">
        <v>55</v>
      </c>
      <c r="C112" s="194" t="s">
        <v>307</v>
      </c>
      <c r="D112" s="194" t="s">
        <v>307</v>
      </c>
      <c r="E112" s="194">
        <v>2</v>
      </c>
      <c r="F112" s="194">
        <f>12*1000</f>
        <v>12000</v>
      </c>
      <c r="G112" s="194">
        <f>6.92*1000</f>
        <v>6920</v>
      </c>
      <c r="H112" s="194">
        <f t="shared" si="3"/>
        <v>9460</v>
      </c>
      <c r="I112" s="204">
        <f t="shared" si="4"/>
        <v>3592.1024484276613</v>
      </c>
      <c r="J112" s="188">
        <f t="shared" si="0"/>
        <v>42.333333333333336</v>
      </c>
      <c r="K112" s="18" t="s">
        <v>361</v>
      </c>
    </row>
    <row r="113" spans="1:12">
      <c r="A113" s="67" t="s">
        <v>373</v>
      </c>
      <c r="B113" s="194" t="s">
        <v>55</v>
      </c>
      <c r="C113" s="194" t="s">
        <v>307</v>
      </c>
      <c r="D113" s="194" t="s">
        <v>307</v>
      </c>
      <c r="E113" s="194">
        <v>2</v>
      </c>
      <c r="F113" s="194">
        <f>13.3*1000</f>
        <v>13300</v>
      </c>
      <c r="G113" s="194">
        <f>5.35*1000</f>
        <v>5350</v>
      </c>
      <c r="H113" s="194">
        <f t="shared" si="3"/>
        <v>9325</v>
      </c>
      <c r="I113" s="204">
        <f t="shared" si="4"/>
        <v>5621.4989104330525</v>
      </c>
      <c r="J113" s="188">
        <f t="shared" si="0"/>
        <v>59.774436090225571</v>
      </c>
      <c r="K113" s="18" t="s">
        <v>361</v>
      </c>
    </row>
    <row r="114" spans="1:12">
      <c r="A114" s="67" t="s">
        <v>374</v>
      </c>
      <c r="B114" s="194" t="s">
        <v>55</v>
      </c>
      <c r="C114" s="194" t="s">
        <v>307</v>
      </c>
      <c r="D114" s="194" t="s">
        <v>307</v>
      </c>
      <c r="E114" s="194">
        <v>2</v>
      </c>
      <c r="F114" s="194">
        <f>46.5*1000</f>
        <v>46500</v>
      </c>
      <c r="G114" s="194">
        <f>2.22*1000</f>
        <v>2220</v>
      </c>
      <c r="H114" s="194">
        <f t="shared" si="3"/>
        <v>24360</v>
      </c>
      <c r="I114" s="204">
        <f t="shared" si="4"/>
        <v>31310.688270940325</v>
      </c>
      <c r="J114" s="188">
        <f t="shared" si="0"/>
        <v>95.225806451612911</v>
      </c>
      <c r="K114" s="18" t="s">
        <v>361</v>
      </c>
    </row>
    <row r="115" spans="1:12">
      <c r="A115" s="105" t="s">
        <v>375</v>
      </c>
      <c r="B115" s="199" t="s">
        <v>55</v>
      </c>
      <c r="C115" s="199" t="s">
        <v>307</v>
      </c>
      <c r="D115" s="199" t="s">
        <v>307</v>
      </c>
      <c r="E115" s="199">
        <v>2</v>
      </c>
      <c r="F115" s="199">
        <f>5.03*1000</f>
        <v>5030</v>
      </c>
      <c r="G115" s="199">
        <f>1.51*1000</f>
        <v>1510</v>
      </c>
      <c r="H115" s="199">
        <f t="shared" si="3"/>
        <v>3270</v>
      </c>
      <c r="I115" s="205">
        <f t="shared" si="4"/>
        <v>2489.0158697766474</v>
      </c>
      <c r="J115" s="189">
        <f t="shared" si="0"/>
        <v>69.980119284294233</v>
      </c>
      <c r="K115" s="19" t="s">
        <v>361</v>
      </c>
    </row>
    <row r="116" spans="1:12">
      <c r="A116" s="51"/>
      <c r="B116" s="51"/>
      <c r="C116" s="51"/>
      <c r="D116" s="51"/>
      <c r="E116" s="51"/>
      <c r="F116" s="51"/>
      <c r="G116" s="51"/>
      <c r="H116" s="51"/>
      <c r="I116" s="132"/>
      <c r="J116" s="51"/>
      <c r="K116" s="51"/>
    </row>
    <row r="117" spans="1:12">
      <c r="A117" s="49" t="s">
        <v>17</v>
      </c>
      <c r="B117" s="50">
        <v>15</v>
      </c>
      <c r="C117" s="128"/>
      <c r="D117" s="51"/>
      <c r="E117" s="51"/>
      <c r="F117" s="51"/>
      <c r="G117" s="51"/>
      <c r="H117" s="51"/>
      <c r="I117" s="51"/>
      <c r="J117" s="51"/>
      <c r="K117" s="51"/>
    </row>
    <row r="118" spans="1:12" ht="25.5">
      <c r="A118" s="253" t="s">
        <v>569</v>
      </c>
      <c r="B118" s="252" t="s">
        <v>574</v>
      </c>
      <c r="C118" s="51"/>
      <c r="D118" s="51"/>
      <c r="E118" s="51"/>
      <c r="F118" s="51"/>
      <c r="G118" s="51"/>
      <c r="H118" s="51"/>
      <c r="I118" s="51"/>
      <c r="J118" s="51"/>
      <c r="K118" s="51"/>
    </row>
    <row r="119" spans="1:12">
      <c r="A119" s="52" t="s">
        <v>76</v>
      </c>
      <c r="B119" s="280" t="s">
        <v>438</v>
      </c>
      <c r="C119" s="281"/>
      <c r="D119" s="124"/>
      <c r="E119" s="51"/>
      <c r="F119" s="51"/>
      <c r="G119" s="51"/>
      <c r="H119" s="51"/>
      <c r="I119" s="51"/>
      <c r="J119" s="51"/>
      <c r="K119" s="51"/>
    </row>
    <row r="120" spans="1:12">
      <c r="A120" s="126" t="s">
        <v>77</v>
      </c>
      <c r="B120" s="280" t="s">
        <v>441</v>
      </c>
      <c r="C120" s="281"/>
      <c r="D120" s="124"/>
      <c r="E120" s="51"/>
      <c r="F120" s="51"/>
      <c r="G120" s="51"/>
      <c r="H120" s="51"/>
      <c r="I120" s="51"/>
      <c r="J120" s="51"/>
      <c r="K120" s="51"/>
    </row>
    <row r="121" spans="1:12">
      <c r="A121" s="125"/>
      <c r="B121" s="129"/>
      <c r="C121" s="129"/>
      <c r="D121" s="129"/>
      <c r="E121" s="129"/>
      <c r="F121" s="129"/>
      <c r="G121" s="129"/>
      <c r="H121" s="129"/>
      <c r="I121" s="129"/>
      <c r="J121" s="129"/>
      <c r="K121" s="129"/>
    </row>
    <row r="122" spans="1:12" s="66" customFormat="1" ht="38.25">
      <c r="A122" s="63" t="s">
        <v>58</v>
      </c>
      <c r="B122" s="120" t="s">
        <v>39</v>
      </c>
      <c r="C122" s="64" t="s">
        <v>37</v>
      </c>
      <c r="D122" s="64" t="s">
        <v>73</v>
      </c>
      <c r="E122" s="64" t="s">
        <v>34</v>
      </c>
      <c r="F122" s="64" t="s">
        <v>35</v>
      </c>
      <c r="G122" s="64" t="s">
        <v>36</v>
      </c>
      <c r="H122" s="64" t="s">
        <v>486</v>
      </c>
      <c r="I122" s="64" t="s">
        <v>318</v>
      </c>
      <c r="J122" s="64" t="s">
        <v>309</v>
      </c>
      <c r="K122" s="120" t="s">
        <v>308</v>
      </c>
      <c r="L122" s="65" t="s">
        <v>454</v>
      </c>
    </row>
    <row r="123" spans="1:12" s="51" customFormat="1">
      <c r="A123" s="142" t="s">
        <v>362</v>
      </c>
      <c r="B123" s="191" t="s">
        <v>448</v>
      </c>
      <c r="C123" s="191" t="s">
        <v>307</v>
      </c>
      <c r="D123" s="191" t="s">
        <v>307</v>
      </c>
      <c r="E123" s="192">
        <v>1</v>
      </c>
      <c r="F123" s="191" t="s">
        <v>60</v>
      </c>
      <c r="G123" s="192">
        <v>9.58</v>
      </c>
      <c r="H123" s="191" t="s">
        <v>60</v>
      </c>
      <c r="I123" s="191" t="s">
        <v>60</v>
      </c>
      <c r="J123" s="191" t="s">
        <v>60</v>
      </c>
      <c r="K123" s="191" t="s">
        <v>60</v>
      </c>
      <c r="L123" s="193">
        <v>20.8</v>
      </c>
    </row>
    <row r="124" spans="1:12" s="51" customFormat="1">
      <c r="A124" s="143" t="s">
        <v>368</v>
      </c>
      <c r="B124" s="194" t="s">
        <v>448</v>
      </c>
      <c r="C124" s="194" t="s">
        <v>307</v>
      </c>
      <c r="D124" s="194" t="s">
        <v>307</v>
      </c>
      <c r="E124" s="195">
        <v>1</v>
      </c>
      <c r="F124" s="194" t="s">
        <v>60</v>
      </c>
      <c r="G124" s="195">
        <v>338</v>
      </c>
      <c r="H124" s="194" t="s">
        <v>60</v>
      </c>
      <c r="I124" s="194" t="s">
        <v>60</v>
      </c>
      <c r="J124" s="194" t="s">
        <v>60</v>
      </c>
      <c r="K124" s="194" t="s">
        <v>60</v>
      </c>
      <c r="L124" s="18">
        <v>740</v>
      </c>
    </row>
    <row r="125" spans="1:12" s="51" customFormat="1">
      <c r="A125" s="143" t="s">
        <v>439</v>
      </c>
      <c r="B125" s="194" t="s">
        <v>448</v>
      </c>
      <c r="C125" s="194" t="s">
        <v>307</v>
      </c>
      <c r="D125" s="194" t="s">
        <v>307</v>
      </c>
      <c r="E125" s="195">
        <v>1</v>
      </c>
      <c r="F125" s="194" t="s">
        <v>60</v>
      </c>
      <c r="G125" s="195">
        <v>29</v>
      </c>
      <c r="H125" s="194" t="s">
        <v>60</v>
      </c>
      <c r="I125" s="194" t="s">
        <v>60</v>
      </c>
      <c r="J125" s="194" t="s">
        <v>60</v>
      </c>
      <c r="K125" s="194" t="s">
        <v>60</v>
      </c>
      <c r="L125" s="18">
        <v>36.9</v>
      </c>
    </row>
    <row r="126" spans="1:12" s="51" customFormat="1">
      <c r="A126" s="143" t="s">
        <v>356</v>
      </c>
      <c r="B126" s="194" t="s">
        <v>448</v>
      </c>
      <c r="C126" s="194" t="s">
        <v>307</v>
      </c>
      <c r="D126" s="194" t="s">
        <v>307</v>
      </c>
      <c r="E126" s="195">
        <v>1</v>
      </c>
      <c r="F126" s="194" t="s">
        <v>60</v>
      </c>
      <c r="G126" s="195">
        <v>9.92</v>
      </c>
      <c r="H126" s="194" t="s">
        <v>60</v>
      </c>
      <c r="I126" s="194" t="s">
        <v>60</v>
      </c>
      <c r="J126" s="194" t="s">
        <v>60</v>
      </c>
      <c r="K126" s="194" t="s">
        <v>60</v>
      </c>
      <c r="L126" s="196">
        <v>14.4</v>
      </c>
    </row>
    <row r="127" spans="1:12" s="51" customFormat="1">
      <c r="A127" s="143" t="s">
        <v>440</v>
      </c>
      <c r="B127" s="194" t="s">
        <v>448</v>
      </c>
      <c r="C127" s="194" t="s">
        <v>307</v>
      </c>
      <c r="D127" s="194" t="s">
        <v>307</v>
      </c>
      <c r="E127" s="195">
        <v>1</v>
      </c>
      <c r="F127" s="194" t="s">
        <v>60</v>
      </c>
      <c r="G127" s="195">
        <v>9.1300000000000008</v>
      </c>
      <c r="H127" s="194" t="s">
        <v>60</v>
      </c>
      <c r="I127" s="194" t="s">
        <v>60</v>
      </c>
      <c r="J127" s="194" t="s">
        <v>60</v>
      </c>
      <c r="K127" s="194" t="s">
        <v>60</v>
      </c>
      <c r="L127" s="197" t="s">
        <v>10</v>
      </c>
    </row>
    <row r="128" spans="1:12" s="51" customFormat="1">
      <c r="A128" s="143" t="s">
        <v>363</v>
      </c>
      <c r="B128" s="194" t="s">
        <v>448</v>
      </c>
      <c r="C128" s="194" t="s">
        <v>307</v>
      </c>
      <c r="D128" s="194" t="s">
        <v>307</v>
      </c>
      <c r="E128" s="195">
        <v>1</v>
      </c>
      <c r="F128" s="194" t="s">
        <v>60</v>
      </c>
      <c r="G128" s="195">
        <v>60.4</v>
      </c>
      <c r="H128" s="194" t="s">
        <v>60</v>
      </c>
      <c r="I128" s="194" t="s">
        <v>60</v>
      </c>
      <c r="J128" s="194" t="s">
        <v>60</v>
      </c>
      <c r="K128" s="194" t="s">
        <v>60</v>
      </c>
      <c r="L128" s="197">
        <v>176</v>
      </c>
    </row>
    <row r="129" spans="1:12" s="51" customFormat="1">
      <c r="A129" s="143" t="s">
        <v>351</v>
      </c>
      <c r="B129" s="194" t="s">
        <v>448</v>
      </c>
      <c r="C129" s="194" t="s">
        <v>307</v>
      </c>
      <c r="D129" s="194" t="s">
        <v>307</v>
      </c>
      <c r="E129" s="195">
        <v>1</v>
      </c>
      <c r="F129" s="194" t="s">
        <v>60</v>
      </c>
      <c r="G129" s="195">
        <v>233</v>
      </c>
      <c r="H129" s="194" t="s">
        <v>60</v>
      </c>
      <c r="I129" s="194" t="s">
        <v>60</v>
      </c>
      <c r="J129" s="194" t="s">
        <v>60</v>
      </c>
      <c r="K129" s="194" t="s">
        <v>60</v>
      </c>
      <c r="L129" s="197">
        <v>162</v>
      </c>
    </row>
    <row r="130" spans="1:12" s="51" customFormat="1">
      <c r="A130" s="143" t="s">
        <v>442</v>
      </c>
      <c r="B130" s="194" t="s">
        <v>448</v>
      </c>
      <c r="C130" s="194" t="s">
        <v>307</v>
      </c>
      <c r="D130" s="194" t="s">
        <v>307</v>
      </c>
      <c r="E130" s="195">
        <v>1</v>
      </c>
      <c r="F130" s="194" t="s">
        <v>60</v>
      </c>
      <c r="G130" s="195">
        <v>97</v>
      </c>
      <c r="H130" s="194" t="s">
        <v>60</v>
      </c>
      <c r="I130" s="194" t="s">
        <v>60</v>
      </c>
      <c r="J130" s="194" t="s">
        <v>60</v>
      </c>
      <c r="K130" s="194" t="s">
        <v>60</v>
      </c>
      <c r="L130" s="197" t="s">
        <v>10</v>
      </c>
    </row>
    <row r="131" spans="1:12" s="51" customFormat="1">
      <c r="A131" s="143" t="s">
        <v>443</v>
      </c>
      <c r="B131" s="194" t="s">
        <v>448</v>
      </c>
      <c r="C131" s="194" t="s">
        <v>307</v>
      </c>
      <c r="D131" s="194" t="s">
        <v>307</v>
      </c>
      <c r="E131" s="195">
        <v>1</v>
      </c>
      <c r="F131" s="194" t="s">
        <v>60</v>
      </c>
      <c r="G131" s="195">
        <v>0.09</v>
      </c>
      <c r="H131" s="194" t="s">
        <v>60</v>
      </c>
      <c r="I131" s="194" t="s">
        <v>60</v>
      </c>
      <c r="J131" s="194" t="s">
        <v>60</v>
      </c>
      <c r="K131" s="194" t="s">
        <v>60</v>
      </c>
      <c r="L131" s="197" t="s">
        <v>10</v>
      </c>
    </row>
    <row r="132" spans="1:12" s="51" customFormat="1">
      <c r="A132" s="143" t="s">
        <v>366</v>
      </c>
      <c r="B132" s="194" t="s">
        <v>448</v>
      </c>
      <c r="C132" s="194" t="s">
        <v>307</v>
      </c>
      <c r="D132" s="194" t="s">
        <v>307</v>
      </c>
      <c r="E132" s="195">
        <v>1</v>
      </c>
      <c r="F132" s="194" t="s">
        <v>60</v>
      </c>
      <c r="G132" s="195">
        <v>1200</v>
      </c>
      <c r="H132" s="194" t="s">
        <v>60</v>
      </c>
      <c r="I132" s="194" t="s">
        <v>60</v>
      </c>
      <c r="J132" s="194" t="s">
        <v>60</v>
      </c>
      <c r="K132" s="194" t="s">
        <v>60</v>
      </c>
      <c r="L132" s="18">
        <v>3948</v>
      </c>
    </row>
    <row r="133" spans="1:12" s="51" customFormat="1">
      <c r="A133" s="144" t="s">
        <v>444</v>
      </c>
      <c r="B133" s="194" t="s">
        <v>448</v>
      </c>
      <c r="C133" s="194" t="s">
        <v>307</v>
      </c>
      <c r="D133" s="194" t="s">
        <v>307</v>
      </c>
      <c r="E133" s="195">
        <v>1</v>
      </c>
      <c r="F133" s="194" t="s">
        <v>60</v>
      </c>
      <c r="G133" s="195">
        <v>9.8000000000000007</v>
      </c>
      <c r="H133" s="194" t="s">
        <v>60</v>
      </c>
      <c r="I133" s="194" t="s">
        <v>60</v>
      </c>
      <c r="J133" s="194" t="s">
        <v>60</v>
      </c>
      <c r="K133" s="194" t="s">
        <v>60</v>
      </c>
      <c r="L133" s="196">
        <v>39.299999999999997</v>
      </c>
    </row>
    <row r="134" spans="1:12" s="51" customFormat="1">
      <c r="A134" s="143" t="s">
        <v>353</v>
      </c>
      <c r="B134" s="194" t="s">
        <v>448</v>
      </c>
      <c r="C134" s="194" t="s">
        <v>307</v>
      </c>
      <c r="D134" s="194" t="s">
        <v>307</v>
      </c>
      <c r="E134" s="195">
        <v>1</v>
      </c>
      <c r="F134" s="194" t="s">
        <v>60</v>
      </c>
      <c r="G134" s="195">
        <v>29.3</v>
      </c>
      <c r="H134" s="194" t="s">
        <v>60</v>
      </c>
      <c r="I134" s="194" t="s">
        <v>60</v>
      </c>
      <c r="J134" s="194" t="s">
        <v>60</v>
      </c>
      <c r="K134" s="194" t="s">
        <v>60</v>
      </c>
      <c r="L134" s="196">
        <v>72.099999999999994</v>
      </c>
    </row>
    <row r="135" spans="1:12" s="51" customFormat="1">
      <c r="A135" s="143" t="s">
        <v>352</v>
      </c>
      <c r="B135" s="194" t="s">
        <v>448</v>
      </c>
      <c r="C135" s="194" t="s">
        <v>307</v>
      </c>
      <c r="D135" s="194" t="s">
        <v>307</v>
      </c>
      <c r="E135" s="195">
        <v>1</v>
      </c>
      <c r="F135" s="194" t="s">
        <v>60</v>
      </c>
      <c r="G135" s="195">
        <v>75</v>
      </c>
      <c r="H135" s="194" t="s">
        <v>60</v>
      </c>
      <c r="I135" s="194" t="s">
        <v>60</v>
      </c>
      <c r="J135" s="194" t="s">
        <v>60</v>
      </c>
      <c r="K135" s="194" t="s">
        <v>60</v>
      </c>
      <c r="L135" s="196">
        <v>270</v>
      </c>
    </row>
    <row r="136" spans="1:12" s="51" customFormat="1">
      <c r="A136" s="143" t="s">
        <v>445</v>
      </c>
      <c r="B136" s="194" t="s">
        <v>448</v>
      </c>
      <c r="C136" s="194" t="s">
        <v>307</v>
      </c>
      <c r="D136" s="194" t="s">
        <v>307</v>
      </c>
      <c r="E136" s="195">
        <v>1</v>
      </c>
      <c r="F136" s="194" t="s">
        <v>60</v>
      </c>
      <c r="G136" s="195">
        <v>2.7</v>
      </c>
      <c r="H136" s="194" t="s">
        <v>60</v>
      </c>
      <c r="I136" s="194" t="s">
        <v>60</v>
      </c>
      <c r="J136" s="194" t="s">
        <v>60</v>
      </c>
      <c r="K136" s="194" t="s">
        <v>60</v>
      </c>
      <c r="L136" s="197" t="s">
        <v>455</v>
      </c>
    </row>
    <row r="137" spans="1:12" s="51" customFormat="1">
      <c r="A137" s="143" t="s">
        <v>364</v>
      </c>
      <c r="B137" s="194" t="s">
        <v>448</v>
      </c>
      <c r="C137" s="194" t="s">
        <v>307</v>
      </c>
      <c r="D137" s="194" t="s">
        <v>307</v>
      </c>
      <c r="E137" s="195">
        <v>1</v>
      </c>
      <c r="F137" s="194" t="s">
        <v>60</v>
      </c>
      <c r="G137" s="195">
        <v>1.08</v>
      </c>
      <c r="H137" s="194" t="s">
        <v>60</v>
      </c>
      <c r="I137" s="194" t="s">
        <v>60</v>
      </c>
      <c r="J137" s="194" t="s">
        <v>60</v>
      </c>
      <c r="K137" s="194" t="s">
        <v>60</v>
      </c>
      <c r="L137" s="197" t="s">
        <v>455</v>
      </c>
    </row>
    <row r="138" spans="1:12" s="51" customFormat="1">
      <c r="A138" s="143" t="s">
        <v>446</v>
      </c>
      <c r="B138" s="194" t="s">
        <v>448</v>
      </c>
      <c r="C138" s="194" t="s">
        <v>307</v>
      </c>
      <c r="D138" s="194" t="s">
        <v>307</v>
      </c>
      <c r="E138" s="195">
        <v>1</v>
      </c>
      <c r="F138" s="194" t="s">
        <v>60</v>
      </c>
      <c r="G138" s="195">
        <v>5.7</v>
      </c>
      <c r="H138" s="194" t="s">
        <v>60</v>
      </c>
      <c r="I138" s="194" t="s">
        <v>60</v>
      </c>
      <c r="J138" s="194" t="s">
        <v>60</v>
      </c>
      <c r="K138" s="194" t="s">
        <v>60</v>
      </c>
      <c r="L138" s="197" t="s">
        <v>10</v>
      </c>
    </row>
    <row r="139" spans="1:12" s="51" customFormat="1">
      <c r="A139" s="143" t="s">
        <v>447</v>
      </c>
      <c r="B139" s="194" t="s">
        <v>448</v>
      </c>
      <c r="C139" s="194" t="s">
        <v>307</v>
      </c>
      <c r="D139" s="194" t="s">
        <v>307</v>
      </c>
      <c r="E139" s="195">
        <v>1</v>
      </c>
      <c r="F139" s="194" t="s">
        <v>60</v>
      </c>
      <c r="G139" s="195">
        <v>41.2</v>
      </c>
      <c r="H139" s="194" t="s">
        <v>60</v>
      </c>
      <c r="I139" s="194" t="s">
        <v>60</v>
      </c>
      <c r="J139" s="194" t="s">
        <v>60</v>
      </c>
      <c r="K139" s="194" t="s">
        <v>60</v>
      </c>
      <c r="L139" s="18">
        <v>25</v>
      </c>
    </row>
    <row r="140" spans="1:12" s="51" customFormat="1">
      <c r="A140" s="143" t="s">
        <v>365</v>
      </c>
      <c r="B140" s="194" t="s">
        <v>448</v>
      </c>
      <c r="C140" s="194" t="s">
        <v>307</v>
      </c>
      <c r="D140" s="194" t="s">
        <v>307</v>
      </c>
      <c r="E140" s="195">
        <v>1</v>
      </c>
      <c r="F140" s="194" t="s">
        <v>60</v>
      </c>
      <c r="G140" s="195">
        <v>715</v>
      </c>
      <c r="H140" s="194" t="s">
        <v>60</v>
      </c>
      <c r="I140" s="194" t="s">
        <v>60</v>
      </c>
      <c r="J140" s="194" t="s">
        <v>60</v>
      </c>
      <c r="K140" s="194" t="s">
        <v>60</v>
      </c>
      <c r="L140" s="18">
        <v>1326</v>
      </c>
    </row>
    <row r="141" spans="1:12" s="51" customFormat="1">
      <c r="A141" s="145" t="s">
        <v>451</v>
      </c>
      <c r="B141" s="194" t="s">
        <v>448</v>
      </c>
      <c r="C141" s="194" t="s">
        <v>307</v>
      </c>
      <c r="D141" s="194" t="s">
        <v>307</v>
      </c>
      <c r="E141" s="195">
        <v>1</v>
      </c>
      <c r="F141" s="194" t="s">
        <v>60</v>
      </c>
      <c r="G141" s="198" t="s">
        <v>493</v>
      </c>
      <c r="H141" s="194" t="s">
        <v>60</v>
      </c>
      <c r="I141" s="194" t="s">
        <v>60</v>
      </c>
      <c r="J141" s="194" t="s">
        <v>60</v>
      </c>
      <c r="K141" s="194" t="s">
        <v>60</v>
      </c>
      <c r="L141" s="197" t="s">
        <v>10</v>
      </c>
    </row>
    <row r="142" spans="1:12" s="51" customFormat="1">
      <c r="A142" s="145" t="s">
        <v>452</v>
      </c>
      <c r="B142" s="194" t="s">
        <v>448</v>
      </c>
      <c r="C142" s="194" t="s">
        <v>307</v>
      </c>
      <c r="D142" s="194" t="s">
        <v>307</v>
      </c>
      <c r="E142" s="195">
        <v>1</v>
      </c>
      <c r="F142" s="194" t="s">
        <v>60</v>
      </c>
      <c r="G142" s="198" t="s">
        <v>493</v>
      </c>
      <c r="H142" s="194" t="s">
        <v>60</v>
      </c>
      <c r="I142" s="194" t="s">
        <v>60</v>
      </c>
      <c r="J142" s="194" t="s">
        <v>60</v>
      </c>
      <c r="K142" s="194" t="s">
        <v>60</v>
      </c>
      <c r="L142" s="197" t="s">
        <v>10</v>
      </c>
    </row>
    <row r="143" spans="1:12" s="51" customFormat="1">
      <c r="A143" s="145" t="s">
        <v>453</v>
      </c>
      <c r="B143" s="194" t="s">
        <v>448</v>
      </c>
      <c r="C143" s="194" t="s">
        <v>307</v>
      </c>
      <c r="D143" s="194" t="s">
        <v>307</v>
      </c>
      <c r="E143" s="195">
        <v>1</v>
      </c>
      <c r="F143" s="194" t="s">
        <v>60</v>
      </c>
      <c r="G143" s="198" t="s">
        <v>493</v>
      </c>
      <c r="H143" s="194" t="s">
        <v>60</v>
      </c>
      <c r="I143" s="194" t="s">
        <v>60</v>
      </c>
      <c r="J143" s="194" t="s">
        <v>60</v>
      </c>
      <c r="K143" s="194" t="s">
        <v>60</v>
      </c>
      <c r="L143" s="197" t="s">
        <v>10</v>
      </c>
    </row>
    <row r="144" spans="1:12" s="51" customFormat="1">
      <c r="A144" s="105" t="s">
        <v>449</v>
      </c>
      <c r="B144" s="199" t="s">
        <v>450</v>
      </c>
      <c r="C144" s="200"/>
      <c r="D144" s="200"/>
      <c r="E144" s="200">
        <v>1</v>
      </c>
      <c r="F144" s="199" t="s">
        <v>60</v>
      </c>
      <c r="G144" s="200">
        <v>3</v>
      </c>
      <c r="H144" s="199" t="s">
        <v>60</v>
      </c>
      <c r="I144" s="199" t="s">
        <v>60</v>
      </c>
      <c r="J144" s="199" t="s">
        <v>60</v>
      </c>
      <c r="K144" s="199" t="s">
        <v>60</v>
      </c>
      <c r="L144" s="201" t="s">
        <v>456</v>
      </c>
    </row>
    <row r="145" spans="1:12" s="51" customFormat="1">
      <c r="I145" s="130"/>
    </row>
    <row r="146" spans="1:12">
      <c r="A146" s="49" t="s">
        <v>17</v>
      </c>
      <c r="B146" s="50">
        <v>16</v>
      </c>
      <c r="C146" s="128"/>
      <c r="D146" s="51"/>
      <c r="E146" s="51"/>
      <c r="F146" s="51"/>
      <c r="G146" s="51"/>
      <c r="H146" s="51"/>
      <c r="I146" s="51"/>
      <c r="J146" s="51"/>
      <c r="K146" s="51"/>
    </row>
    <row r="147" spans="1:12">
      <c r="A147" s="52" t="s">
        <v>569</v>
      </c>
      <c r="B147" s="250" t="s">
        <v>575</v>
      </c>
      <c r="C147" s="51"/>
      <c r="D147" s="51"/>
      <c r="E147" s="51"/>
      <c r="F147" s="51"/>
      <c r="G147" s="51"/>
      <c r="H147" s="51"/>
      <c r="I147" s="51"/>
      <c r="J147" s="51"/>
      <c r="K147" s="51"/>
    </row>
    <row r="148" spans="1:12">
      <c r="A148" s="52" t="s">
        <v>76</v>
      </c>
      <c r="B148" s="280" t="s">
        <v>459</v>
      </c>
      <c r="C148" s="281"/>
      <c r="D148" s="124"/>
      <c r="E148" s="51"/>
      <c r="F148" s="51"/>
      <c r="G148" s="51"/>
      <c r="H148" s="51"/>
      <c r="I148" s="51"/>
      <c r="J148" s="51"/>
      <c r="K148" s="51"/>
    </row>
    <row r="149" spans="1:12">
      <c r="A149" s="126" t="s">
        <v>77</v>
      </c>
      <c r="B149" s="280" t="s">
        <v>460</v>
      </c>
      <c r="C149" s="281"/>
      <c r="D149" s="124"/>
      <c r="E149" s="51"/>
      <c r="F149" s="51"/>
      <c r="G149" s="51"/>
      <c r="H149" s="51"/>
      <c r="I149" s="51"/>
      <c r="J149" s="51"/>
      <c r="K149" s="51"/>
    </row>
    <row r="150" spans="1:12">
      <c r="A150" s="125"/>
      <c r="B150" s="129"/>
      <c r="C150" s="129"/>
      <c r="D150" s="129"/>
      <c r="E150" s="129"/>
      <c r="F150" s="129"/>
      <c r="G150" s="129"/>
      <c r="H150" s="129"/>
      <c r="I150" s="129"/>
      <c r="J150" s="129"/>
      <c r="K150" s="129"/>
    </row>
    <row r="151" spans="1:12" s="66" customFormat="1" ht="38.25">
      <c r="A151" s="63" t="s">
        <v>58</v>
      </c>
      <c r="B151" s="120" t="s">
        <v>39</v>
      </c>
      <c r="C151" s="64" t="s">
        <v>37</v>
      </c>
      <c r="D151" s="64" t="s">
        <v>73</v>
      </c>
      <c r="E151" s="64" t="s">
        <v>34</v>
      </c>
      <c r="F151" s="64" t="s">
        <v>467</v>
      </c>
      <c r="G151" s="64" t="s">
        <v>468</v>
      </c>
      <c r="H151" s="64" t="s">
        <v>486</v>
      </c>
      <c r="I151" s="64" t="s">
        <v>318</v>
      </c>
      <c r="J151" s="64" t="s">
        <v>309</v>
      </c>
      <c r="K151" s="65" t="s">
        <v>308</v>
      </c>
    </row>
    <row r="152" spans="1:12" s="147" customFormat="1">
      <c r="A152" s="149" t="s">
        <v>53</v>
      </c>
      <c r="B152" s="152" t="s">
        <v>306</v>
      </c>
      <c r="C152" s="157" t="s">
        <v>307</v>
      </c>
      <c r="D152" s="157" t="s">
        <v>307</v>
      </c>
      <c r="E152" s="152">
        <v>2</v>
      </c>
      <c r="F152" s="152">
        <v>11.9</v>
      </c>
      <c r="G152" s="152">
        <v>12.8</v>
      </c>
      <c r="H152" s="157" t="s">
        <v>60</v>
      </c>
      <c r="I152" s="157" t="s">
        <v>60</v>
      </c>
      <c r="J152" s="157" t="s">
        <v>60</v>
      </c>
      <c r="K152" s="163" t="s">
        <v>60</v>
      </c>
      <c r="L152" s="160"/>
    </row>
    <row r="153" spans="1:12" s="147" customFormat="1">
      <c r="A153" s="150" t="s">
        <v>461</v>
      </c>
      <c r="B153" s="155" t="s">
        <v>465</v>
      </c>
      <c r="C153" s="155" t="s">
        <v>307</v>
      </c>
      <c r="D153" s="155" t="s">
        <v>307</v>
      </c>
      <c r="E153" s="153">
        <v>2</v>
      </c>
      <c r="F153" s="153">
        <v>99.5</v>
      </c>
      <c r="G153" s="153">
        <v>99.5</v>
      </c>
      <c r="H153" s="161" t="s">
        <v>60</v>
      </c>
      <c r="I153" s="161" t="s">
        <v>60</v>
      </c>
      <c r="J153" s="161" t="s">
        <v>60</v>
      </c>
      <c r="K153" s="162" t="s">
        <v>60</v>
      </c>
      <c r="L153" s="160"/>
    </row>
    <row r="154" spans="1:12" s="147" customFormat="1">
      <c r="A154" s="150" t="s">
        <v>462</v>
      </c>
      <c r="B154" s="155" t="s">
        <v>464</v>
      </c>
      <c r="C154" s="155" t="s">
        <v>307</v>
      </c>
      <c r="D154" s="155" t="s">
        <v>307</v>
      </c>
      <c r="E154" s="153">
        <v>2</v>
      </c>
      <c r="F154" s="153">
        <v>8.6999999999999993</v>
      </c>
      <c r="G154" s="153">
        <v>26.1</v>
      </c>
      <c r="H154" s="155" t="s">
        <v>60</v>
      </c>
      <c r="I154" s="155" t="s">
        <v>60</v>
      </c>
      <c r="J154" s="155" t="s">
        <v>60</v>
      </c>
      <c r="K154" s="158" t="s">
        <v>60</v>
      </c>
      <c r="L154" s="160"/>
    </row>
    <row r="155" spans="1:12" s="147" customFormat="1">
      <c r="A155" s="150" t="s">
        <v>463</v>
      </c>
      <c r="B155" s="155" t="s">
        <v>466</v>
      </c>
      <c r="C155" s="155" t="s">
        <v>307</v>
      </c>
      <c r="D155" s="155" t="s">
        <v>307</v>
      </c>
      <c r="E155" s="153">
        <v>2</v>
      </c>
      <c r="F155" s="155" t="s">
        <v>469</v>
      </c>
      <c r="G155" s="153">
        <v>0.5</v>
      </c>
      <c r="H155" s="155" t="s">
        <v>60</v>
      </c>
      <c r="I155" s="155" t="s">
        <v>60</v>
      </c>
      <c r="J155" s="155" t="s">
        <v>60</v>
      </c>
      <c r="K155" s="158" t="s">
        <v>60</v>
      </c>
      <c r="L155" s="160"/>
    </row>
    <row r="156" spans="1:12" s="147" customFormat="1">
      <c r="A156" s="150" t="s">
        <v>369</v>
      </c>
      <c r="B156" s="155" t="s">
        <v>466</v>
      </c>
      <c r="C156" s="155" t="s">
        <v>307</v>
      </c>
      <c r="D156" s="155" t="s">
        <v>307</v>
      </c>
      <c r="E156" s="153">
        <v>2</v>
      </c>
      <c r="F156" s="153">
        <v>6</v>
      </c>
      <c r="G156" s="153">
        <v>20.5</v>
      </c>
      <c r="H156" s="155" t="s">
        <v>60</v>
      </c>
      <c r="I156" s="155" t="s">
        <v>60</v>
      </c>
      <c r="J156" s="155" t="s">
        <v>60</v>
      </c>
      <c r="K156" s="158" t="s">
        <v>60</v>
      </c>
      <c r="L156" s="160"/>
    </row>
    <row r="157" spans="1:12" s="147" customFormat="1">
      <c r="A157" s="150" t="s">
        <v>372</v>
      </c>
      <c r="B157" s="155" t="s">
        <v>466</v>
      </c>
      <c r="C157" s="155" t="s">
        <v>307</v>
      </c>
      <c r="D157" s="155" t="s">
        <v>307</v>
      </c>
      <c r="E157" s="153">
        <v>2</v>
      </c>
      <c r="F157" s="153">
        <v>0.6</v>
      </c>
      <c r="G157" s="153">
        <v>2.6</v>
      </c>
      <c r="H157" s="155" t="s">
        <v>60</v>
      </c>
      <c r="I157" s="155" t="s">
        <v>60</v>
      </c>
      <c r="J157" s="155" t="s">
        <v>60</v>
      </c>
      <c r="K157" s="158" t="s">
        <v>60</v>
      </c>
      <c r="L157" s="160"/>
    </row>
    <row r="158" spans="1:12" s="147" customFormat="1">
      <c r="A158" s="150" t="s">
        <v>375</v>
      </c>
      <c r="B158" s="155" t="s">
        <v>466</v>
      </c>
      <c r="C158" s="155" t="s">
        <v>307</v>
      </c>
      <c r="D158" s="155" t="s">
        <v>307</v>
      </c>
      <c r="E158" s="153">
        <v>2</v>
      </c>
      <c r="F158" s="153">
        <v>0.3</v>
      </c>
      <c r="G158" s="153">
        <v>1.5</v>
      </c>
      <c r="H158" s="155" t="s">
        <v>60</v>
      </c>
      <c r="I158" s="155" t="s">
        <v>60</v>
      </c>
      <c r="J158" s="155" t="s">
        <v>60</v>
      </c>
      <c r="K158" s="158" t="s">
        <v>60</v>
      </c>
      <c r="L158" s="160"/>
    </row>
    <row r="159" spans="1:12" s="147" customFormat="1">
      <c r="A159" s="150" t="s">
        <v>371</v>
      </c>
      <c r="B159" s="155" t="s">
        <v>466</v>
      </c>
      <c r="C159" s="155" t="s">
        <v>307</v>
      </c>
      <c r="D159" s="155" t="s">
        <v>307</v>
      </c>
      <c r="E159" s="153">
        <v>2</v>
      </c>
      <c r="F159" s="153">
        <v>2.6</v>
      </c>
      <c r="G159" s="153">
        <v>3.9</v>
      </c>
      <c r="H159" s="155" t="s">
        <v>60</v>
      </c>
      <c r="I159" s="155" t="s">
        <v>60</v>
      </c>
      <c r="J159" s="155" t="s">
        <v>60</v>
      </c>
      <c r="K159" s="158" t="s">
        <v>60</v>
      </c>
      <c r="L159" s="160"/>
    </row>
    <row r="160" spans="1:12" s="147" customFormat="1">
      <c r="A160" s="150" t="s">
        <v>367</v>
      </c>
      <c r="B160" s="155" t="s">
        <v>55</v>
      </c>
      <c r="C160" s="155" t="s">
        <v>307</v>
      </c>
      <c r="D160" s="155" t="s">
        <v>307</v>
      </c>
      <c r="E160" s="153">
        <v>2</v>
      </c>
      <c r="F160" s="153">
        <v>150</v>
      </c>
      <c r="G160" s="153">
        <v>340</v>
      </c>
      <c r="H160" s="155" t="s">
        <v>60</v>
      </c>
      <c r="I160" s="155" t="s">
        <v>60</v>
      </c>
      <c r="J160" s="155" t="s">
        <v>60</v>
      </c>
      <c r="K160" s="158" t="s">
        <v>60</v>
      </c>
      <c r="L160" s="160"/>
    </row>
    <row r="161" spans="1:12" s="147" customFormat="1">
      <c r="A161" s="150" t="s">
        <v>362</v>
      </c>
      <c r="B161" s="155" t="s">
        <v>55</v>
      </c>
      <c r="C161" s="155" t="s">
        <v>307</v>
      </c>
      <c r="D161" s="155" t="s">
        <v>307</v>
      </c>
      <c r="E161" s="153">
        <v>2</v>
      </c>
      <c r="F161" s="155" t="s">
        <v>470</v>
      </c>
      <c r="G161" s="155" t="s">
        <v>470</v>
      </c>
      <c r="H161" s="155" t="s">
        <v>60</v>
      </c>
      <c r="I161" s="155" t="s">
        <v>60</v>
      </c>
      <c r="J161" s="155" t="s">
        <v>60</v>
      </c>
      <c r="K161" s="158" t="s">
        <v>60</v>
      </c>
      <c r="L161" s="160"/>
    </row>
    <row r="162" spans="1:12" s="147" customFormat="1">
      <c r="A162" s="150" t="s">
        <v>356</v>
      </c>
      <c r="B162" s="155" t="s">
        <v>55</v>
      </c>
      <c r="C162" s="155" t="s">
        <v>307</v>
      </c>
      <c r="D162" s="155" t="s">
        <v>307</v>
      </c>
      <c r="E162" s="153">
        <v>2</v>
      </c>
      <c r="F162" s="153">
        <v>0.3</v>
      </c>
      <c r="G162" s="153">
        <v>12</v>
      </c>
      <c r="H162" s="155" t="s">
        <v>60</v>
      </c>
      <c r="I162" s="155" t="s">
        <v>60</v>
      </c>
      <c r="J162" s="155" t="s">
        <v>60</v>
      </c>
      <c r="K162" s="158" t="s">
        <v>60</v>
      </c>
      <c r="L162" s="160"/>
    </row>
    <row r="163" spans="1:12" s="147" customFormat="1">
      <c r="A163" s="150" t="s">
        <v>363</v>
      </c>
      <c r="B163" s="155" t="s">
        <v>55</v>
      </c>
      <c r="C163" s="155" t="s">
        <v>307</v>
      </c>
      <c r="D163" s="155" t="s">
        <v>307</v>
      </c>
      <c r="E163" s="153">
        <v>2</v>
      </c>
      <c r="F163" s="153">
        <v>39</v>
      </c>
      <c r="G163" s="153">
        <v>69</v>
      </c>
      <c r="H163" s="155" t="s">
        <v>60</v>
      </c>
      <c r="I163" s="155" t="s">
        <v>60</v>
      </c>
      <c r="J163" s="155" t="s">
        <v>60</v>
      </c>
      <c r="K163" s="158" t="s">
        <v>60</v>
      </c>
      <c r="L163" s="160"/>
    </row>
    <row r="164" spans="1:12" s="147" customFormat="1">
      <c r="A164" s="150" t="s">
        <v>351</v>
      </c>
      <c r="B164" s="155" t="s">
        <v>55</v>
      </c>
      <c r="C164" s="155" t="s">
        <v>307</v>
      </c>
      <c r="D164" s="155" t="s">
        <v>307</v>
      </c>
      <c r="E164" s="153">
        <v>2</v>
      </c>
      <c r="F164" s="153">
        <v>18</v>
      </c>
      <c r="G164" s="153">
        <v>100</v>
      </c>
      <c r="H164" s="155" t="s">
        <v>60</v>
      </c>
      <c r="I164" s="155" t="s">
        <v>60</v>
      </c>
      <c r="J164" s="155" t="s">
        <v>60</v>
      </c>
      <c r="K164" s="158" t="s">
        <v>60</v>
      </c>
      <c r="L164" s="160"/>
    </row>
    <row r="165" spans="1:12" s="147" customFormat="1">
      <c r="A165" s="150" t="s">
        <v>443</v>
      </c>
      <c r="B165" s="155" t="s">
        <v>55</v>
      </c>
      <c r="C165" s="155" t="s">
        <v>307</v>
      </c>
      <c r="D165" s="155" t="s">
        <v>307</v>
      </c>
      <c r="E165" s="153">
        <v>2</v>
      </c>
      <c r="F165" s="155" t="s">
        <v>469</v>
      </c>
      <c r="G165" s="155" t="s">
        <v>469</v>
      </c>
      <c r="H165" s="155" t="s">
        <v>60</v>
      </c>
      <c r="I165" s="155" t="s">
        <v>60</v>
      </c>
      <c r="J165" s="155" t="s">
        <v>60</v>
      </c>
      <c r="K165" s="158" t="s">
        <v>60</v>
      </c>
      <c r="L165" s="160"/>
    </row>
    <row r="166" spans="1:12" s="147" customFormat="1">
      <c r="A166" s="150" t="s">
        <v>352</v>
      </c>
      <c r="B166" s="155" t="s">
        <v>55</v>
      </c>
      <c r="C166" s="155" t="s">
        <v>307</v>
      </c>
      <c r="D166" s="155" t="s">
        <v>307</v>
      </c>
      <c r="E166" s="153">
        <v>2</v>
      </c>
      <c r="F166" s="155" t="s">
        <v>470</v>
      </c>
      <c r="G166" s="153">
        <v>33</v>
      </c>
      <c r="H166" s="155" t="s">
        <v>60</v>
      </c>
      <c r="I166" s="155" t="s">
        <v>60</v>
      </c>
      <c r="J166" s="155" t="s">
        <v>60</v>
      </c>
      <c r="K166" s="158" t="s">
        <v>60</v>
      </c>
      <c r="L166" s="160"/>
    </row>
    <row r="167" spans="1:12" s="147" customFormat="1">
      <c r="A167" s="150" t="s">
        <v>353</v>
      </c>
      <c r="B167" s="155" t="s">
        <v>55</v>
      </c>
      <c r="C167" s="155" t="s">
        <v>307</v>
      </c>
      <c r="D167" s="155" t="s">
        <v>307</v>
      </c>
      <c r="E167" s="153">
        <v>2</v>
      </c>
      <c r="F167" s="153">
        <v>16</v>
      </c>
      <c r="G167" s="153">
        <v>38</v>
      </c>
      <c r="H167" s="155" t="s">
        <v>60</v>
      </c>
      <c r="I167" s="155" t="s">
        <v>60</v>
      </c>
      <c r="J167" s="155" t="s">
        <v>60</v>
      </c>
      <c r="K167" s="158" t="s">
        <v>60</v>
      </c>
      <c r="L167" s="160"/>
    </row>
    <row r="168" spans="1:12" s="147" customFormat="1">
      <c r="A168" s="151" t="s">
        <v>365</v>
      </c>
      <c r="B168" s="156" t="s">
        <v>55</v>
      </c>
      <c r="C168" s="156" t="s">
        <v>307</v>
      </c>
      <c r="D168" s="156" t="s">
        <v>307</v>
      </c>
      <c r="E168" s="154">
        <v>2</v>
      </c>
      <c r="F168" s="154">
        <v>720</v>
      </c>
      <c r="G168" s="154">
        <v>3360</v>
      </c>
      <c r="H168" s="156" t="s">
        <v>60</v>
      </c>
      <c r="I168" s="156" t="s">
        <v>60</v>
      </c>
      <c r="J168" s="156" t="s">
        <v>60</v>
      </c>
      <c r="K168" s="159" t="s">
        <v>60</v>
      </c>
      <c r="L168" s="160"/>
    </row>
    <row r="169" spans="1:12" s="147" customFormat="1">
      <c r="A169" s="148"/>
      <c r="B169" s="146"/>
      <c r="C169" s="146"/>
      <c r="D169" s="146"/>
      <c r="E169" s="146"/>
      <c r="F169" s="146"/>
      <c r="G169" s="146"/>
      <c r="H169" s="146"/>
      <c r="I169" s="146"/>
      <c r="J169" s="146"/>
      <c r="K169" s="146"/>
      <c r="L169" s="146"/>
    </row>
    <row r="170" spans="1:12">
      <c r="A170" s="49" t="s">
        <v>17</v>
      </c>
      <c r="B170" s="50">
        <v>19</v>
      </c>
      <c r="C170" s="128"/>
      <c r="D170" s="51"/>
      <c r="E170" s="51"/>
      <c r="F170" s="51"/>
      <c r="G170" s="51"/>
      <c r="H170" s="51"/>
      <c r="I170" s="51"/>
      <c r="J170" s="51"/>
      <c r="K170" s="51"/>
    </row>
    <row r="171" spans="1:12">
      <c r="A171" s="251" t="s">
        <v>569</v>
      </c>
      <c r="B171" s="29" t="s">
        <v>576</v>
      </c>
      <c r="C171" s="51"/>
      <c r="D171" s="51"/>
      <c r="E171" s="51"/>
      <c r="F171" s="51"/>
      <c r="G171" s="51"/>
      <c r="H171" s="51"/>
      <c r="I171" s="51"/>
      <c r="J171" s="51"/>
      <c r="K171" s="51"/>
    </row>
    <row r="172" spans="1:12">
      <c r="A172" s="52" t="s">
        <v>76</v>
      </c>
      <c r="B172" s="280" t="s">
        <v>478</v>
      </c>
      <c r="C172" s="281"/>
      <c r="D172" s="124"/>
      <c r="E172" s="51"/>
      <c r="F172" s="51"/>
      <c r="G172" s="51"/>
      <c r="H172" s="51"/>
      <c r="I172" s="51"/>
      <c r="J172" s="51"/>
      <c r="K172" s="51"/>
    </row>
    <row r="173" spans="1:12">
      <c r="A173" s="126" t="s">
        <v>77</v>
      </c>
      <c r="B173" s="280" t="s">
        <v>460</v>
      </c>
      <c r="C173" s="281"/>
      <c r="D173" s="124"/>
      <c r="E173" s="51"/>
      <c r="F173" s="51"/>
      <c r="G173" s="51"/>
      <c r="H173" s="51"/>
      <c r="I173" s="51"/>
      <c r="J173" s="51"/>
      <c r="K173" s="51"/>
    </row>
    <row r="174" spans="1:12">
      <c r="A174" s="125"/>
      <c r="B174" s="129"/>
      <c r="C174" s="129"/>
      <c r="D174" s="129"/>
      <c r="E174" s="129"/>
      <c r="F174" s="129"/>
      <c r="G174" s="129"/>
      <c r="H174" s="129"/>
      <c r="I174" s="129"/>
      <c r="J174" s="129"/>
      <c r="K174" s="129"/>
    </row>
    <row r="175" spans="1:12" s="66" customFormat="1" ht="38.25">
      <c r="A175" s="63" t="s">
        <v>58</v>
      </c>
      <c r="B175" s="120" t="s">
        <v>39</v>
      </c>
      <c r="C175" s="64" t="s">
        <v>37</v>
      </c>
      <c r="D175" s="64" t="s">
        <v>73</v>
      </c>
      <c r="E175" s="64" t="s">
        <v>34</v>
      </c>
      <c r="F175" s="64" t="s">
        <v>481</v>
      </c>
      <c r="G175" s="64" t="s">
        <v>487</v>
      </c>
      <c r="H175" s="64" t="s">
        <v>486</v>
      </c>
      <c r="I175" s="64" t="s">
        <v>318</v>
      </c>
      <c r="J175" s="64" t="s">
        <v>517</v>
      </c>
      <c r="K175" s="65" t="s">
        <v>308</v>
      </c>
    </row>
    <row r="176" spans="1:12" s="147" customFormat="1">
      <c r="A176" s="164" t="s">
        <v>372</v>
      </c>
      <c r="B176" s="155" t="s">
        <v>55</v>
      </c>
      <c r="C176" s="157" t="s">
        <v>307</v>
      </c>
      <c r="D176" s="157" t="s">
        <v>307</v>
      </c>
      <c r="E176" s="152">
        <v>2</v>
      </c>
      <c r="F176" s="152">
        <v>6500</v>
      </c>
      <c r="G176" s="152">
        <v>7730</v>
      </c>
      <c r="H176" s="157" t="s">
        <v>60</v>
      </c>
      <c r="I176" s="157" t="s">
        <v>60</v>
      </c>
      <c r="J176" s="187">
        <f>(ABS(F176-G176)/MAX(F176:G176))*100</f>
        <v>15.91203104786546</v>
      </c>
      <c r="K176" s="163" t="s">
        <v>60</v>
      </c>
      <c r="L176" s="160"/>
    </row>
    <row r="177" spans="1:12" s="147" customFormat="1">
      <c r="A177" s="150" t="s">
        <v>371</v>
      </c>
      <c r="B177" s="155" t="s">
        <v>55</v>
      </c>
      <c r="C177" s="155" t="s">
        <v>307</v>
      </c>
      <c r="D177" s="155" t="s">
        <v>307</v>
      </c>
      <c r="E177" s="153">
        <v>2</v>
      </c>
      <c r="F177" s="153">
        <v>10300</v>
      </c>
      <c r="G177" s="153">
        <v>13300</v>
      </c>
      <c r="H177" s="161" t="s">
        <v>60</v>
      </c>
      <c r="I177" s="161" t="s">
        <v>60</v>
      </c>
      <c r="J177" s="188">
        <f t="shared" ref="J177:J189" si="5">(ABS(F177-G177)/MAX(F177:G177))*100</f>
        <v>22.556390977443609</v>
      </c>
      <c r="K177" s="165" t="s">
        <v>60</v>
      </c>
      <c r="L177" s="160"/>
    </row>
    <row r="178" spans="1:12" s="147" customFormat="1">
      <c r="A178" s="150" t="s">
        <v>374</v>
      </c>
      <c r="B178" s="155" t="s">
        <v>55</v>
      </c>
      <c r="C178" s="155" t="s">
        <v>307</v>
      </c>
      <c r="D178" s="155" t="s">
        <v>307</v>
      </c>
      <c r="E178" s="153">
        <v>2</v>
      </c>
      <c r="F178" s="153">
        <v>6700</v>
      </c>
      <c r="G178" s="153">
        <v>1410</v>
      </c>
      <c r="H178" s="155" t="s">
        <v>60</v>
      </c>
      <c r="I178" s="155" t="s">
        <v>60</v>
      </c>
      <c r="J178" s="188">
        <f t="shared" si="5"/>
        <v>78.955223880597018</v>
      </c>
      <c r="K178" s="166" t="s">
        <v>60</v>
      </c>
      <c r="L178" s="160"/>
    </row>
    <row r="179" spans="1:12" s="147" customFormat="1">
      <c r="A179" s="150" t="s">
        <v>373</v>
      </c>
      <c r="B179" s="155" t="s">
        <v>55</v>
      </c>
      <c r="C179" s="155" t="s">
        <v>307</v>
      </c>
      <c r="D179" s="155" t="s">
        <v>307</v>
      </c>
      <c r="E179" s="153">
        <v>2</v>
      </c>
      <c r="F179" s="155">
        <v>82100</v>
      </c>
      <c r="G179" s="153">
        <v>12500</v>
      </c>
      <c r="H179" s="155" t="s">
        <v>60</v>
      </c>
      <c r="I179" s="155" t="s">
        <v>60</v>
      </c>
      <c r="J179" s="188">
        <f t="shared" si="5"/>
        <v>84.774665042630943</v>
      </c>
      <c r="K179" s="166" t="s">
        <v>60</v>
      </c>
      <c r="L179" s="160"/>
    </row>
    <row r="180" spans="1:12" s="147" customFormat="1">
      <c r="A180" s="150" t="s">
        <v>370</v>
      </c>
      <c r="B180" s="155" t="s">
        <v>55</v>
      </c>
      <c r="C180" s="155" t="s">
        <v>307</v>
      </c>
      <c r="D180" s="155" t="s">
        <v>307</v>
      </c>
      <c r="E180" s="153">
        <v>2</v>
      </c>
      <c r="F180" s="153">
        <v>14300</v>
      </c>
      <c r="G180" s="153">
        <v>6260</v>
      </c>
      <c r="H180" s="155" t="s">
        <v>60</v>
      </c>
      <c r="I180" s="155" t="s">
        <v>60</v>
      </c>
      <c r="J180" s="188">
        <f t="shared" si="5"/>
        <v>56.22377622377622</v>
      </c>
      <c r="K180" s="166" t="s">
        <v>60</v>
      </c>
      <c r="L180" s="160"/>
    </row>
    <row r="181" spans="1:12" s="147" customFormat="1">
      <c r="A181" s="150" t="s">
        <v>366</v>
      </c>
      <c r="B181" s="155" t="s">
        <v>55</v>
      </c>
      <c r="C181" s="155" t="s">
        <v>307</v>
      </c>
      <c r="D181" s="155" t="s">
        <v>307</v>
      </c>
      <c r="E181" s="153">
        <v>2</v>
      </c>
      <c r="F181" s="153">
        <v>3300</v>
      </c>
      <c r="G181" s="153">
        <v>2600</v>
      </c>
      <c r="H181" s="155" t="s">
        <v>60</v>
      </c>
      <c r="I181" s="155" t="s">
        <v>60</v>
      </c>
      <c r="J181" s="188">
        <f t="shared" si="5"/>
        <v>21.212121212121211</v>
      </c>
      <c r="K181" s="166" t="s">
        <v>60</v>
      </c>
      <c r="L181" s="160"/>
    </row>
    <row r="182" spans="1:12" s="147" customFormat="1">
      <c r="A182" s="150" t="s">
        <v>368</v>
      </c>
      <c r="B182" s="155" t="s">
        <v>55</v>
      </c>
      <c r="C182" s="155" t="s">
        <v>307</v>
      </c>
      <c r="D182" s="155" t="s">
        <v>307</v>
      </c>
      <c r="E182" s="153">
        <v>2</v>
      </c>
      <c r="F182" s="153">
        <v>549</v>
      </c>
      <c r="G182" s="153">
        <v>588</v>
      </c>
      <c r="H182" s="155" t="s">
        <v>60</v>
      </c>
      <c r="I182" s="155" t="s">
        <v>60</v>
      </c>
      <c r="J182" s="188">
        <f t="shared" si="5"/>
        <v>6.6326530612244898</v>
      </c>
      <c r="K182" s="166" t="s">
        <v>60</v>
      </c>
      <c r="L182" s="160"/>
    </row>
    <row r="183" spans="1:12" s="147" customFormat="1">
      <c r="A183" s="150" t="s">
        <v>365</v>
      </c>
      <c r="B183" s="155" t="s">
        <v>55</v>
      </c>
      <c r="C183" s="155" t="s">
        <v>307</v>
      </c>
      <c r="D183" s="155" t="s">
        <v>307</v>
      </c>
      <c r="E183" s="153">
        <v>2</v>
      </c>
      <c r="F183" s="153">
        <v>423</v>
      </c>
      <c r="G183" s="153">
        <v>183</v>
      </c>
      <c r="H183" s="155" t="s">
        <v>60</v>
      </c>
      <c r="I183" s="155" t="s">
        <v>60</v>
      </c>
      <c r="J183" s="188">
        <f t="shared" si="5"/>
        <v>56.737588652482273</v>
      </c>
      <c r="K183" s="166" t="s">
        <v>60</v>
      </c>
      <c r="L183" s="160"/>
    </row>
    <row r="184" spans="1:12" s="147" customFormat="1">
      <c r="A184" s="150" t="s">
        <v>351</v>
      </c>
      <c r="B184" s="155" t="s">
        <v>55</v>
      </c>
      <c r="C184" s="155" t="s">
        <v>307</v>
      </c>
      <c r="D184" s="155" t="s">
        <v>307</v>
      </c>
      <c r="E184" s="153">
        <v>2</v>
      </c>
      <c r="F184" s="153">
        <v>151</v>
      </c>
      <c r="G184" s="153">
        <v>67</v>
      </c>
      <c r="H184" s="155" t="s">
        <v>60</v>
      </c>
      <c r="I184" s="155" t="s">
        <v>60</v>
      </c>
      <c r="J184" s="188">
        <f t="shared" si="5"/>
        <v>55.629139072847678</v>
      </c>
      <c r="K184" s="166" t="s">
        <v>60</v>
      </c>
      <c r="L184" s="160"/>
    </row>
    <row r="185" spans="1:12" s="147" customFormat="1">
      <c r="A185" s="150" t="s">
        <v>367</v>
      </c>
      <c r="B185" s="155" t="s">
        <v>55</v>
      </c>
      <c r="C185" s="155" t="s">
        <v>307</v>
      </c>
      <c r="D185" s="155" t="s">
        <v>307</v>
      </c>
      <c r="E185" s="153">
        <v>2</v>
      </c>
      <c r="F185" s="155" t="s">
        <v>10</v>
      </c>
      <c r="G185" s="155">
        <v>95</v>
      </c>
      <c r="H185" s="155" t="s">
        <v>60</v>
      </c>
      <c r="I185" s="155" t="s">
        <v>60</v>
      </c>
      <c r="J185" s="188"/>
      <c r="K185" s="166" t="s">
        <v>60</v>
      </c>
      <c r="L185" s="160"/>
    </row>
    <row r="186" spans="1:12" s="147" customFormat="1">
      <c r="A186" s="150" t="s">
        <v>479</v>
      </c>
      <c r="B186" s="155" t="s">
        <v>55</v>
      </c>
      <c r="C186" s="155" t="s">
        <v>307</v>
      </c>
      <c r="D186" s="155" t="s">
        <v>307</v>
      </c>
      <c r="E186" s="153">
        <v>2</v>
      </c>
      <c r="F186" s="153">
        <v>61</v>
      </c>
      <c r="G186" s="153">
        <v>15</v>
      </c>
      <c r="H186" s="155" t="s">
        <v>60</v>
      </c>
      <c r="I186" s="155" t="s">
        <v>60</v>
      </c>
      <c r="J186" s="188">
        <f t="shared" si="5"/>
        <v>75.409836065573771</v>
      </c>
      <c r="K186" s="166" t="s">
        <v>60</v>
      </c>
      <c r="L186" s="160"/>
    </row>
    <row r="187" spans="1:12" s="147" customFormat="1">
      <c r="A187" s="150" t="s">
        <v>352</v>
      </c>
      <c r="B187" s="155" t="s">
        <v>55</v>
      </c>
      <c r="C187" s="155" t="s">
        <v>307</v>
      </c>
      <c r="D187" s="155" t="s">
        <v>307</v>
      </c>
      <c r="E187" s="153">
        <v>2</v>
      </c>
      <c r="F187" s="153">
        <v>32</v>
      </c>
      <c r="G187" s="153">
        <v>72</v>
      </c>
      <c r="H187" s="155" t="s">
        <v>60</v>
      </c>
      <c r="I187" s="155" t="s">
        <v>60</v>
      </c>
      <c r="J187" s="188">
        <f t="shared" si="5"/>
        <v>55.555555555555557</v>
      </c>
      <c r="K187" s="166" t="s">
        <v>60</v>
      </c>
      <c r="L187" s="160"/>
    </row>
    <row r="188" spans="1:12" s="147" customFormat="1">
      <c r="A188" s="150" t="s">
        <v>353</v>
      </c>
      <c r="B188" s="155" t="s">
        <v>55</v>
      </c>
      <c r="C188" s="155" t="s">
        <v>307</v>
      </c>
      <c r="D188" s="155" t="s">
        <v>307</v>
      </c>
      <c r="E188" s="153">
        <v>2</v>
      </c>
      <c r="F188" s="153">
        <v>65</v>
      </c>
      <c r="G188" s="153">
        <v>16</v>
      </c>
      <c r="H188" s="155" t="s">
        <v>60</v>
      </c>
      <c r="I188" s="155" t="s">
        <v>60</v>
      </c>
      <c r="J188" s="188">
        <f t="shared" si="5"/>
        <v>75.384615384615387</v>
      </c>
      <c r="K188" s="166" t="s">
        <v>60</v>
      </c>
      <c r="L188" s="160"/>
    </row>
    <row r="189" spans="1:12" s="147" customFormat="1">
      <c r="A189" s="150" t="s">
        <v>363</v>
      </c>
      <c r="B189" s="155" t="s">
        <v>55</v>
      </c>
      <c r="C189" s="155" t="s">
        <v>307</v>
      </c>
      <c r="D189" s="155" t="s">
        <v>307</v>
      </c>
      <c r="E189" s="153">
        <v>2</v>
      </c>
      <c r="F189" s="155">
        <v>1036</v>
      </c>
      <c r="G189" s="155">
        <v>75</v>
      </c>
      <c r="H189" s="155" t="s">
        <v>60</v>
      </c>
      <c r="I189" s="155" t="s">
        <v>60</v>
      </c>
      <c r="J189" s="188">
        <f t="shared" si="5"/>
        <v>92.760617760617762</v>
      </c>
      <c r="K189" s="166" t="s">
        <v>60</v>
      </c>
      <c r="L189" s="160"/>
    </row>
    <row r="190" spans="1:12" s="147" customFormat="1">
      <c r="A190" s="150" t="s">
        <v>480</v>
      </c>
      <c r="B190" s="155" t="s">
        <v>55</v>
      </c>
      <c r="C190" s="155" t="s">
        <v>307</v>
      </c>
      <c r="D190" s="155" t="s">
        <v>307</v>
      </c>
      <c r="E190" s="153">
        <v>2</v>
      </c>
      <c r="F190" s="155" t="s">
        <v>10</v>
      </c>
      <c r="G190" s="153">
        <v>14</v>
      </c>
      <c r="H190" s="155" t="s">
        <v>60</v>
      </c>
      <c r="I190" s="155" t="s">
        <v>60</v>
      </c>
      <c r="J190" s="188"/>
      <c r="K190" s="166" t="s">
        <v>60</v>
      </c>
      <c r="L190" s="160"/>
    </row>
    <row r="191" spans="1:12" s="147" customFormat="1">
      <c r="A191" s="151" t="s">
        <v>356</v>
      </c>
      <c r="B191" s="156" t="s">
        <v>55</v>
      </c>
      <c r="C191" s="156" t="s">
        <v>307</v>
      </c>
      <c r="D191" s="156" t="s">
        <v>307</v>
      </c>
      <c r="E191" s="154">
        <v>2</v>
      </c>
      <c r="F191" s="156" t="s">
        <v>482</v>
      </c>
      <c r="G191" s="154">
        <v>2</v>
      </c>
      <c r="H191" s="156" t="s">
        <v>60</v>
      </c>
      <c r="I191" s="156" t="s">
        <v>60</v>
      </c>
      <c r="J191" s="189"/>
      <c r="K191" s="167" t="s">
        <v>60</v>
      </c>
      <c r="L191" s="160"/>
    </row>
    <row r="192" spans="1:12" s="147" customFormat="1">
      <c r="A192" s="148"/>
      <c r="B192" s="146"/>
      <c r="C192" s="146"/>
      <c r="D192" s="146"/>
      <c r="E192" s="146"/>
      <c r="F192" s="146"/>
      <c r="G192" s="146"/>
      <c r="H192" s="146"/>
      <c r="I192" s="146"/>
      <c r="J192" s="146"/>
      <c r="K192" s="146"/>
      <c r="L192" s="146"/>
    </row>
    <row r="193" spans="1:11" s="51" customFormat="1">
      <c r="I193" s="130"/>
    </row>
    <row r="194" spans="1:11" ht="30" customHeight="1">
      <c r="A194" s="131" t="s">
        <v>376</v>
      </c>
      <c r="B194" s="289" t="s">
        <v>488</v>
      </c>
      <c r="C194" s="290"/>
      <c r="D194" s="236" t="s">
        <v>542</v>
      </c>
      <c r="E194" s="51"/>
      <c r="F194" s="51"/>
      <c r="G194" s="51"/>
      <c r="H194" s="51"/>
      <c r="I194" s="51"/>
      <c r="J194" s="51"/>
      <c r="K194" s="51"/>
    </row>
    <row r="195" spans="1:11">
      <c r="A195" s="176"/>
      <c r="B195" s="176"/>
      <c r="C195" s="176"/>
      <c r="D195" s="176"/>
      <c r="E195" s="51"/>
      <c r="F195" s="51"/>
      <c r="G195" s="51"/>
      <c r="H195" s="51"/>
      <c r="I195" s="51"/>
      <c r="J195" s="51"/>
      <c r="K195" s="51"/>
    </row>
    <row r="196" spans="1:11" ht="25.5" customHeight="1">
      <c r="A196" s="63" t="s">
        <v>58</v>
      </c>
      <c r="B196" s="64" t="s">
        <v>39</v>
      </c>
      <c r="C196" s="64" t="s">
        <v>35</v>
      </c>
      <c r="D196" s="65" t="s">
        <v>36</v>
      </c>
      <c r="K196" s="51"/>
    </row>
    <row r="197" spans="1:11">
      <c r="A197" s="185" t="s">
        <v>40</v>
      </c>
      <c r="B197" s="191" t="s">
        <v>306</v>
      </c>
      <c r="C197" s="212" t="s">
        <v>455</v>
      </c>
      <c r="D197" s="213">
        <v>9.58</v>
      </c>
    </row>
    <row r="198" spans="1:11">
      <c r="A198" s="67" t="s">
        <v>41</v>
      </c>
      <c r="B198" s="194" t="s">
        <v>55</v>
      </c>
      <c r="C198" s="214" t="s">
        <v>341</v>
      </c>
      <c r="D198" s="215">
        <v>12</v>
      </c>
    </row>
    <row r="199" spans="1:11">
      <c r="A199" s="67" t="s">
        <v>42</v>
      </c>
      <c r="B199" s="194" t="s">
        <v>55</v>
      </c>
      <c r="C199" s="214">
        <v>21</v>
      </c>
      <c r="D199" s="215">
        <v>1036</v>
      </c>
    </row>
    <row r="200" spans="1:11">
      <c r="A200" s="67" t="s">
        <v>43</v>
      </c>
      <c r="B200" s="194" t="s">
        <v>55</v>
      </c>
      <c r="C200" s="214">
        <v>6.42</v>
      </c>
      <c r="D200" s="215">
        <v>15.6</v>
      </c>
    </row>
    <row r="201" spans="1:11">
      <c r="A201" s="67" t="s">
        <v>44</v>
      </c>
      <c r="B201" s="194" t="s">
        <v>55</v>
      </c>
      <c r="C201" s="214">
        <v>18</v>
      </c>
      <c r="D201" s="215">
        <v>562</v>
      </c>
    </row>
    <row r="202" spans="1:11">
      <c r="A202" s="67" t="s">
        <v>45</v>
      </c>
      <c r="B202" s="194" t="s">
        <v>55</v>
      </c>
      <c r="C202" s="214" t="s">
        <v>455</v>
      </c>
      <c r="D202" s="215">
        <v>125</v>
      </c>
    </row>
    <row r="203" spans="1:11">
      <c r="A203" s="67" t="s">
        <v>46</v>
      </c>
      <c r="B203" s="194" t="s">
        <v>55</v>
      </c>
      <c r="C203" s="214" t="s">
        <v>469</v>
      </c>
      <c r="D203" s="215">
        <v>0.86</v>
      </c>
    </row>
    <row r="204" spans="1:11">
      <c r="A204" s="67" t="s">
        <v>47</v>
      </c>
      <c r="B204" s="194" t="s">
        <v>55</v>
      </c>
      <c r="C204" s="214">
        <v>0.01</v>
      </c>
      <c r="D204" s="215">
        <v>3300</v>
      </c>
    </row>
    <row r="205" spans="1:11">
      <c r="A205" s="67" t="s">
        <v>48</v>
      </c>
      <c r="B205" s="194" t="s">
        <v>55</v>
      </c>
      <c r="C205" s="214">
        <v>1.1000000000000001</v>
      </c>
      <c r="D205" s="215">
        <v>61</v>
      </c>
    </row>
    <row r="206" spans="1:11">
      <c r="A206" s="67" t="s">
        <v>49</v>
      </c>
      <c r="B206" s="194" t="s">
        <v>55</v>
      </c>
      <c r="C206" s="214">
        <v>9.4</v>
      </c>
      <c r="D206" s="215">
        <v>91.3</v>
      </c>
    </row>
    <row r="207" spans="1:11">
      <c r="A207" s="67" t="s">
        <v>50</v>
      </c>
      <c r="B207" s="194" t="s">
        <v>55</v>
      </c>
      <c r="C207" s="214">
        <v>0.11</v>
      </c>
      <c r="D207" s="215">
        <v>19</v>
      </c>
    </row>
    <row r="208" spans="1:11">
      <c r="A208" s="67" t="s">
        <v>51</v>
      </c>
      <c r="B208" s="194" t="s">
        <v>55</v>
      </c>
      <c r="C208" s="214">
        <v>12.2</v>
      </c>
      <c r="D208" s="215">
        <v>41.2</v>
      </c>
    </row>
    <row r="209" spans="1:11">
      <c r="A209" s="67" t="s">
        <v>52</v>
      </c>
      <c r="B209" s="194" t="s">
        <v>55</v>
      </c>
      <c r="C209" s="214">
        <v>68</v>
      </c>
      <c r="D209" s="215">
        <v>3864</v>
      </c>
    </row>
    <row r="210" spans="1:11">
      <c r="A210" s="67" t="s">
        <v>319</v>
      </c>
      <c r="B210" s="194" t="s">
        <v>55</v>
      </c>
      <c r="C210" s="214">
        <v>2.7</v>
      </c>
      <c r="D210" s="215">
        <v>16.5</v>
      </c>
    </row>
    <row r="211" spans="1:11">
      <c r="A211" s="67" t="s">
        <v>312</v>
      </c>
      <c r="B211" s="194" t="s">
        <v>55</v>
      </c>
      <c r="C211" s="214">
        <v>5350</v>
      </c>
      <c r="D211" s="215">
        <v>86952</v>
      </c>
    </row>
    <row r="212" spans="1:11">
      <c r="A212" s="67" t="s">
        <v>313</v>
      </c>
      <c r="B212" s="194" t="s">
        <v>55</v>
      </c>
      <c r="C212" s="214">
        <v>71</v>
      </c>
      <c r="D212" s="215">
        <v>1549</v>
      </c>
    </row>
    <row r="213" spans="1:11">
      <c r="A213" s="67" t="s">
        <v>314</v>
      </c>
      <c r="B213" s="194" t="s">
        <v>55</v>
      </c>
      <c r="C213" s="214">
        <v>97</v>
      </c>
      <c r="D213" s="215">
        <v>885</v>
      </c>
    </row>
    <row r="214" spans="1:11">
      <c r="A214" s="67" t="s">
        <v>315</v>
      </c>
      <c r="B214" s="194" t="s">
        <v>55</v>
      </c>
      <c r="C214" s="214">
        <v>1748</v>
      </c>
      <c r="D214" s="215">
        <v>30100</v>
      </c>
      <c r="K214" s="51"/>
    </row>
    <row r="215" spans="1:11">
      <c r="A215" s="67" t="s">
        <v>317</v>
      </c>
      <c r="B215" s="194" t="s">
        <v>55</v>
      </c>
      <c r="C215" s="214">
        <v>121</v>
      </c>
      <c r="D215" s="215">
        <v>31119</v>
      </c>
      <c r="K215" s="51"/>
    </row>
    <row r="216" spans="1:11">
      <c r="A216" s="67" t="s">
        <v>53</v>
      </c>
      <c r="B216" s="194" t="s">
        <v>55</v>
      </c>
      <c r="C216" s="214">
        <v>9.4</v>
      </c>
      <c r="D216" s="215">
        <v>12.9</v>
      </c>
    </row>
    <row r="217" spans="1:11">
      <c r="A217" s="67" t="s">
        <v>74</v>
      </c>
      <c r="B217" s="194" t="s">
        <v>55</v>
      </c>
      <c r="C217" s="214">
        <v>1187</v>
      </c>
      <c r="D217" s="215">
        <v>46500</v>
      </c>
      <c r="K217" s="51"/>
    </row>
    <row r="218" spans="1:11">
      <c r="A218" s="67" t="s">
        <v>57</v>
      </c>
      <c r="B218" s="194" t="s">
        <v>55</v>
      </c>
      <c r="C218" s="214">
        <v>1826</v>
      </c>
      <c r="D218" s="215">
        <v>39000</v>
      </c>
      <c r="K218" s="51"/>
    </row>
    <row r="219" spans="1:11">
      <c r="A219" s="105" t="s">
        <v>72</v>
      </c>
      <c r="B219" s="199" t="s">
        <v>55</v>
      </c>
      <c r="C219" s="216">
        <v>652</v>
      </c>
      <c r="D219" s="217">
        <v>15000</v>
      </c>
      <c r="K219" s="51"/>
    </row>
    <row r="220" spans="1:11">
      <c r="A220" s="51"/>
      <c r="B220" s="51"/>
      <c r="C220" s="51"/>
      <c r="D220" s="51"/>
      <c r="E220" s="51"/>
      <c r="F220" s="51"/>
      <c r="G220" s="51"/>
      <c r="H220" s="51"/>
      <c r="I220" s="51"/>
      <c r="J220" s="51"/>
      <c r="K220" s="51"/>
    </row>
    <row r="221" spans="1:11">
      <c r="A221" s="51"/>
      <c r="B221" s="51"/>
      <c r="C221" s="51"/>
      <c r="D221" s="51"/>
      <c r="E221" s="51"/>
      <c r="F221" s="51"/>
      <c r="G221" s="51"/>
      <c r="H221" s="51"/>
      <c r="I221" s="51"/>
      <c r="J221" s="51"/>
      <c r="K221" s="51"/>
    </row>
    <row r="222" spans="1:11" ht="38.25">
      <c r="A222" s="131" t="s">
        <v>376</v>
      </c>
      <c r="B222" s="291" t="s">
        <v>383</v>
      </c>
      <c r="C222" s="291"/>
      <c r="D222" s="236" t="s">
        <v>543</v>
      </c>
      <c r="E222" s="124"/>
      <c r="F222" s="51"/>
      <c r="G222" s="51"/>
      <c r="H222" s="51"/>
      <c r="I222" s="51"/>
      <c r="J222" s="51"/>
      <c r="K222" s="51"/>
    </row>
    <row r="223" spans="1:11">
      <c r="A223" s="127"/>
      <c r="B223" s="127"/>
      <c r="C223" s="127"/>
      <c r="D223" s="127"/>
      <c r="E223" s="51"/>
      <c r="F223" s="51"/>
      <c r="G223" s="51"/>
      <c r="H223" s="51"/>
      <c r="I223" s="51"/>
      <c r="J223" s="51"/>
      <c r="K223" s="51"/>
    </row>
    <row r="224" spans="1:11" ht="25.5">
      <c r="A224" s="63" t="s">
        <v>58</v>
      </c>
      <c r="B224" s="64" t="s">
        <v>39</v>
      </c>
      <c r="C224" s="64" t="s">
        <v>35</v>
      </c>
      <c r="D224" s="65" t="s">
        <v>36</v>
      </c>
      <c r="E224" s="51"/>
      <c r="F224" s="51"/>
      <c r="G224" s="51"/>
      <c r="H224" s="51"/>
      <c r="I224" s="51"/>
      <c r="J224" s="51"/>
      <c r="K224" s="51"/>
    </row>
    <row r="225" spans="1:11">
      <c r="A225" s="67" t="s">
        <v>351</v>
      </c>
      <c r="B225" s="194" t="s">
        <v>56</v>
      </c>
      <c r="C225" s="194" t="str">
        <f>F57</f>
        <v>&lt;0.001</v>
      </c>
      <c r="D225" s="18">
        <f>G84</f>
        <v>0.04</v>
      </c>
      <c r="E225" s="51"/>
      <c r="F225" s="51"/>
      <c r="G225" s="51"/>
      <c r="H225" s="51"/>
      <c r="I225" s="51"/>
      <c r="J225" s="51"/>
      <c r="K225" s="51"/>
    </row>
    <row r="226" spans="1:11">
      <c r="A226" s="67" t="s">
        <v>356</v>
      </c>
      <c r="B226" s="194" t="s">
        <v>56</v>
      </c>
      <c r="C226" s="194" t="s">
        <v>384</v>
      </c>
      <c r="D226" s="18" t="s">
        <v>60</v>
      </c>
      <c r="E226" s="51"/>
      <c r="F226" s="51"/>
      <c r="G226" s="51"/>
      <c r="H226" s="51"/>
      <c r="I226" s="51"/>
      <c r="J226" s="51"/>
      <c r="K226" s="51"/>
    </row>
    <row r="227" spans="1:11">
      <c r="A227" s="67" t="s">
        <v>352</v>
      </c>
      <c r="B227" s="194" t="s">
        <v>56</v>
      </c>
      <c r="C227" s="194">
        <f>F62</f>
        <v>4.0000000000000001E-3</v>
      </c>
      <c r="D227" s="18">
        <f>G86</f>
        <v>0.18</v>
      </c>
      <c r="E227" s="51"/>
      <c r="F227" s="51"/>
      <c r="G227" s="51"/>
      <c r="H227" s="51"/>
      <c r="I227" s="51"/>
      <c r="J227" s="51"/>
      <c r="K227" s="51"/>
    </row>
    <row r="228" spans="1:11">
      <c r="A228" s="105" t="s">
        <v>353</v>
      </c>
      <c r="B228" s="199" t="s">
        <v>56</v>
      </c>
      <c r="C228" s="199" t="str">
        <f>F61</f>
        <v>&lt;0.001</v>
      </c>
      <c r="D228" s="19">
        <f>G87</f>
        <v>0.11</v>
      </c>
      <c r="E228" s="51"/>
      <c r="F228" s="51"/>
      <c r="G228" s="51"/>
      <c r="H228" s="51"/>
      <c r="I228" s="51"/>
      <c r="J228" s="51"/>
      <c r="K228" s="51"/>
    </row>
    <row r="229" spans="1:11" s="51" customFormat="1"/>
    <row r="230" spans="1:11" s="51" customFormat="1"/>
    <row r="231" spans="1:11" s="51" customFormat="1"/>
    <row r="232" spans="1:11" s="51" customFormat="1"/>
    <row r="233" spans="1:11" s="51" customFormat="1"/>
    <row r="234" spans="1:11" s="51" customFormat="1"/>
    <row r="235" spans="1:11" s="51" customFormat="1"/>
    <row r="236" spans="1:11" s="51" customFormat="1"/>
    <row r="237" spans="1:11" s="51" customFormat="1"/>
    <row r="238" spans="1:11" s="51" customFormat="1"/>
    <row r="239" spans="1:11" s="51" customFormat="1"/>
    <row r="240" spans="1:11" s="51" customFormat="1"/>
    <row r="241" s="51" customFormat="1"/>
    <row r="242" s="51" customFormat="1"/>
    <row r="243" s="51" customFormat="1"/>
    <row r="244" s="51" customFormat="1"/>
    <row r="245" s="51" customFormat="1"/>
    <row r="246" s="51" customFormat="1"/>
    <row r="247" s="51" customFormat="1"/>
    <row r="248" s="51" customFormat="1"/>
    <row r="249" s="51" customFormat="1"/>
    <row r="250" s="51" customFormat="1"/>
    <row r="251" s="51" customFormat="1"/>
    <row r="252" s="51" customFormat="1"/>
    <row r="253" s="51" customFormat="1"/>
    <row r="254" s="51" customFormat="1"/>
    <row r="255" s="51" customFormat="1"/>
    <row r="256" s="51" customFormat="1"/>
    <row r="257" s="51" customFormat="1"/>
    <row r="258" s="51" customFormat="1"/>
    <row r="259" s="51" customFormat="1"/>
    <row r="260" s="51" customFormat="1"/>
    <row r="261" s="51" customFormat="1"/>
    <row r="262" s="51" customFormat="1"/>
    <row r="263" s="51" customFormat="1"/>
    <row r="264" s="51" customFormat="1"/>
    <row r="265" s="51" customFormat="1"/>
    <row r="266" s="51" customFormat="1"/>
    <row r="267" s="51" customFormat="1"/>
    <row r="268" s="51" customFormat="1"/>
    <row r="269" s="51" customFormat="1"/>
    <row r="270" s="51" customFormat="1"/>
    <row r="271" s="51" customFormat="1"/>
    <row r="272" s="51" customFormat="1"/>
    <row r="273" s="51" customFormat="1"/>
    <row r="274" s="51" customFormat="1"/>
    <row r="275" s="51" customFormat="1"/>
    <row r="276" s="51" customFormat="1"/>
    <row r="277" s="51" customFormat="1"/>
    <row r="278" s="51" customFormat="1"/>
    <row r="279" s="51" customFormat="1"/>
    <row r="280" s="51" customFormat="1"/>
    <row r="281" s="51" customFormat="1"/>
    <row r="282" s="51" customFormat="1"/>
    <row r="283" s="51" customFormat="1"/>
    <row r="284" s="51" customFormat="1"/>
    <row r="285" s="51" customFormat="1"/>
    <row r="286" s="51" customFormat="1"/>
    <row r="287" s="51" customFormat="1"/>
    <row r="288" s="51" customFormat="1"/>
    <row r="289" s="51" customFormat="1"/>
    <row r="290" s="51" customFormat="1"/>
    <row r="291" s="51" customFormat="1"/>
    <row r="292" s="51" customFormat="1"/>
    <row r="293" s="51" customFormat="1"/>
    <row r="294" s="51" customFormat="1"/>
    <row r="295" s="51" customFormat="1"/>
    <row r="296" s="51" customFormat="1"/>
    <row r="297" s="51" customFormat="1"/>
    <row r="298" s="51" customFormat="1"/>
    <row r="299" s="51" customFormat="1"/>
    <row r="300" s="51" customFormat="1"/>
    <row r="301" s="51" customFormat="1"/>
    <row r="302" s="51" customFormat="1"/>
    <row r="303" s="51" customFormat="1"/>
    <row r="304" s="51" customFormat="1"/>
    <row r="305" s="51" customFormat="1"/>
    <row r="306" s="51" customFormat="1"/>
    <row r="307" s="51" customFormat="1"/>
    <row r="308" s="51" customFormat="1"/>
    <row r="309" s="51" customFormat="1"/>
    <row r="310" s="51" customFormat="1"/>
    <row r="311" s="51" customFormat="1"/>
    <row r="312" s="51" customFormat="1"/>
    <row r="313" s="51" customFormat="1"/>
    <row r="314" s="51" customFormat="1"/>
    <row r="315" s="51" customFormat="1"/>
    <row r="316" s="51" customFormat="1"/>
    <row r="317" s="51" customFormat="1"/>
    <row r="318" s="51" customFormat="1"/>
    <row r="319" s="51" customFormat="1"/>
    <row r="320" s="51" customFormat="1"/>
    <row r="321" s="51" customFormat="1"/>
    <row r="322" s="51" customFormat="1"/>
    <row r="323" s="51" customFormat="1"/>
    <row r="324" s="51" customFormat="1"/>
    <row r="325" s="51" customFormat="1"/>
    <row r="326" s="51" customFormat="1"/>
    <row r="327" s="51" customFormat="1"/>
    <row r="328" s="51" customFormat="1"/>
    <row r="329" s="51" customFormat="1"/>
    <row r="330" s="51" customFormat="1"/>
    <row r="331" s="51" customFormat="1"/>
    <row r="332" s="51" customFormat="1"/>
    <row r="333" s="51" customFormat="1"/>
    <row r="334" s="51" customFormat="1"/>
    <row r="335" s="51" customFormat="1"/>
    <row r="336" s="51" customFormat="1"/>
    <row r="337" s="51" customFormat="1"/>
    <row r="338" s="51" customFormat="1"/>
    <row r="339" s="51" customFormat="1"/>
    <row r="340" s="51" customFormat="1"/>
    <row r="341" s="51" customFormat="1"/>
    <row r="342" s="51" customFormat="1"/>
    <row r="343" s="51" customFormat="1"/>
    <row r="344" s="51" customFormat="1"/>
    <row r="345" s="51" customFormat="1"/>
    <row r="346" s="51" customFormat="1"/>
    <row r="347" s="51" customFormat="1"/>
    <row r="348" s="51" customFormat="1"/>
    <row r="349" s="51" customFormat="1"/>
    <row r="350" s="51" customFormat="1"/>
    <row r="351" s="51" customFormat="1"/>
    <row r="352" s="51" customFormat="1"/>
    <row r="353" s="51" customFormat="1"/>
    <row r="354" s="51" customFormat="1"/>
    <row r="355" s="51" customFormat="1"/>
    <row r="356" s="51" customFormat="1"/>
    <row r="357" s="51" customFormat="1"/>
    <row r="358" s="51" customFormat="1"/>
    <row r="359" s="51" customFormat="1"/>
    <row r="360" s="51" customFormat="1"/>
    <row r="361" s="51" customFormat="1"/>
    <row r="362" s="51" customFormat="1"/>
    <row r="363" s="51" customFormat="1"/>
    <row r="364" s="51" customFormat="1"/>
    <row r="365" s="51" customFormat="1"/>
    <row r="366" s="51" customFormat="1"/>
    <row r="367" s="51" customFormat="1"/>
    <row r="368" s="51" customFormat="1"/>
    <row r="369" s="51" customFormat="1"/>
    <row r="370" s="51" customFormat="1"/>
    <row r="371" s="51" customFormat="1"/>
    <row r="372" s="51" customFormat="1"/>
    <row r="373" s="51" customFormat="1"/>
    <row r="374" s="51" customFormat="1"/>
    <row r="375" s="51" customFormat="1"/>
    <row r="376" s="51" customFormat="1"/>
    <row r="377" s="51" customFormat="1"/>
    <row r="378" s="51" customFormat="1"/>
    <row r="379" s="51" customFormat="1"/>
    <row r="380" s="51" customFormat="1"/>
    <row r="381" s="51" customFormat="1"/>
    <row r="382" s="51" customFormat="1"/>
    <row r="383" s="51" customFormat="1"/>
    <row r="384" s="51" customFormat="1"/>
    <row r="385" spans="1:11" s="51" customFormat="1"/>
    <row r="386" spans="1:11" s="51" customFormat="1"/>
    <row r="387" spans="1:11" s="51" customFormat="1"/>
    <row r="388" spans="1:11" s="51" customFormat="1"/>
    <row r="389" spans="1:11" s="51" customFormat="1"/>
    <row r="390" spans="1:11" s="51" customFormat="1"/>
    <row r="391" spans="1:11" s="51" customFormat="1"/>
    <row r="392" spans="1:11" s="51" customFormat="1"/>
    <row r="393" spans="1:11" s="51" customFormat="1"/>
    <row r="394" spans="1:11" s="51" customFormat="1"/>
    <row r="395" spans="1:11">
      <c r="A395" s="107"/>
      <c r="B395" s="12"/>
      <c r="C395" s="12"/>
      <c r="D395" s="12"/>
      <c r="E395" s="12"/>
      <c r="F395" s="12"/>
      <c r="G395" s="12"/>
      <c r="H395" s="12"/>
      <c r="I395" s="12"/>
      <c r="J395" s="12"/>
      <c r="K395" s="123"/>
    </row>
    <row r="396" spans="1:11">
      <c r="A396" s="67"/>
      <c r="B396" s="10"/>
      <c r="C396" s="10"/>
      <c r="D396" s="10"/>
      <c r="E396" s="10"/>
      <c r="F396" s="10"/>
      <c r="G396" s="10"/>
      <c r="H396" s="10"/>
      <c r="I396" s="10"/>
      <c r="J396" s="10"/>
      <c r="K396" s="121"/>
    </row>
    <row r="397" spans="1:11">
      <c r="A397" s="67"/>
      <c r="B397" s="10"/>
      <c r="C397" s="10"/>
      <c r="D397" s="10"/>
      <c r="E397" s="10"/>
      <c r="F397" s="10"/>
      <c r="G397" s="10"/>
      <c r="H397" s="10"/>
      <c r="I397" s="10"/>
      <c r="J397" s="10"/>
      <c r="K397" s="121"/>
    </row>
    <row r="398" spans="1:11">
      <c r="A398" s="67"/>
      <c r="B398" s="10"/>
      <c r="C398" s="10"/>
      <c r="D398" s="10"/>
      <c r="E398" s="10"/>
      <c r="F398" s="10"/>
      <c r="G398" s="10"/>
      <c r="H398" s="10"/>
      <c r="I398" s="10"/>
      <c r="J398" s="10"/>
      <c r="K398" s="121"/>
    </row>
    <row r="399" spans="1:11">
      <c r="A399" s="67"/>
      <c r="B399" s="10"/>
      <c r="C399" s="10"/>
      <c r="D399" s="10"/>
      <c r="E399" s="10"/>
      <c r="F399" s="10"/>
      <c r="G399" s="10"/>
      <c r="H399" s="10"/>
      <c r="I399" s="10"/>
      <c r="J399" s="10"/>
      <c r="K399" s="121"/>
    </row>
    <row r="400" spans="1:11">
      <c r="A400" s="67"/>
      <c r="B400" s="10"/>
      <c r="C400" s="10"/>
      <c r="D400" s="10"/>
      <c r="E400" s="10"/>
      <c r="F400" s="10"/>
      <c r="G400" s="10"/>
      <c r="H400" s="10"/>
      <c r="I400" s="10"/>
      <c r="J400" s="10"/>
      <c r="K400" s="121"/>
    </row>
    <row r="401" spans="1:11">
      <c r="A401" s="67"/>
      <c r="B401" s="10"/>
      <c r="C401" s="10"/>
      <c r="D401" s="10"/>
      <c r="E401" s="10"/>
      <c r="F401" s="10"/>
      <c r="G401" s="10"/>
      <c r="H401" s="10"/>
      <c r="I401" s="10"/>
      <c r="J401" s="10"/>
      <c r="K401" s="121"/>
    </row>
    <row r="402" spans="1:11">
      <c r="A402" s="67"/>
      <c r="B402" s="10"/>
      <c r="C402" s="10"/>
      <c r="D402" s="10"/>
      <c r="E402" s="10"/>
      <c r="F402" s="10"/>
      <c r="G402" s="10"/>
      <c r="H402" s="10"/>
      <c r="I402" s="10"/>
      <c r="J402" s="10"/>
      <c r="K402" s="121"/>
    </row>
    <row r="403" spans="1:11">
      <c r="A403" s="67"/>
      <c r="B403" s="10"/>
      <c r="C403" s="10"/>
      <c r="D403" s="10"/>
      <c r="E403" s="10"/>
      <c r="F403" s="10"/>
      <c r="G403" s="10"/>
      <c r="H403" s="10"/>
      <c r="I403" s="10"/>
      <c r="J403" s="10"/>
      <c r="K403" s="121"/>
    </row>
    <row r="404" spans="1:11">
      <c r="A404" s="67"/>
      <c r="B404" s="10"/>
      <c r="C404" s="10"/>
      <c r="D404" s="10"/>
      <c r="E404" s="10"/>
      <c r="F404" s="10"/>
      <c r="G404" s="10"/>
      <c r="H404" s="10"/>
      <c r="I404" s="10"/>
      <c r="J404" s="10"/>
      <c r="K404" s="121"/>
    </row>
    <row r="405" spans="1:11">
      <c r="A405" s="67"/>
      <c r="B405" s="10"/>
      <c r="C405" s="10"/>
      <c r="D405" s="10"/>
      <c r="E405" s="10"/>
      <c r="F405" s="10"/>
      <c r="G405" s="10"/>
      <c r="H405" s="10"/>
      <c r="I405" s="10"/>
      <c r="J405" s="10"/>
      <c r="K405" s="121"/>
    </row>
    <row r="406" spans="1:11">
      <c r="A406" s="67"/>
      <c r="B406" s="10"/>
      <c r="C406" s="10"/>
      <c r="D406" s="10"/>
      <c r="E406" s="10"/>
      <c r="F406" s="10"/>
      <c r="G406" s="10"/>
      <c r="H406" s="10"/>
      <c r="I406" s="10"/>
      <c r="J406" s="10"/>
      <c r="K406" s="121"/>
    </row>
    <row r="407" spans="1:11">
      <c r="A407" s="67"/>
      <c r="B407" s="10"/>
      <c r="C407" s="10"/>
      <c r="D407" s="10"/>
      <c r="E407" s="10"/>
      <c r="F407" s="10"/>
      <c r="G407" s="10"/>
      <c r="H407" s="10"/>
      <c r="I407" s="10"/>
      <c r="J407" s="10"/>
      <c r="K407" s="121"/>
    </row>
    <row r="408" spans="1:11">
      <c r="A408" s="67"/>
      <c r="B408" s="10"/>
      <c r="C408" s="10"/>
      <c r="D408" s="10"/>
      <c r="E408" s="10"/>
      <c r="F408" s="10"/>
      <c r="G408" s="10"/>
      <c r="H408" s="10"/>
      <c r="I408" s="10"/>
      <c r="J408" s="10"/>
      <c r="K408" s="121"/>
    </row>
    <row r="409" spans="1:11">
      <c r="A409" s="67"/>
      <c r="B409" s="10"/>
      <c r="C409" s="10"/>
      <c r="D409" s="10"/>
      <c r="E409" s="10"/>
      <c r="F409" s="10"/>
      <c r="G409" s="10"/>
      <c r="H409" s="10"/>
      <c r="I409" s="10"/>
      <c r="J409" s="10"/>
      <c r="K409" s="121"/>
    </row>
    <row r="410" spans="1:11">
      <c r="A410" s="67"/>
      <c r="B410" s="10"/>
      <c r="C410" s="10"/>
      <c r="D410" s="10"/>
      <c r="E410" s="10"/>
      <c r="F410" s="10"/>
      <c r="G410" s="10"/>
      <c r="H410" s="10"/>
      <c r="I410" s="10"/>
      <c r="J410" s="10"/>
      <c r="K410" s="121"/>
    </row>
    <row r="411" spans="1:11">
      <c r="A411" s="67"/>
      <c r="B411" s="10"/>
      <c r="C411" s="10"/>
      <c r="D411" s="10"/>
      <c r="E411" s="10"/>
      <c r="F411" s="10"/>
      <c r="G411" s="10"/>
      <c r="H411" s="10"/>
      <c r="I411" s="10"/>
      <c r="J411" s="10"/>
      <c r="K411" s="121"/>
    </row>
    <row r="412" spans="1:11">
      <c r="A412" s="67"/>
      <c r="B412" s="10"/>
      <c r="C412" s="10"/>
      <c r="D412" s="10"/>
      <c r="E412" s="10"/>
      <c r="F412" s="10"/>
      <c r="G412" s="10"/>
      <c r="H412" s="10"/>
      <c r="I412" s="10"/>
      <c r="J412" s="10"/>
      <c r="K412" s="121"/>
    </row>
    <row r="413" spans="1:11">
      <c r="A413" s="67"/>
      <c r="B413" s="10"/>
      <c r="C413" s="10"/>
      <c r="D413" s="10"/>
      <c r="E413" s="10"/>
      <c r="F413" s="10"/>
      <c r="G413" s="10"/>
      <c r="H413" s="10"/>
      <c r="I413" s="10"/>
      <c r="J413" s="10"/>
      <c r="K413" s="121"/>
    </row>
    <row r="414" spans="1:11">
      <c r="A414" s="67"/>
      <c r="B414" s="10"/>
      <c r="C414" s="10"/>
      <c r="D414" s="10"/>
      <c r="E414" s="10"/>
      <c r="F414" s="10"/>
      <c r="G414" s="10"/>
      <c r="H414" s="10"/>
      <c r="I414" s="10"/>
      <c r="J414" s="10"/>
      <c r="K414" s="121"/>
    </row>
    <row r="415" spans="1:11">
      <c r="A415" s="67"/>
      <c r="B415" s="10"/>
      <c r="C415" s="10"/>
      <c r="D415" s="10"/>
      <c r="E415" s="10"/>
      <c r="F415" s="10"/>
      <c r="G415" s="10"/>
      <c r="H415" s="10"/>
      <c r="I415" s="10"/>
      <c r="J415" s="10"/>
      <c r="K415" s="121"/>
    </row>
    <row r="416" spans="1:11">
      <c r="A416" s="67"/>
      <c r="B416" s="10"/>
      <c r="C416" s="10"/>
      <c r="D416" s="10"/>
      <c r="E416" s="10"/>
      <c r="F416" s="10"/>
      <c r="G416" s="10"/>
      <c r="H416" s="10"/>
      <c r="I416" s="10"/>
      <c r="J416" s="10"/>
      <c r="K416" s="121"/>
    </row>
    <row r="417" spans="1:11">
      <c r="A417" s="67"/>
      <c r="B417" s="10"/>
      <c r="C417" s="10"/>
      <c r="D417" s="10"/>
      <c r="E417" s="10"/>
      <c r="F417" s="10"/>
      <c r="G417" s="10"/>
      <c r="H417" s="10"/>
      <c r="I417" s="10"/>
      <c r="J417" s="10"/>
      <c r="K417" s="121"/>
    </row>
    <row r="418" spans="1:11">
      <c r="A418" s="67"/>
      <c r="B418" s="10"/>
      <c r="C418" s="10"/>
      <c r="D418" s="10"/>
      <c r="E418" s="10"/>
      <c r="F418" s="10"/>
      <c r="G418" s="10"/>
      <c r="H418" s="10"/>
      <c r="I418" s="10"/>
      <c r="J418" s="10"/>
      <c r="K418" s="121"/>
    </row>
    <row r="419" spans="1:11">
      <c r="A419" s="67"/>
      <c r="B419" s="10"/>
      <c r="C419" s="10"/>
      <c r="D419" s="10"/>
      <c r="E419" s="10"/>
      <c r="F419" s="10"/>
      <c r="G419" s="10"/>
      <c r="H419" s="10"/>
      <c r="I419" s="10"/>
      <c r="J419" s="10"/>
      <c r="K419" s="121"/>
    </row>
    <row r="420" spans="1:11">
      <c r="A420" s="67"/>
      <c r="B420" s="10"/>
      <c r="C420" s="10"/>
      <c r="D420" s="10"/>
      <c r="E420" s="10"/>
      <c r="F420" s="10"/>
      <c r="G420" s="10"/>
      <c r="H420" s="10"/>
      <c r="I420" s="10"/>
      <c r="J420" s="10"/>
      <c r="K420" s="121"/>
    </row>
    <row r="421" spans="1:11">
      <c r="A421" s="67"/>
      <c r="B421" s="10"/>
      <c r="C421" s="10"/>
      <c r="D421" s="10"/>
      <c r="E421" s="10"/>
      <c r="F421" s="10"/>
      <c r="G421" s="10"/>
      <c r="H421" s="10"/>
      <c r="I421" s="10"/>
      <c r="J421" s="10"/>
      <c r="K421" s="121"/>
    </row>
    <row r="422" spans="1:11">
      <c r="A422" s="67"/>
      <c r="B422" s="10"/>
      <c r="C422" s="10"/>
      <c r="D422" s="10"/>
      <c r="E422" s="10"/>
      <c r="F422" s="10"/>
      <c r="G422" s="10"/>
      <c r="H422" s="10"/>
      <c r="I422" s="10"/>
      <c r="J422" s="10"/>
      <c r="K422" s="121"/>
    </row>
    <row r="423" spans="1:11">
      <c r="A423" s="67"/>
      <c r="B423" s="10"/>
      <c r="C423" s="10"/>
      <c r="D423" s="10"/>
      <c r="E423" s="10"/>
      <c r="F423" s="10"/>
      <c r="G423" s="10"/>
      <c r="H423" s="10"/>
      <c r="I423" s="10"/>
      <c r="J423" s="10"/>
      <c r="K423" s="121"/>
    </row>
    <row r="424" spans="1:11">
      <c r="A424" s="67"/>
      <c r="B424" s="10"/>
      <c r="C424" s="10"/>
      <c r="D424" s="10"/>
      <c r="E424" s="10"/>
      <c r="F424" s="10"/>
      <c r="G424" s="10"/>
      <c r="H424" s="10"/>
      <c r="I424" s="10"/>
      <c r="J424" s="10"/>
      <c r="K424" s="121"/>
    </row>
    <row r="425" spans="1:11">
      <c r="A425" s="67"/>
      <c r="B425" s="10"/>
      <c r="C425" s="10"/>
      <c r="D425" s="10"/>
      <c r="E425" s="10"/>
      <c r="F425" s="10"/>
      <c r="G425" s="10"/>
      <c r="H425" s="10"/>
      <c r="I425" s="10"/>
      <c r="J425" s="10"/>
      <c r="K425" s="121"/>
    </row>
    <row r="426" spans="1:11">
      <c r="A426" s="67"/>
      <c r="B426" s="10"/>
      <c r="C426" s="10"/>
      <c r="D426" s="10"/>
      <c r="E426" s="10"/>
      <c r="F426" s="10"/>
      <c r="G426" s="10"/>
      <c r="H426" s="10"/>
      <c r="I426" s="10"/>
      <c r="J426" s="10"/>
      <c r="K426" s="121"/>
    </row>
    <row r="427" spans="1:11">
      <c r="A427" s="67"/>
      <c r="B427" s="10"/>
      <c r="C427" s="10"/>
      <c r="D427" s="10"/>
      <c r="E427" s="10"/>
      <c r="F427" s="10"/>
      <c r="G427" s="10"/>
      <c r="H427" s="10"/>
      <c r="I427" s="10"/>
      <c r="J427" s="10"/>
      <c r="K427" s="121"/>
    </row>
    <row r="428" spans="1:11">
      <c r="A428" s="67"/>
      <c r="B428" s="10"/>
      <c r="C428" s="10"/>
      <c r="D428" s="10"/>
      <c r="E428" s="10"/>
      <c r="F428" s="10"/>
      <c r="G428" s="10"/>
      <c r="H428" s="10"/>
      <c r="I428" s="10"/>
      <c r="J428" s="10"/>
      <c r="K428" s="121"/>
    </row>
    <row r="429" spans="1:11">
      <c r="A429" s="67"/>
      <c r="B429" s="10"/>
      <c r="C429" s="10"/>
      <c r="D429" s="10"/>
      <c r="E429" s="10"/>
      <c r="F429" s="10"/>
      <c r="G429" s="10"/>
      <c r="H429" s="10"/>
      <c r="I429" s="10"/>
      <c r="J429" s="10"/>
      <c r="K429" s="121"/>
    </row>
    <row r="430" spans="1:11">
      <c r="A430" s="67"/>
      <c r="B430" s="10"/>
      <c r="C430" s="10"/>
      <c r="D430" s="10"/>
      <c r="E430" s="10"/>
      <c r="F430" s="10"/>
      <c r="G430" s="10"/>
      <c r="H430" s="10"/>
      <c r="I430" s="10"/>
      <c r="J430" s="10"/>
      <c r="K430" s="121"/>
    </row>
    <row r="431" spans="1:11">
      <c r="A431" s="67"/>
      <c r="B431" s="10"/>
      <c r="C431" s="10"/>
      <c r="D431" s="10"/>
      <c r="E431" s="10"/>
      <c r="F431" s="10"/>
      <c r="G431" s="10"/>
      <c r="H431" s="10"/>
      <c r="I431" s="10"/>
      <c r="J431" s="10"/>
      <c r="K431" s="121"/>
    </row>
    <row r="432" spans="1:11">
      <c r="A432" s="67"/>
      <c r="B432" s="10"/>
      <c r="C432" s="10"/>
      <c r="D432" s="10"/>
      <c r="E432" s="10"/>
      <c r="F432" s="10"/>
      <c r="G432" s="10"/>
      <c r="H432" s="10"/>
      <c r="I432" s="10"/>
      <c r="J432" s="10"/>
      <c r="K432" s="121"/>
    </row>
    <row r="433" spans="1:11">
      <c r="A433" s="67"/>
      <c r="B433" s="10"/>
      <c r="C433" s="10"/>
      <c r="D433" s="10"/>
      <c r="E433" s="10"/>
      <c r="F433" s="10"/>
      <c r="G433" s="10"/>
      <c r="H433" s="10"/>
      <c r="I433" s="10"/>
      <c r="J433" s="10"/>
      <c r="K433" s="121"/>
    </row>
    <row r="434" spans="1:11">
      <c r="A434" s="67"/>
      <c r="B434" s="10"/>
      <c r="C434" s="10"/>
      <c r="D434" s="10"/>
      <c r="E434" s="10"/>
      <c r="F434" s="10"/>
      <c r="G434" s="10"/>
      <c r="H434" s="10"/>
      <c r="I434" s="10"/>
      <c r="J434" s="10"/>
      <c r="K434" s="121"/>
    </row>
    <row r="435" spans="1:11">
      <c r="A435" s="67"/>
      <c r="B435" s="10"/>
      <c r="C435" s="10"/>
      <c r="D435" s="10"/>
      <c r="E435" s="10"/>
      <c r="F435" s="10"/>
      <c r="G435" s="10"/>
      <c r="H435" s="10"/>
      <c r="I435" s="10"/>
      <c r="J435" s="10"/>
      <c r="K435" s="121"/>
    </row>
    <row r="436" spans="1:11">
      <c r="A436" s="67"/>
      <c r="B436" s="10"/>
      <c r="C436" s="10"/>
      <c r="D436" s="10"/>
      <c r="E436" s="10"/>
      <c r="F436" s="10"/>
      <c r="G436" s="10"/>
      <c r="H436" s="10"/>
      <c r="I436" s="10"/>
      <c r="J436" s="10"/>
      <c r="K436" s="121"/>
    </row>
    <row r="437" spans="1:11">
      <c r="A437" s="67"/>
      <c r="B437" s="10"/>
      <c r="C437" s="10"/>
      <c r="D437" s="10"/>
      <c r="E437" s="10"/>
      <c r="F437" s="10"/>
      <c r="G437" s="10"/>
      <c r="H437" s="10"/>
      <c r="I437" s="10"/>
      <c r="J437" s="10"/>
      <c r="K437" s="121"/>
    </row>
    <row r="438" spans="1:11">
      <c r="A438" s="67"/>
      <c r="B438" s="10"/>
      <c r="C438" s="10"/>
      <c r="D438" s="10"/>
      <c r="E438" s="10"/>
      <c r="F438" s="10"/>
      <c r="G438" s="10"/>
      <c r="H438" s="10"/>
      <c r="I438" s="10"/>
      <c r="J438" s="10"/>
      <c r="K438" s="121"/>
    </row>
    <row r="439" spans="1:11">
      <c r="A439" s="67"/>
      <c r="B439" s="10"/>
      <c r="C439" s="10"/>
      <c r="D439" s="10"/>
      <c r="E439" s="10"/>
      <c r="F439" s="10"/>
      <c r="G439" s="10"/>
      <c r="H439" s="10"/>
      <c r="I439" s="10"/>
      <c r="J439" s="10"/>
      <c r="K439" s="121"/>
    </row>
    <row r="440" spans="1:11">
      <c r="A440" s="67"/>
      <c r="B440" s="10"/>
      <c r="C440" s="10"/>
      <c r="D440" s="10"/>
      <c r="E440" s="10"/>
      <c r="F440" s="10"/>
      <c r="G440" s="10"/>
      <c r="H440" s="10"/>
      <c r="I440" s="10"/>
      <c r="J440" s="10"/>
      <c r="K440" s="121"/>
    </row>
    <row r="441" spans="1:11">
      <c r="A441" s="67"/>
      <c r="B441" s="10"/>
      <c r="C441" s="10"/>
      <c r="D441" s="10"/>
      <c r="E441" s="10"/>
      <c r="F441" s="10"/>
      <c r="G441" s="10"/>
      <c r="H441" s="10"/>
      <c r="I441" s="10"/>
      <c r="J441" s="10"/>
      <c r="K441" s="121"/>
    </row>
    <row r="442" spans="1:11">
      <c r="A442" s="67"/>
      <c r="B442" s="10"/>
      <c r="C442" s="10"/>
      <c r="D442" s="10"/>
      <c r="E442" s="10"/>
      <c r="F442" s="10"/>
      <c r="G442" s="10"/>
      <c r="H442" s="10"/>
      <c r="I442" s="10"/>
      <c r="J442" s="10"/>
      <c r="K442" s="121"/>
    </row>
    <row r="443" spans="1:11">
      <c r="A443" s="67"/>
      <c r="B443" s="10"/>
      <c r="C443" s="10"/>
      <c r="D443" s="10"/>
      <c r="E443" s="10"/>
      <c r="F443" s="10"/>
      <c r="G443" s="10"/>
      <c r="H443" s="10"/>
      <c r="I443" s="10"/>
      <c r="J443" s="10"/>
      <c r="K443" s="121"/>
    </row>
    <row r="444" spans="1:11">
      <c r="A444" s="67"/>
      <c r="B444" s="10"/>
      <c r="C444" s="10"/>
      <c r="D444" s="10"/>
      <c r="E444" s="10"/>
      <c r="F444" s="10"/>
      <c r="G444" s="10"/>
      <c r="H444" s="10"/>
      <c r="I444" s="10"/>
      <c r="J444" s="10"/>
      <c r="K444" s="121"/>
    </row>
    <row r="445" spans="1:11">
      <c r="A445" s="67"/>
      <c r="B445" s="10"/>
      <c r="C445" s="10"/>
      <c r="D445" s="10"/>
      <c r="E445" s="10"/>
      <c r="F445" s="10"/>
      <c r="G445" s="10"/>
      <c r="H445" s="10"/>
      <c r="I445" s="10"/>
      <c r="J445" s="10"/>
      <c r="K445" s="121"/>
    </row>
    <row r="446" spans="1:11">
      <c r="A446" s="67"/>
      <c r="B446" s="10"/>
      <c r="C446" s="10"/>
      <c r="D446" s="10"/>
      <c r="E446" s="10"/>
      <c r="F446" s="10"/>
      <c r="G446" s="10"/>
      <c r="H446" s="10"/>
      <c r="I446" s="10"/>
      <c r="J446" s="10"/>
      <c r="K446" s="121"/>
    </row>
    <row r="447" spans="1:11">
      <c r="A447" s="67"/>
      <c r="B447" s="10"/>
      <c r="C447" s="10"/>
      <c r="D447" s="10"/>
      <c r="E447" s="10"/>
      <c r="F447" s="10"/>
      <c r="G447" s="10"/>
      <c r="H447" s="10"/>
      <c r="I447" s="10"/>
      <c r="J447" s="10"/>
      <c r="K447" s="121"/>
    </row>
    <row r="448" spans="1:11">
      <c r="A448" s="67"/>
      <c r="B448" s="10"/>
      <c r="C448" s="10"/>
      <c r="D448" s="10"/>
      <c r="E448" s="10"/>
      <c r="F448" s="10"/>
      <c r="G448" s="10"/>
      <c r="H448" s="10"/>
      <c r="I448" s="10"/>
      <c r="J448" s="10"/>
      <c r="K448" s="121"/>
    </row>
    <row r="449" spans="1:11">
      <c r="A449" s="67"/>
      <c r="B449" s="10"/>
      <c r="C449" s="10"/>
      <c r="D449" s="10"/>
      <c r="E449" s="10"/>
      <c r="F449" s="10"/>
      <c r="G449" s="10"/>
      <c r="H449" s="10"/>
      <c r="I449" s="10"/>
      <c r="J449" s="10"/>
      <c r="K449" s="121"/>
    </row>
    <row r="450" spans="1:11">
      <c r="A450" s="67"/>
      <c r="B450" s="10"/>
      <c r="C450" s="10"/>
      <c r="D450" s="10"/>
      <c r="E450" s="10"/>
      <c r="F450" s="10"/>
      <c r="G450" s="10"/>
      <c r="H450" s="10"/>
      <c r="I450" s="10"/>
      <c r="J450" s="10"/>
      <c r="K450" s="121"/>
    </row>
    <row r="451" spans="1:11">
      <c r="A451" s="67"/>
      <c r="B451" s="10"/>
      <c r="C451" s="10"/>
      <c r="D451" s="10"/>
      <c r="E451" s="10"/>
      <c r="F451" s="10"/>
      <c r="G451" s="10"/>
      <c r="H451" s="10"/>
      <c r="I451" s="10"/>
      <c r="J451" s="10"/>
      <c r="K451" s="121"/>
    </row>
    <row r="452" spans="1:11">
      <c r="A452" s="67"/>
      <c r="B452" s="10"/>
      <c r="C452" s="10"/>
      <c r="D452" s="10"/>
      <c r="E452" s="10"/>
      <c r="F452" s="10"/>
      <c r="G452" s="10"/>
      <c r="H452" s="10"/>
      <c r="I452" s="10"/>
      <c r="J452" s="10"/>
      <c r="K452" s="121"/>
    </row>
    <row r="453" spans="1:11">
      <c r="A453" s="67"/>
      <c r="B453" s="10"/>
      <c r="C453" s="10"/>
      <c r="D453" s="10"/>
      <c r="E453" s="10"/>
      <c r="F453" s="10"/>
      <c r="G453" s="10"/>
      <c r="H453" s="10"/>
      <c r="I453" s="10"/>
      <c r="J453" s="10"/>
      <c r="K453" s="121"/>
    </row>
    <row r="454" spans="1:11">
      <c r="A454" s="67"/>
      <c r="B454" s="10"/>
      <c r="C454" s="10"/>
      <c r="D454" s="10"/>
      <c r="E454" s="10"/>
      <c r="F454" s="10"/>
      <c r="G454" s="10"/>
      <c r="H454" s="10"/>
      <c r="I454" s="10"/>
      <c r="J454" s="10"/>
      <c r="K454" s="121"/>
    </row>
    <row r="455" spans="1:11">
      <c r="A455" s="67"/>
      <c r="B455" s="10"/>
      <c r="C455" s="10"/>
      <c r="D455" s="10"/>
      <c r="E455" s="10"/>
      <c r="F455" s="10"/>
      <c r="G455" s="10"/>
      <c r="H455" s="10"/>
      <c r="I455" s="10"/>
      <c r="J455" s="10"/>
      <c r="K455" s="121"/>
    </row>
    <row r="456" spans="1:11">
      <c r="A456" s="67"/>
      <c r="B456" s="10"/>
      <c r="C456" s="10"/>
      <c r="D456" s="10"/>
      <c r="E456" s="10"/>
      <c r="F456" s="10"/>
      <c r="G456" s="10"/>
      <c r="H456" s="10"/>
      <c r="I456" s="10"/>
      <c r="J456" s="10"/>
      <c r="K456" s="121"/>
    </row>
    <row r="457" spans="1:11">
      <c r="A457" s="67"/>
      <c r="B457" s="10"/>
      <c r="C457" s="10"/>
      <c r="D457" s="10"/>
      <c r="E457" s="10"/>
      <c r="F457" s="10"/>
      <c r="G457" s="10"/>
      <c r="H457" s="10"/>
      <c r="I457" s="10"/>
      <c r="J457" s="10"/>
      <c r="K457" s="121"/>
    </row>
    <row r="458" spans="1:11">
      <c r="A458" s="67"/>
      <c r="B458" s="10"/>
      <c r="C458" s="10"/>
      <c r="D458" s="10"/>
      <c r="E458" s="10"/>
      <c r="F458" s="10"/>
      <c r="G458" s="10"/>
      <c r="H458" s="10"/>
      <c r="I458" s="10"/>
      <c r="J458" s="10"/>
      <c r="K458" s="121"/>
    </row>
    <row r="459" spans="1:11">
      <c r="A459" s="67"/>
      <c r="B459" s="10"/>
      <c r="C459" s="10"/>
      <c r="D459" s="10"/>
      <c r="E459" s="10"/>
      <c r="F459" s="10"/>
      <c r="G459" s="10"/>
      <c r="H459" s="10"/>
      <c r="I459" s="10"/>
      <c r="J459" s="10"/>
      <c r="K459" s="121"/>
    </row>
    <row r="460" spans="1:11">
      <c r="A460" s="67"/>
      <c r="B460" s="10"/>
      <c r="C460" s="10"/>
      <c r="D460" s="10"/>
      <c r="E460" s="10"/>
      <c r="F460" s="10"/>
      <c r="G460" s="10"/>
      <c r="H460" s="10"/>
      <c r="I460" s="10"/>
      <c r="J460" s="10"/>
      <c r="K460" s="121"/>
    </row>
    <row r="461" spans="1:11">
      <c r="A461" s="67"/>
      <c r="B461" s="10"/>
      <c r="C461" s="10"/>
      <c r="D461" s="10"/>
      <c r="E461" s="10"/>
      <c r="F461" s="10"/>
      <c r="G461" s="10"/>
      <c r="H461" s="10"/>
      <c r="I461" s="10"/>
      <c r="J461" s="10"/>
      <c r="K461" s="121"/>
    </row>
    <row r="462" spans="1:11">
      <c r="A462" s="67"/>
      <c r="B462" s="10"/>
      <c r="C462" s="10"/>
      <c r="D462" s="10"/>
      <c r="E462" s="10"/>
      <c r="F462" s="10"/>
      <c r="G462" s="10"/>
      <c r="H462" s="10"/>
      <c r="I462" s="10"/>
      <c r="J462" s="10"/>
      <c r="K462" s="121"/>
    </row>
    <row r="463" spans="1:11">
      <c r="A463" s="67"/>
      <c r="B463" s="10"/>
      <c r="C463" s="10"/>
      <c r="D463" s="10"/>
      <c r="E463" s="10"/>
      <c r="F463" s="10"/>
      <c r="G463" s="10"/>
      <c r="H463" s="10"/>
      <c r="I463" s="10"/>
      <c r="J463" s="10"/>
      <c r="K463" s="121"/>
    </row>
    <row r="464" spans="1:11">
      <c r="A464" s="67"/>
      <c r="B464" s="10"/>
      <c r="C464" s="10"/>
      <c r="D464" s="10"/>
      <c r="E464" s="10"/>
      <c r="F464" s="10"/>
      <c r="G464" s="10"/>
      <c r="H464" s="10"/>
      <c r="I464" s="10"/>
      <c r="J464" s="10"/>
      <c r="K464" s="121"/>
    </row>
    <row r="465" spans="1:11">
      <c r="A465" s="67"/>
      <c r="B465" s="10"/>
      <c r="C465" s="10"/>
      <c r="D465" s="10"/>
      <c r="E465" s="10"/>
      <c r="F465" s="10"/>
      <c r="G465" s="10"/>
      <c r="H465" s="10"/>
      <c r="I465" s="10"/>
      <c r="J465" s="10"/>
      <c r="K465" s="121"/>
    </row>
    <row r="466" spans="1:11">
      <c r="A466" s="67"/>
      <c r="B466" s="10"/>
      <c r="C466" s="10"/>
      <c r="D466" s="10"/>
      <c r="E466" s="10"/>
      <c r="F466" s="10"/>
      <c r="G466" s="10"/>
      <c r="H466" s="10"/>
      <c r="I466" s="10"/>
      <c r="J466" s="10"/>
      <c r="K466" s="121"/>
    </row>
    <row r="467" spans="1:11">
      <c r="A467" s="67"/>
      <c r="B467" s="10"/>
      <c r="C467" s="10"/>
      <c r="D467" s="10"/>
      <c r="E467" s="10"/>
      <c r="F467" s="10"/>
      <c r="G467" s="10"/>
      <c r="H467" s="10"/>
      <c r="I467" s="10"/>
      <c r="J467" s="10"/>
      <c r="K467" s="121"/>
    </row>
    <row r="468" spans="1:11">
      <c r="A468" s="67"/>
      <c r="B468" s="10"/>
      <c r="C468" s="10"/>
      <c r="D468" s="10"/>
      <c r="E468" s="10"/>
      <c r="F468" s="10"/>
      <c r="G468" s="10"/>
      <c r="H468" s="10"/>
      <c r="I468" s="10"/>
      <c r="J468" s="10"/>
      <c r="K468" s="121"/>
    </row>
    <row r="469" spans="1:11">
      <c r="A469" s="67"/>
      <c r="B469" s="10"/>
      <c r="C469" s="10"/>
      <c r="D469" s="10"/>
      <c r="E469" s="10"/>
      <c r="F469" s="10"/>
      <c r="G469" s="10"/>
      <c r="H469" s="10"/>
      <c r="I469" s="10"/>
      <c r="J469" s="10"/>
      <c r="K469" s="121"/>
    </row>
    <row r="470" spans="1:11">
      <c r="A470" s="67"/>
      <c r="B470" s="10"/>
      <c r="C470" s="10"/>
      <c r="D470" s="10"/>
      <c r="E470" s="10"/>
      <c r="F470" s="10"/>
      <c r="G470" s="10"/>
      <c r="H470" s="10"/>
      <c r="I470" s="10"/>
      <c r="J470" s="10"/>
      <c r="K470" s="121"/>
    </row>
    <row r="471" spans="1:11">
      <c r="A471" s="67"/>
      <c r="B471" s="10"/>
      <c r="C471" s="10"/>
      <c r="D471" s="10"/>
      <c r="E471" s="10"/>
      <c r="F471" s="10"/>
      <c r="G471" s="10"/>
      <c r="H471" s="10"/>
      <c r="I471" s="10"/>
      <c r="J471" s="10"/>
      <c r="K471" s="121"/>
    </row>
    <row r="472" spans="1:11">
      <c r="A472" s="67"/>
      <c r="B472" s="10"/>
      <c r="C472" s="10"/>
      <c r="D472" s="10"/>
      <c r="E472" s="10"/>
      <c r="F472" s="10"/>
      <c r="G472" s="10"/>
      <c r="H472" s="10"/>
      <c r="I472" s="10"/>
      <c r="J472" s="10"/>
      <c r="K472" s="121"/>
    </row>
    <row r="473" spans="1:11">
      <c r="A473" s="67"/>
      <c r="B473" s="10"/>
      <c r="C473" s="10"/>
      <c r="D473" s="10"/>
      <c r="E473" s="10"/>
      <c r="F473" s="10"/>
      <c r="G473" s="10"/>
      <c r="H473" s="10"/>
      <c r="I473" s="10"/>
      <c r="J473" s="10"/>
      <c r="K473" s="121"/>
    </row>
    <row r="474" spans="1:11">
      <c r="A474" s="67"/>
      <c r="B474" s="10"/>
      <c r="C474" s="10"/>
      <c r="D474" s="10"/>
      <c r="E474" s="10"/>
      <c r="F474" s="10"/>
      <c r="G474" s="10"/>
      <c r="H474" s="10"/>
      <c r="I474" s="10"/>
      <c r="J474" s="10"/>
      <c r="K474" s="121"/>
    </row>
    <row r="475" spans="1:11">
      <c r="A475" s="67"/>
      <c r="B475" s="10"/>
      <c r="C475" s="10"/>
      <c r="D475" s="10"/>
      <c r="E475" s="10"/>
      <c r="F475" s="10"/>
      <c r="G475" s="10"/>
      <c r="H475" s="10"/>
      <c r="I475" s="10"/>
      <c r="J475" s="10"/>
      <c r="K475" s="121"/>
    </row>
    <row r="476" spans="1:11">
      <c r="A476" s="67"/>
      <c r="B476" s="10"/>
      <c r="C476" s="10"/>
      <c r="D476" s="10"/>
      <c r="E476" s="10"/>
      <c r="F476" s="10"/>
      <c r="G476" s="10"/>
      <c r="H476" s="10"/>
      <c r="I476" s="10"/>
      <c r="J476" s="10"/>
      <c r="K476" s="121"/>
    </row>
    <row r="477" spans="1:11">
      <c r="A477" s="67"/>
      <c r="B477" s="10"/>
      <c r="C477" s="10"/>
      <c r="D477" s="10"/>
      <c r="E477" s="10"/>
      <c r="F477" s="10"/>
      <c r="G477" s="10"/>
      <c r="H477" s="10"/>
      <c r="I477" s="10"/>
      <c r="J477" s="10"/>
      <c r="K477" s="121"/>
    </row>
    <row r="478" spans="1:11">
      <c r="A478" s="67"/>
      <c r="B478" s="10"/>
      <c r="C478" s="10"/>
      <c r="D478" s="10"/>
      <c r="E478" s="10"/>
      <c r="F478" s="10"/>
      <c r="G478" s="10"/>
      <c r="H478" s="10"/>
      <c r="I478" s="10"/>
      <c r="J478" s="10"/>
      <c r="K478" s="121"/>
    </row>
    <row r="479" spans="1:11">
      <c r="A479" s="67"/>
      <c r="B479" s="10"/>
      <c r="C479" s="10"/>
      <c r="D479" s="10"/>
      <c r="E479" s="10"/>
      <c r="F479" s="10"/>
      <c r="G479" s="10"/>
      <c r="H479" s="10"/>
      <c r="I479" s="10"/>
      <c r="J479" s="10"/>
      <c r="K479" s="121"/>
    </row>
    <row r="480" spans="1:11">
      <c r="A480" s="67"/>
      <c r="B480" s="10"/>
      <c r="C480" s="10"/>
      <c r="D480" s="10"/>
      <c r="E480" s="10"/>
      <c r="F480" s="10"/>
      <c r="G480" s="10"/>
      <c r="H480" s="10"/>
      <c r="I480" s="10"/>
      <c r="J480" s="10"/>
      <c r="K480" s="121"/>
    </row>
    <row r="481" spans="1:11">
      <c r="A481" s="67"/>
      <c r="B481" s="10"/>
      <c r="C481" s="10"/>
      <c r="D481" s="10"/>
      <c r="E481" s="10"/>
      <c r="F481" s="10"/>
      <c r="G481" s="10"/>
      <c r="H481" s="10"/>
      <c r="I481" s="10"/>
      <c r="J481" s="10"/>
      <c r="K481" s="121"/>
    </row>
    <row r="482" spans="1:11">
      <c r="A482" s="67"/>
      <c r="B482" s="10"/>
      <c r="C482" s="10"/>
      <c r="D482" s="10"/>
      <c r="E482" s="10"/>
      <c r="F482" s="10"/>
      <c r="G482" s="10"/>
      <c r="H482" s="10"/>
      <c r="I482" s="10"/>
      <c r="J482" s="10"/>
      <c r="K482" s="121"/>
    </row>
    <row r="483" spans="1:11">
      <c r="A483" s="67"/>
      <c r="B483" s="10"/>
      <c r="C483" s="10"/>
      <c r="D483" s="10"/>
      <c r="E483" s="10"/>
      <c r="F483" s="10"/>
      <c r="G483" s="10"/>
      <c r="H483" s="10"/>
      <c r="I483" s="10"/>
      <c r="J483" s="10"/>
      <c r="K483" s="121"/>
    </row>
    <row r="484" spans="1:11">
      <c r="A484" s="67"/>
      <c r="B484" s="10"/>
      <c r="C484" s="10"/>
      <c r="D484" s="10"/>
      <c r="E484" s="10"/>
      <c r="F484" s="10"/>
      <c r="G484" s="10"/>
      <c r="H484" s="10"/>
      <c r="I484" s="10"/>
      <c r="J484" s="10"/>
      <c r="K484" s="121"/>
    </row>
    <row r="485" spans="1:11">
      <c r="A485" s="67"/>
      <c r="B485" s="10"/>
      <c r="C485" s="10"/>
      <c r="D485" s="10"/>
      <c r="E485" s="10"/>
      <c r="F485" s="10"/>
      <c r="G485" s="10"/>
      <c r="H485" s="10"/>
      <c r="I485" s="10"/>
      <c r="J485" s="10"/>
      <c r="K485" s="121"/>
    </row>
    <row r="486" spans="1:11">
      <c r="A486" s="67"/>
      <c r="B486" s="10"/>
      <c r="C486" s="10"/>
      <c r="D486" s="10"/>
      <c r="E486" s="10"/>
      <c r="F486" s="10"/>
      <c r="G486" s="10"/>
      <c r="H486" s="10"/>
      <c r="I486" s="10"/>
      <c r="J486" s="10"/>
      <c r="K486" s="121"/>
    </row>
    <row r="487" spans="1:11">
      <c r="A487" s="67"/>
      <c r="B487" s="10"/>
      <c r="C487" s="10"/>
      <c r="D487" s="10"/>
      <c r="E487" s="10"/>
      <c r="F487" s="10"/>
      <c r="G487" s="10"/>
      <c r="H487" s="10"/>
      <c r="I487" s="10"/>
      <c r="J487" s="10"/>
      <c r="K487" s="121"/>
    </row>
    <row r="488" spans="1:11">
      <c r="A488" s="67"/>
      <c r="B488" s="10"/>
      <c r="C488" s="10"/>
      <c r="D488" s="10"/>
      <c r="E488" s="10"/>
      <c r="F488" s="10"/>
      <c r="G488" s="10"/>
      <c r="H488" s="10"/>
      <c r="I488" s="10"/>
      <c r="J488" s="10"/>
      <c r="K488" s="121"/>
    </row>
    <row r="489" spans="1:11">
      <c r="A489" s="67"/>
      <c r="B489" s="10"/>
      <c r="C489" s="10"/>
      <c r="D489" s="10"/>
      <c r="E489" s="10"/>
      <c r="F489" s="10"/>
      <c r="G489" s="10"/>
      <c r="H489" s="10"/>
      <c r="I489" s="10"/>
      <c r="J489" s="10"/>
      <c r="K489" s="121"/>
    </row>
    <row r="490" spans="1:11">
      <c r="A490" s="67"/>
      <c r="B490" s="10"/>
      <c r="C490" s="10"/>
      <c r="D490" s="10"/>
      <c r="E490" s="10"/>
      <c r="F490" s="10"/>
      <c r="G490" s="10"/>
      <c r="H490" s="10"/>
      <c r="I490" s="10"/>
      <c r="J490" s="10"/>
      <c r="K490" s="121"/>
    </row>
    <row r="491" spans="1:11">
      <c r="A491" s="67"/>
      <c r="B491" s="10"/>
      <c r="C491" s="10"/>
      <c r="D491" s="10"/>
      <c r="E491" s="10"/>
      <c r="F491" s="10"/>
      <c r="G491" s="10"/>
      <c r="H491" s="10"/>
      <c r="I491" s="10"/>
      <c r="J491" s="10"/>
      <c r="K491" s="121"/>
    </row>
    <row r="492" spans="1:11">
      <c r="A492" s="67"/>
      <c r="B492" s="10"/>
      <c r="C492" s="10"/>
      <c r="D492" s="10"/>
      <c r="E492" s="10"/>
      <c r="F492" s="10"/>
      <c r="G492" s="10"/>
      <c r="H492" s="10"/>
      <c r="I492" s="10"/>
      <c r="J492" s="10"/>
      <c r="K492" s="121"/>
    </row>
    <row r="493" spans="1:11">
      <c r="A493" s="67"/>
      <c r="B493" s="10"/>
      <c r="C493" s="10"/>
      <c r="D493" s="10"/>
      <c r="E493" s="10"/>
      <c r="F493" s="10"/>
      <c r="G493" s="10"/>
      <c r="H493" s="10"/>
      <c r="I493" s="10"/>
      <c r="J493" s="10"/>
      <c r="K493" s="121"/>
    </row>
    <row r="494" spans="1:11">
      <c r="A494" s="67"/>
      <c r="B494" s="10"/>
      <c r="C494" s="10"/>
      <c r="D494" s="10"/>
      <c r="E494" s="10"/>
      <c r="F494" s="10"/>
      <c r="G494" s="10"/>
      <c r="H494" s="10"/>
      <c r="I494" s="10"/>
      <c r="J494" s="10"/>
      <c r="K494" s="121"/>
    </row>
    <row r="495" spans="1:11">
      <c r="A495" s="67"/>
      <c r="B495" s="10"/>
      <c r="C495" s="10"/>
      <c r="D495" s="10"/>
      <c r="E495" s="10"/>
      <c r="F495" s="10"/>
      <c r="G495" s="10"/>
      <c r="H495" s="10"/>
      <c r="I495" s="10"/>
      <c r="J495" s="10"/>
      <c r="K495" s="121"/>
    </row>
    <row r="496" spans="1:11">
      <c r="A496" s="67"/>
      <c r="B496" s="10"/>
      <c r="C496" s="10"/>
      <c r="D496" s="10"/>
      <c r="E496" s="10"/>
      <c r="F496" s="10"/>
      <c r="G496" s="10"/>
      <c r="H496" s="10"/>
      <c r="I496" s="10"/>
      <c r="J496" s="10"/>
      <c r="K496" s="121"/>
    </row>
    <row r="497" spans="1:11">
      <c r="A497" s="67"/>
      <c r="B497" s="10"/>
      <c r="C497" s="10"/>
      <c r="D497" s="10"/>
      <c r="E497" s="10"/>
      <c r="F497" s="10"/>
      <c r="G497" s="10"/>
      <c r="H497" s="10"/>
      <c r="I497" s="10"/>
      <c r="J497" s="10"/>
      <c r="K497" s="121"/>
    </row>
    <row r="498" spans="1:11">
      <c r="A498" s="67"/>
      <c r="B498" s="10"/>
      <c r="C498" s="10"/>
      <c r="D498" s="10"/>
      <c r="E498" s="10"/>
      <c r="F498" s="10"/>
      <c r="G498" s="10"/>
      <c r="H498" s="10"/>
      <c r="I498" s="10"/>
      <c r="J498" s="10"/>
      <c r="K498" s="121"/>
    </row>
    <row r="499" spans="1:11">
      <c r="A499" s="67"/>
      <c r="B499" s="10"/>
      <c r="C499" s="10"/>
      <c r="D499" s="10"/>
      <c r="E499" s="10"/>
      <c r="F499" s="10"/>
      <c r="G499" s="10"/>
      <c r="H499" s="10"/>
      <c r="I499" s="10"/>
      <c r="J499" s="10"/>
      <c r="K499" s="121"/>
    </row>
    <row r="500" spans="1:11">
      <c r="A500" s="67"/>
      <c r="B500" s="10"/>
      <c r="C500" s="10"/>
      <c r="D500" s="10"/>
      <c r="E500" s="10"/>
      <c r="F500" s="10"/>
      <c r="G500" s="10"/>
      <c r="H500" s="10"/>
      <c r="I500" s="10"/>
      <c r="J500" s="10"/>
      <c r="K500" s="121"/>
    </row>
    <row r="501" spans="1:11">
      <c r="A501" s="67"/>
      <c r="B501" s="10"/>
      <c r="C501" s="10"/>
      <c r="D501" s="10"/>
      <c r="E501" s="10"/>
      <c r="F501" s="10"/>
      <c r="G501" s="10"/>
      <c r="H501" s="10"/>
      <c r="I501" s="10"/>
      <c r="J501" s="10"/>
      <c r="K501" s="121"/>
    </row>
    <row r="502" spans="1:11">
      <c r="A502" s="67"/>
      <c r="B502" s="10"/>
      <c r="C502" s="10"/>
      <c r="D502" s="10"/>
      <c r="E502" s="10"/>
      <c r="F502" s="10"/>
      <c r="G502" s="10"/>
      <c r="H502" s="10"/>
      <c r="I502" s="10"/>
      <c r="J502" s="10"/>
      <c r="K502" s="121"/>
    </row>
    <row r="503" spans="1:11">
      <c r="A503" s="67"/>
      <c r="B503" s="10"/>
      <c r="C503" s="10"/>
      <c r="D503" s="10"/>
      <c r="E503" s="10"/>
      <c r="F503" s="10"/>
      <c r="G503" s="10"/>
      <c r="H503" s="10"/>
      <c r="I503" s="10"/>
      <c r="J503" s="10"/>
      <c r="K503" s="121"/>
    </row>
    <row r="504" spans="1:11">
      <c r="A504" s="67"/>
      <c r="B504" s="10"/>
      <c r="C504" s="10"/>
      <c r="D504" s="10"/>
      <c r="E504" s="10"/>
      <c r="F504" s="10"/>
      <c r="G504" s="10"/>
      <c r="H504" s="10"/>
      <c r="I504" s="10"/>
      <c r="J504" s="10"/>
      <c r="K504" s="121"/>
    </row>
    <row r="505" spans="1:11">
      <c r="A505" s="67"/>
      <c r="B505" s="10"/>
      <c r="C505" s="10"/>
      <c r="D505" s="10"/>
      <c r="E505" s="10"/>
      <c r="F505" s="10"/>
      <c r="G505" s="10"/>
      <c r="H505" s="10"/>
      <c r="I505" s="10"/>
      <c r="J505" s="10"/>
      <c r="K505" s="121"/>
    </row>
    <row r="506" spans="1:11">
      <c r="A506" s="67"/>
      <c r="B506" s="10"/>
      <c r="C506" s="10"/>
      <c r="D506" s="10"/>
      <c r="E506" s="10"/>
      <c r="F506" s="10"/>
      <c r="G506" s="10"/>
      <c r="H506" s="10"/>
      <c r="I506" s="10"/>
      <c r="J506" s="10"/>
      <c r="K506" s="121"/>
    </row>
    <row r="507" spans="1:11">
      <c r="A507" s="67"/>
      <c r="B507" s="10"/>
      <c r="C507" s="10"/>
      <c r="D507" s="10"/>
      <c r="E507" s="10"/>
      <c r="F507" s="10"/>
      <c r="G507" s="10"/>
      <c r="H507" s="10"/>
      <c r="I507" s="10"/>
      <c r="J507" s="10"/>
      <c r="K507" s="121"/>
    </row>
    <row r="508" spans="1:11">
      <c r="A508" s="67"/>
      <c r="B508" s="10"/>
      <c r="C508" s="10"/>
      <c r="D508" s="10"/>
      <c r="E508" s="10"/>
      <c r="F508" s="10"/>
      <c r="G508" s="10"/>
      <c r="H508" s="10"/>
      <c r="I508" s="10"/>
      <c r="J508" s="10"/>
      <c r="K508" s="121"/>
    </row>
    <row r="509" spans="1:11">
      <c r="A509" s="67"/>
      <c r="B509" s="10"/>
      <c r="C509" s="10"/>
      <c r="D509" s="10"/>
      <c r="E509" s="10"/>
      <c r="F509" s="10"/>
      <c r="G509" s="10"/>
      <c r="H509" s="10"/>
      <c r="I509" s="10"/>
      <c r="J509" s="10"/>
      <c r="K509" s="121"/>
    </row>
    <row r="510" spans="1:11">
      <c r="A510" s="67"/>
      <c r="B510" s="10"/>
      <c r="C510" s="10"/>
      <c r="D510" s="10"/>
      <c r="E510" s="10"/>
      <c r="F510" s="10"/>
      <c r="G510" s="10"/>
      <c r="H510" s="10"/>
      <c r="I510" s="10"/>
      <c r="J510" s="10"/>
      <c r="K510" s="121"/>
    </row>
    <row r="511" spans="1:11">
      <c r="A511" s="67"/>
      <c r="B511" s="10"/>
      <c r="C511" s="10"/>
      <c r="D511" s="10"/>
      <c r="E511" s="10"/>
      <c r="F511" s="10"/>
      <c r="G511" s="10"/>
      <c r="H511" s="10"/>
      <c r="I511" s="10"/>
      <c r="J511" s="10"/>
      <c r="K511" s="121"/>
    </row>
    <row r="512" spans="1:11">
      <c r="A512" s="67"/>
      <c r="B512" s="10"/>
      <c r="C512" s="10"/>
      <c r="D512" s="10"/>
      <c r="E512" s="10"/>
      <c r="F512" s="10"/>
      <c r="G512" s="10"/>
      <c r="H512" s="10"/>
      <c r="I512" s="10"/>
      <c r="J512" s="10"/>
      <c r="K512" s="121"/>
    </row>
    <row r="513" spans="1:11">
      <c r="A513" s="67"/>
      <c r="B513" s="10"/>
      <c r="C513" s="10"/>
      <c r="D513" s="10"/>
      <c r="E513" s="10"/>
      <c r="F513" s="10"/>
      <c r="G513" s="10"/>
      <c r="H513" s="10"/>
      <c r="I513" s="10"/>
      <c r="J513" s="10"/>
      <c r="K513" s="121"/>
    </row>
    <row r="514" spans="1:11">
      <c r="A514" s="67"/>
      <c r="B514" s="10"/>
      <c r="C514" s="10"/>
      <c r="D514" s="10"/>
      <c r="E514" s="10"/>
      <c r="F514" s="10"/>
      <c r="G514" s="10"/>
      <c r="H514" s="10"/>
      <c r="I514" s="10"/>
      <c r="J514" s="10"/>
      <c r="K514" s="121"/>
    </row>
    <row r="515" spans="1:11">
      <c r="A515" s="67"/>
      <c r="B515" s="10"/>
      <c r="C515" s="10"/>
      <c r="D515" s="10"/>
      <c r="E515" s="10"/>
      <c r="F515" s="10"/>
      <c r="G515" s="10"/>
      <c r="H515" s="10"/>
      <c r="I515" s="10"/>
      <c r="J515" s="10"/>
      <c r="K515" s="121"/>
    </row>
    <row r="516" spans="1:11">
      <c r="A516" s="67"/>
      <c r="B516" s="10"/>
      <c r="C516" s="10"/>
      <c r="D516" s="10"/>
      <c r="E516" s="10"/>
      <c r="F516" s="10"/>
      <c r="G516" s="10"/>
      <c r="H516" s="10"/>
      <c r="I516" s="10"/>
      <c r="J516" s="10"/>
      <c r="K516" s="121"/>
    </row>
    <row r="517" spans="1:11">
      <c r="A517" s="67"/>
      <c r="B517" s="10"/>
      <c r="C517" s="10"/>
      <c r="D517" s="10"/>
      <c r="E517" s="10"/>
      <c r="F517" s="10"/>
      <c r="G517" s="10"/>
      <c r="H517" s="10"/>
      <c r="I517" s="10"/>
      <c r="J517" s="10"/>
      <c r="K517" s="121"/>
    </row>
    <row r="518" spans="1:11">
      <c r="A518" s="67"/>
      <c r="B518" s="10"/>
      <c r="C518" s="10"/>
      <c r="D518" s="10"/>
      <c r="E518" s="10"/>
      <c r="F518" s="10"/>
      <c r="G518" s="10"/>
      <c r="H518" s="10"/>
      <c r="I518" s="10"/>
      <c r="J518" s="10"/>
      <c r="K518" s="121"/>
    </row>
    <row r="519" spans="1:11">
      <c r="A519" s="67"/>
      <c r="B519" s="10"/>
      <c r="C519" s="10"/>
      <c r="D519" s="10"/>
      <c r="E519" s="10"/>
      <c r="F519" s="10"/>
      <c r="G519" s="10"/>
      <c r="H519" s="10"/>
      <c r="I519" s="10"/>
      <c r="J519" s="10"/>
      <c r="K519" s="121"/>
    </row>
    <row r="520" spans="1:11">
      <c r="A520" s="67"/>
      <c r="B520" s="10"/>
      <c r="C520" s="10"/>
      <c r="D520" s="10"/>
      <c r="E520" s="10"/>
      <c r="F520" s="10"/>
      <c r="G520" s="10"/>
      <c r="H520" s="10"/>
      <c r="I520" s="10"/>
      <c r="J520" s="10"/>
      <c r="K520" s="121"/>
    </row>
    <row r="521" spans="1:11">
      <c r="A521" s="67"/>
      <c r="B521" s="10"/>
      <c r="C521" s="10"/>
      <c r="D521" s="10"/>
      <c r="E521" s="10"/>
      <c r="F521" s="10"/>
      <c r="G521" s="10"/>
      <c r="H521" s="10"/>
      <c r="I521" s="10"/>
      <c r="J521" s="10"/>
      <c r="K521" s="121"/>
    </row>
    <row r="522" spans="1:11">
      <c r="A522" s="67"/>
      <c r="B522" s="10"/>
      <c r="C522" s="10"/>
      <c r="D522" s="10"/>
      <c r="E522" s="10"/>
      <c r="F522" s="10"/>
      <c r="G522" s="10"/>
      <c r="H522" s="10"/>
      <c r="I522" s="10"/>
      <c r="J522" s="10"/>
      <c r="K522" s="121"/>
    </row>
    <row r="523" spans="1:11">
      <c r="A523" s="67"/>
      <c r="B523" s="10"/>
      <c r="C523" s="10"/>
      <c r="D523" s="10"/>
      <c r="E523" s="10"/>
      <c r="F523" s="10"/>
      <c r="G523" s="10"/>
      <c r="H523" s="10"/>
      <c r="I523" s="10"/>
      <c r="J523" s="10"/>
      <c r="K523" s="121"/>
    </row>
    <row r="524" spans="1:11">
      <c r="A524" s="67"/>
      <c r="B524" s="10"/>
      <c r="C524" s="10"/>
      <c r="D524" s="10"/>
      <c r="E524" s="10"/>
      <c r="F524" s="10"/>
      <c r="G524" s="10"/>
      <c r="H524" s="10"/>
      <c r="I524" s="10"/>
      <c r="J524" s="10"/>
      <c r="K524" s="121"/>
    </row>
    <row r="525" spans="1:11">
      <c r="A525" s="67"/>
      <c r="B525" s="10"/>
      <c r="C525" s="10"/>
      <c r="D525" s="10"/>
      <c r="E525" s="10"/>
      <c r="F525" s="10"/>
      <c r="G525" s="10"/>
      <c r="H525" s="10"/>
      <c r="I525" s="10"/>
      <c r="J525" s="10"/>
      <c r="K525" s="121"/>
    </row>
    <row r="526" spans="1:11">
      <c r="A526" s="67"/>
      <c r="B526" s="10"/>
      <c r="C526" s="10"/>
      <c r="D526" s="10"/>
      <c r="E526" s="10"/>
      <c r="F526" s="10"/>
      <c r="G526" s="10"/>
      <c r="H526" s="10"/>
      <c r="I526" s="10"/>
      <c r="J526" s="10"/>
      <c r="K526" s="121"/>
    </row>
    <row r="527" spans="1:11">
      <c r="A527" s="67"/>
      <c r="B527" s="10"/>
      <c r="C527" s="10"/>
      <c r="D527" s="10"/>
      <c r="E527" s="10"/>
      <c r="F527" s="10"/>
      <c r="G527" s="10"/>
      <c r="H527" s="10"/>
      <c r="I527" s="10"/>
      <c r="J527" s="10"/>
      <c r="K527" s="121"/>
    </row>
    <row r="528" spans="1:11">
      <c r="A528" s="67"/>
      <c r="B528" s="10"/>
      <c r="C528" s="10"/>
      <c r="D528" s="10"/>
      <c r="E528" s="10"/>
      <c r="F528" s="10"/>
      <c r="G528" s="10"/>
      <c r="H528" s="10"/>
      <c r="I528" s="10"/>
      <c r="J528" s="10"/>
      <c r="K528" s="121"/>
    </row>
    <row r="529" spans="1:11">
      <c r="A529" s="67"/>
      <c r="B529" s="10"/>
      <c r="C529" s="10"/>
      <c r="D529" s="10"/>
      <c r="E529" s="10"/>
      <c r="F529" s="10"/>
      <c r="G529" s="10"/>
      <c r="H529" s="10"/>
      <c r="I529" s="10"/>
      <c r="J529" s="10"/>
      <c r="K529" s="121"/>
    </row>
    <row r="530" spans="1:11">
      <c r="A530" s="67"/>
      <c r="B530" s="10"/>
      <c r="C530" s="10"/>
      <c r="D530" s="10"/>
      <c r="E530" s="10"/>
      <c r="F530" s="10"/>
      <c r="G530" s="10"/>
      <c r="H530" s="10"/>
      <c r="I530" s="10"/>
      <c r="J530" s="10"/>
      <c r="K530" s="121"/>
    </row>
    <row r="531" spans="1:11">
      <c r="A531" s="67"/>
      <c r="B531" s="10"/>
      <c r="C531" s="10"/>
      <c r="D531" s="10"/>
      <c r="E531" s="10"/>
      <c r="F531" s="10"/>
      <c r="G531" s="10"/>
      <c r="H531" s="10"/>
      <c r="I531" s="10"/>
      <c r="J531" s="10"/>
      <c r="K531" s="121"/>
    </row>
    <row r="532" spans="1:11">
      <c r="A532" s="67"/>
      <c r="B532" s="10"/>
      <c r="C532" s="10"/>
      <c r="D532" s="10"/>
      <c r="E532" s="10"/>
      <c r="F532" s="10"/>
      <c r="G532" s="10"/>
      <c r="H532" s="10"/>
      <c r="I532" s="10"/>
      <c r="J532" s="10"/>
      <c r="K532" s="121"/>
    </row>
    <row r="533" spans="1:11">
      <c r="A533" s="67"/>
      <c r="B533" s="10"/>
      <c r="C533" s="10"/>
      <c r="D533" s="10"/>
      <c r="E533" s="10"/>
      <c r="F533" s="10"/>
      <c r="G533" s="10"/>
      <c r="H533" s="10"/>
      <c r="I533" s="10"/>
      <c r="J533" s="10"/>
      <c r="K533" s="121"/>
    </row>
    <row r="534" spans="1:11">
      <c r="A534" s="67"/>
      <c r="B534" s="10"/>
      <c r="C534" s="10"/>
      <c r="D534" s="10"/>
      <c r="E534" s="10"/>
      <c r="F534" s="10"/>
      <c r="G534" s="10"/>
      <c r="H534" s="10"/>
      <c r="I534" s="10"/>
      <c r="J534" s="10"/>
      <c r="K534" s="121"/>
    </row>
    <row r="535" spans="1:11">
      <c r="A535" s="67"/>
      <c r="B535" s="10"/>
      <c r="C535" s="10"/>
      <c r="D535" s="10"/>
      <c r="E535" s="10"/>
      <c r="F535" s="10"/>
      <c r="G535" s="10"/>
      <c r="H535" s="10"/>
      <c r="I535" s="10"/>
      <c r="J535" s="10"/>
      <c r="K535" s="121"/>
    </row>
    <row r="536" spans="1:11">
      <c r="A536" s="67"/>
      <c r="B536" s="10"/>
      <c r="C536" s="10"/>
      <c r="D536" s="10"/>
      <c r="E536" s="10"/>
      <c r="F536" s="10"/>
      <c r="G536" s="10"/>
      <c r="H536" s="10"/>
      <c r="I536" s="10"/>
      <c r="J536" s="10"/>
      <c r="K536" s="121"/>
    </row>
    <row r="537" spans="1:11">
      <c r="A537" s="67"/>
      <c r="B537" s="10"/>
      <c r="C537" s="10"/>
      <c r="D537" s="10"/>
      <c r="E537" s="10"/>
      <c r="F537" s="10"/>
      <c r="G537" s="10"/>
      <c r="H537" s="10"/>
      <c r="I537" s="10"/>
      <c r="J537" s="10"/>
      <c r="K537" s="121"/>
    </row>
    <row r="538" spans="1:11">
      <c r="A538" s="67"/>
      <c r="B538" s="10"/>
      <c r="C538" s="10"/>
      <c r="D538" s="10"/>
      <c r="E538" s="10"/>
      <c r="F538" s="10"/>
      <c r="G538" s="10"/>
      <c r="H538" s="10"/>
      <c r="I538" s="10"/>
      <c r="J538" s="10"/>
      <c r="K538" s="121"/>
    </row>
    <row r="539" spans="1:11">
      <c r="A539" s="67"/>
      <c r="B539" s="10"/>
      <c r="C539" s="10"/>
      <c r="D539" s="10"/>
      <c r="E539" s="10"/>
      <c r="F539" s="10"/>
      <c r="G539" s="10"/>
      <c r="H539" s="10"/>
      <c r="I539" s="10"/>
      <c r="J539" s="10"/>
      <c r="K539" s="121"/>
    </row>
    <row r="540" spans="1:11">
      <c r="A540" s="67"/>
      <c r="B540" s="10"/>
      <c r="C540" s="10"/>
      <c r="D540" s="10"/>
      <c r="E540" s="10"/>
      <c r="F540" s="10"/>
      <c r="G540" s="10"/>
      <c r="H540" s="10"/>
      <c r="I540" s="10"/>
      <c r="J540" s="10"/>
      <c r="K540" s="121"/>
    </row>
    <row r="541" spans="1:11">
      <c r="A541" s="67"/>
      <c r="B541" s="10"/>
      <c r="C541" s="10"/>
      <c r="D541" s="10"/>
      <c r="E541" s="10"/>
      <c r="F541" s="10"/>
      <c r="G541" s="10"/>
      <c r="H541" s="10"/>
      <c r="I541" s="10"/>
      <c r="J541" s="10"/>
      <c r="K541" s="121"/>
    </row>
    <row r="542" spans="1:11">
      <c r="A542" s="67"/>
      <c r="B542" s="10"/>
      <c r="C542" s="10"/>
      <c r="D542" s="10"/>
      <c r="E542" s="10"/>
      <c r="F542" s="10"/>
      <c r="G542" s="10"/>
      <c r="H542" s="10"/>
      <c r="I542" s="10"/>
      <c r="J542" s="10"/>
      <c r="K542" s="121"/>
    </row>
    <row r="543" spans="1:11">
      <c r="A543" s="67"/>
      <c r="B543" s="10"/>
      <c r="C543" s="10"/>
      <c r="D543" s="10"/>
      <c r="E543" s="10"/>
      <c r="F543" s="10"/>
      <c r="G543" s="10"/>
      <c r="H543" s="10"/>
      <c r="I543" s="10"/>
      <c r="J543" s="10"/>
      <c r="K543" s="121"/>
    </row>
    <row r="544" spans="1:11">
      <c r="A544" s="67"/>
      <c r="B544" s="10"/>
      <c r="C544" s="10"/>
      <c r="D544" s="10"/>
      <c r="E544" s="10"/>
      <c r="F544" s="10"/>
      <c r="G544" s="10"/>
      <c r="H544" s="10"/>
      <c r="I544" s="10"/>
      <c r="J544" s="10"/>
      <c r="K544" s="121"/>
    </row>
    <row r="545" spans="1:11">
      <c r="A545" s="67"/>
      <c r="B545" s="10"/>
      <c r="C545" s="10"/>
      <c r="D545" s="10"/>
      <c r="E545" s="10"/>
      <c r="F545" s="10"/>
      <c r="G545" s="10"/>
      <c r="H545" s="10"/>
      <c r="I545" s="10"/>
      <c r="J545" s="10"/>
      <c r="K545" s="121"/>
    </row>
    <row r="546" spans="1:11">
      <c r="A546" s="67"/>
      <c r="B546" s="10"/>
      <c r="C546" s="10"/>
      <c r="D546" s="10"/>
      <c r="E546" s="10"/>
      <c r="F546" s="10"/>
      <c r="G546" s="10"/>
      <c r="H546" s="10"/>
      <c r="I546" s="10"/>
      <c r="J546" s="10"/>
      <c r="K546" s="121"/>
    </row>
    <row r="547" spans="1:11">
      <c r="A547" s="69"/>
      <c r="B547" s="70"/>
      <c r="C547" s="70"/>
      <c r="D547" s="70"/>
      <c r="E547" s="70"/>
      <c r="F547" s="70"/>
      <c r="G547" s="70"/>
      <c r="H547" s="70"/>
      <c r="I547" s="70"/>
      <c r="J547" s="70"/>
      <c r="K547" s="122"/>
    </row>
    <row r="548" spans="1:11">
      <c r="B548" s="51"/>
    </row>
    <row r="549" spans="1:11">
      <c r="B549" s="51"/>
    </row>
  </sheetData>
  <customSheetViews>
    <customSheetView guid="{488EBF45-CEA4-4ADF-B8AA-629A38C6FDBC}" scale="90" showPageBreaks="1" showGridLines="0" printArea="1" view="pageBreakPreview" topLeftCell="A115">
      <selection activeCell="C33" sqref="C33"/>
      <rowBreaks count="4" manualBreakCount="4">
        <brk id="74" max="11" man="1"/>
        <brk id="141" max="11" man="1"/>
        <brk id="187" max="11" man="1"/>
        <brk id="223" max="11" man="1"/>
      </rowBreaks>
      <pageMargins left="0.70866141732283472" right="0.70866141732283472" top="0.74803149606299213" bottom="0.74803149606299213" header="0.31496062992125984" footer="0.31496062992125984"/>
      <pageSetup paperSize="8" scale="71" orientation="landscape" r:id="rId1"/>
      <headerFooter>
        <oddFooter>&amp;A&amp;RPage &amp;P</oddFooter>
      </headerFooter>
    </customSheetView>
    <customSheetView guid="{E8D29816-88C1-4E49-9654-34E7499DF1E1}" scale="60" showPageBreaks="1" showGridLines="0" printArea="1" view="pageBreakPreview" topLeftCell="A124">
      <selection activeCell="G218" sqref="G218"/>
      <rowBreaks count="4" manualBreakCount="4">
        <brk id="74" max="11" man="1"/>
        <brk id="141" max="11" man="1"/>
        <brk id="187" max="11" man="1"/>
        <brk id="223" max="11" man="1"/>
      </rowBreaks>
      <pageMargins left="0.70866141732283472" right="0.70866141732283472" top="0.74803149606299213" bottom="0.74803149606299213" header="0.31496062992125984" footer="0.31496062992125984"/>
      <pageSetup paperSize="8" scale="71" orientation="landscape" r:id="rId2"/>
      <headerFooter>
        <oddFooter>&amp;A&amp;RPage &amp;P</oddFooter>
      </headerFooter>
    </customSheetView>
  </customSheetViews>
  <mergeCells count="17">
    <mergeCell ref="B222:C222"/>
    <mergeCell ref="B119:C119"/>
    <mergeCell ref="B120:C120"/>
    <mergeCell ref="B148:C148"/>
    <mergeCell ref="B149:C149"/>
    <mergeCell ref="B172:C172"/>
    <mergeCell ref="B173:C173"/>
    <mergeCell ref="B78:C78"/>
    <mergeCell ref="B79:C79"/>
    <mergeCell ref="B92:C92"/>
    <mergeCell ref="B93:C93"/>
    <mergeCell ref="B194:C194"/>
    <mergeCell ref="B11:C11"/>
    <mergeCell ref="B12:C12"/>
    <mergeCell ref="A15:K15"/>
    <mergeCell ref="A48:K48"/>
    <mergeCell ref="A3:K6"/>
  </mergeCells>
  <dataValidations disablePrompts="1" count="1">
    <dataValidation type="list" allowBlank="1" showInputMessage="1" showErrorMessage="1" sqref="B548:B549">
      <formula1>#REF!</formula1>
    </dataValidation>
  </dataValidations>
  <pageMargins left="0.70866141732283472" right="0.70866141732283472" top="0.74803149606299213" bottom="0.74803149606299213" header="0.31496062992125984" footer="0.31496062992125984"/>
  <pageSetup paperSize="8" scale="71" orientation="landscape"/>
  <headerFooter>
    <oddFooter>&amp;A&amp;RPage &amp;P</oddFooter>
  </headerFooter>
  <rowBreaks count="4" manualBreakCount="4">
    <brk id="75" max="11" man="1"/>
    <brk id="145" max="11" man="1"/>
    <brk id="193" max="11" man="1"/>
    <brk id="229" max="11" man="1"/>
  </rowBreaks>
</worksheet>
</file>

<file path=xl/worksheets/sheet6.xml><?xml version="1.0" encoding="utf-8"?>
<worksheet xmlns="http://schemas.openxmlformats.org/spreadsheetml/2006/main" xmlns:r="http://schemas.openxmlformats.org/officeDocument/2006/relationships">
  <dimension ref="C2:O53"/>
  <sheetViews>
    <sheetView workbookViewId="0">
      <selection activeCell="L39" sqref="L39"/>
    </sheetView>
  </sheetViews>
  <sheetFormatPr defaultRowHeight="12.75"/>
  <cols>
    <col min="3" max="3" width="21.42578125" bestFit="1" customWidth="1"/>
    <col min="9" max="9" width="11.5703125" customWidth="1"/>
  </cols>
  <sheetData>
    <row r="2" spans="3:15">
      <c r="C2" s="177"/>
      <c r="D2" s="292" t="s">
        <v>506</v>
      </c>
      <c r="E2" s="292"/>
      <c r="F2" s="292"/>
      <c r="G2" s="177" t="s">
        <v>507</v>
      </c>
      <c r="H2" s="177"/>
      <c r="I2" s="177" t="s">
        <v>508</v>
      </c>
      <c r="J2" s="177" t="s">
        <v>509</v>
      </c>
      <c r="K2" s="177"/>
      <c r="L2" s="177" t="s">
        <v>512</v>
      </c>
      <c r="M2" s="177"/>
    </row>
    <row r="3" spans="3:15">
      <c r="C3" s="177"/>
      <c r="D3" s="177" t="s">
        <v>504</v>
      </c>
      <c r="E3" s="177" t="s">
        <v>503</v>
      </c>
      <c r="F3" s="177" t="s">
        <v>505</v>
      </c>
      <c r="G3" s="177" t="s">
        <v>503</v>
      </c>
      <c r="H3" s="177" t="s">
        <v>505</v>
      </c>
      <c r="I3" s="177"/>
      <c r="J3" s="177" t="s">
        <v>510</v>
      </c>
      <c r="K3" s="177" t="s">
        <v>511</v>
      </c>
      <c r="L3" s="177">
        <v>1993</v>
      </c>
      <c r="M3" s="177">
        <v>1995</v>
      </c>
      <c r="N3" s="184" t="s">
        <v>503</v>
      </c>
      <c r="O3" s="184" t="s">
        <v>505</v>
      </c>
    </row>
    <row r="4" spans="3:15">
      <c r="C4" s="177" t="s">
        <v>40</v>
      </c>
      <c r="D4" s="177">
        <v>11</v>
      </c>
      <c r="E4" s="177">
        <v>1.93</v>
      </c>
      <c r="F4" s="177">
        <v>5.0199999999999996</v>
      </c>
      <c r="G4" s="177">
        <v>1.51</v>
      </c>
      <c r="H4" s="177">
        <v>1.82</v>
      </c>
      <c r="I4" s="178">
        <v>9.58</v>
      </c>
      <c r="J4" s="179" t="s">
        <v>470</v>
      </c>
      <c r="K4" s="179" t="s">
        <v>470</v>
      </c>
      <c r="L4" s="180"/>
      <c r="M4" s="181"/>
      <c r="N4" t="s">
        <v>455</v>
      </c>
      <c r="O4">
        <f>MAX(E4:M4)</f>
        <v>9.58</v>
      </c>
    </row>
    <row r="5" spans="3:15">
      <c r="C5" s="177" t="s">
        <v>41</v>
      </c>
      <c r="D5" s="177">
        <v>23</v>
      </c>
      <c r="E5" s="177">
        <v>0.34</v>
      </c>
      <c r="F5" s="177">
        <v>3.21</v>
      </c>
      <c r="G5" s="177" t="s">
        <v>341</v>
      </c>
      <c r="H5" s="177">
        <v>3.99</v>
      </c>
      <c r="I5" s="178">
        <v>9.92</v>
      </c>
      <c r="J5" s="181">
        <v>0.3</v>
      </c>
      <c r="K5" s="181">
        <v>12</v>
      </c>
      <c r="L5" s="179" t="s">
        <v>482</v>
      </c>
      <c r="M5" s="181">
        <v>2</v>
      </c>
      <c r="N5" t="s">
        <v>341</v>
      </c>
      <c r="O5">
        <f t="shared" ref="O5:O26" si="0">MAX(E5:M5)</f>
        <v>12</v>
      </c>
    </row>
    <row r="6" spans="3:15">
      <c r="C6" s="177" t="s">
        <v>42</v>
      </c>
      <c r="D6" s="177">
        <v>23</v>
      </c>
      <c r="E6" s="177">
        <v>21</v>
      </c>
      <c r="F6" s="177">
        <v>58.7</v>
      </c>
      <c r="G6" s="177">
        <v>31.4</v>
      </c>
      <c r="H6" s="177">
        <v>36.299999999999997</v>
      </c>
      <c r="I6" s="178">
        <v>60.4</v>
      </c>
      <c r="J6" s="181">
        <v>39</v>
      </c>
      <c r="K6" s="181">
        <v>69</v>
      </c>
      <c r="L6" s="179">
        <v>1036</v>
      </c>
      <c r="M6" s="179">
        <v>75</v>
      </c>
      <c r="N6">
        <f>MIN(E6:M6)</f>
        <v>21</v>
      </c>
      <c r="O6">
        <f t="shared" si="0"/>
        <v>1036</v>
      </c>
    </row>
    <row r="7" spans="3:15">
      <c r="C7" s="177" t="s">
        <v>43</v>
      </c>
      <c r="D7" s="177">
        <v>5</v>
      </c>
      <c r="E7" s="177">
        <v>6.42</v>
      </c>
      <c r="F7" s="177">
        <v>15.6</v>
      </c>
      <c r="G7" s="177"/>
      <c r="H7" s="177"/>
      <c r="I7" s="178">
        <v>9.1300000000000008</v>
      </c>
      <c r="J7" s="177"/>
      <c r="K7" s="177"/>
      <c r="L7" s="179"/>
      <c r="M7" s="181">
        <v>14</v>
      </c>
      <c r="N7">
        <f t="shared" ref="N7:N26" si="1">MIN(E7:M7)</f>
        <v>6.42</v>
      </c>
      <c r="O7">
        <f t="shared" si="0"/>
        <v>15.6</v>
      </c>
    </row>
    <row r="8" spans="3:15">
      <c r="C8" s="177" t="s">
        <v>44</v>
      </c>
      <c r="D8" s="177">
        <v>175</v>
      </c>
      <c r="E8" s="177">
        <v>98</v>
      </c>
      <c r="F8" s="177">
        <v>562</v>
      </c>
      <c r="G8" s="177">
        <v>89.2</v>
      </c>
      <c r="H8" s="177">
        <v>89.3</v>
      </c>
      <c r="I8" s="178">
        <v>233</v>
      </c>
      <c r="J8" s="181">
        <v>18</v>
      </c>
      <c r="K8" s="181">
        <v>100</v>
      </c>
      <c r="L8" s="181">
        <v>151</v>
      </c>
      <c r="M8" s="181">
        <v>67</v>
      </c>
      <c r="N8">
        <f t="shared" si="1"/>
        <v>18</v>
      </c>
      <c r="O8">
        <f t="shared" si="0"/>
        <v>562</v>
      </c>
    </row>
    <row r="9" spans="3:15">
      <c r="C9" s="177" t="s">
        <v>45</v>
      </c>
      <c r="D9" s="177">
        <v>21</v>
      </c>
      <c r="E9" s="177">
        <v>21.4</v>
      </c>
      <c r="F9" s="177">
        <v>125</v>
      </c>
      <c r="G9" s="177">
        <v>37.299999999999997</v>
      </c>
      <c r="H9" s="177">
        <v>99.2</v>
      </c>
      <c r="I9" s="178">
        <v>75</v>
      </c>
      <c r="J9" s="179" t="s">
        <v>470</v>
      </c>
      <c r="K9" s="181">
        <v>33</v>
      </c>
      <c r="L9" s="181">
        <v>32</v>
      </c>
      <c r="M9" s="181">
        <v>72</v>
      </c>
      <c r="N9" t="s">
        <v>455</v>
      </c>
      <c r="O9">
        <f t="shared" si="0"/>
        <v>125</v>
      </c>
    </row>
    <row r="10" spans="3:15">
      <c r="C10" s="177" t="s">
        <v>46</v>
      </c>
      <c r="D10" s="177">
        <v>19</v>
      </c>
      <c r="E10" s="177">
        <v>0.02</v>
      </c>
      <c r="F10" s="177">
        <v>0.86</v>
      </c>
      <c r="G10" s="177"/>
      <c r="H10" s="177"/>
      <c r="I10" s="178">
        <v>0.09</v>
      </c>
      <c r="J10" s="179" t="s">
        <v>469</v>
      </c>
      <c r="K10" s="179" t="s">
        <v>469</v>
      </c>
      <c r="L10" s="182"/>
      <c r="M10" s="181"/>
      <c r="N10" t="s">
        <v>469</v>
      </c>
      <c r="O10">
        <f t="shared" si="0"/>
        <v>0.86</v>
      </c>
    </row>
    <row r="11" spans="3:15">
      <c r="C11" s="177" t="s">
        <v>47</v>
      </c>
      <c r="D11" s="183">
        <v>162</v>
      </c>
      <c r="E11" s="177">
        <v>0.01</v>
      </c>
      <c r="F11" s="177">
        <v>1781</v>
      </c>
      <c r="G11" s="177">
        <v>711</v>
      </c>
      <c r="H11" s="177">
        <v>1230</v>
      </c>
      <c r="I11" s="178">
        <v>1200</v>
      </c>
      <c r="J11" s="177"/>
      <c r="K11" s="177"/>
      <c r="L11" s="181">
        <v>3300</v>
      </c>
      <c r="M11" s="181">
        <v>2600</v>
      </c>
      <c r="N11">
        <f t="shared" si="1"/>
        <v>0.01</v>
      </c>
      <c r="O11">
        <f t="shared" si="0"/>
        <v>3300</v>
      </c>
    </row>
    <row r="12" spans="3:15">
      <c r="C12" s="177" t="s">
        <v>48</v>
      </c>
      <c r="D12" s="177">
        <v>9</v>
      </c>
      <c r="E12" s="177">
        <v>1.1000000000000001</v>
      </c>
      <c r="F12" s="177">
        <v>14.8</v>
      </c>
      <c r="G12" s="177"/>
      <c r="H12" s="177"/>
      <c r="I12" s="178">
        <v>9.8000000000000007</v>
      </c>
      <c r="J12" s="177"/>
      <c r="K12" s="177"/>
      <c r="L12" s="181">
        <v>61</v>
      </c>
      <c r="M12" s="181">
        <v>15</v>
      </c>
      <c r="N12">
        <f t="shared" si="1"/>
        <v>1.1000000000000001</v>
      </c>
      <c r="O12">
        <f t="shared" si="0"/>
        <v>61</v>
      </c>
    </row>
    <row r="13" spans="3:15">
      <c r="C13" s="177" t="s">
        <v>49</v>
      </c>
      <c r="D13" s="177">
        <v>21</v>
      </c>
      <c r="E13" s="177">
        <v>9.4</v>
      </c>
      <c r="F13" s="177">
        <v>38.4</v>
      </c>
      <c r="G13" s="177">
        <v>9.98</v>
      </c>
      <c r="H13" s="177">
        <v>91.3</v>
      </c>
      <c r="I13" s="178">
        <v>29.3</v>
      </c>
      <c r="J13" s="181">
        <v>16</v>
      </c>
      <c r="K13" s="181">
        <v>38</v>
      </c>
      <c r="L13" s="181">
        <v>65</v>
      </c>
      <c r="M13" s="181">
        <v>16</v>
      </c>
      <c r="N13">
        <f t="shared" si="1"/>
        <v>9.4</v>
      </c>
      <c r="O13">
        <f t="shared" si="0"/>
        <v>91.3</v>
      </c>
    </row>
    <row r="14" spans="3:15">
      <c r="C14" s="177" t="s">
        <v>50</v>
      </c>
      <c r="D14" s="177">
        <v>8</v>
      </c>
      <c r="E14" s="177">
        <v>0.11</v>
      </c>
      <c r="F14" s="177">
        <v>1</v>
      </c>
      <c r="G14" s="177">
        <v>2</v>
      </c>
      <c r="H14" s="177">
        <v>19</v>
      </c>
      <c r="I14" s="178">
        <v>1.08</v>
      </c>
      <c r="J14" s="177"/>
      <c r="K14" s="177"/>
      <c r="L14" s="182"/>
      <c r="M14" s="181"/>
      <c r="N14">
        <f t="shared" si="1"/>
        <v>0.11</v>
      </c>
      <c r="O14">
        <f>MAX(E14:M14)</f>
        <v>19</v>
      </c>
    </row>
    <row r="15" spans="3:15">
      <c r="C15" s="177" t="s">
        <v>51</v>
      </c>
      <c r="D15" s="177">
        <v>4</v>
      </c>
      <c r="E15" s="177">
        <v>12.2</v>
      </c>
      <c r="F15" s="177">
        <v>19.100000000000001</v>
      </c>
      <c r="G15" s="177"/>
      <c r="H15" s="177"/>
      <c r="I15" s="178">
        <v>41.2</v>
      </c>
      <c r="J15" s="177"/>
      <c r="K15" s="177"/>
      <c r="L15" s="182"/>
      <c r="M15" s="181"/>
      <c r="N15">
        <f t="shared" si="1"/>
        <v>12.2</v>
      </c>
      <c r="O15">
        <f t="shared" si="0"/>
        <v>41.2</v>
      </c>
    </row>
    <row r="16" spans="3:15">
      <c r="C16" s="177" t="s">
        <v>52</v>
      </c>
      <c r="D16" s="177">
        <v>21</v>
      </c>
      <c r="E16" s="177">
        <v>68</v>
      </c>
      <c r="F16" s="177">
        <v>449</v>
      </c>
      <c r="G16" s="177">
        <v>849</v>
      </c>
      <c r="H16" s="177">
        <v>3864</v>
      </c>
      <c r="I16" s="178">
        <v>715</v>
      </c>
      <c r="J16" s="181">
        <v>720</v>
      </c>
      <c r="K16" s="181">
        <v>3360</v>
      </c>
      <c r="L16" s="181">
        <v>423</v>
      </c>
      <c r="M16" s="181">
        <v>183</v>
      </c>
      <c r="N16">
        <f t="shared" si="1"/>
        <v>68</v>
      </c>
      <c r="O16">
        <f t="shared" si="0"/>
        <v>3864</v>
      </c>
    </row>
    <row r="17" spans="3:15">
      <c r="C17" s="183" t="s">
        <v>319</v>
      </c>
      <c r="D17" s="177">
        <v>4</v>
      </c>
      <c r="E17" s="177">
        <v>8.4</v>
      </c>
      <c r="F17" s="177">
        <v>16.5</v>
      </c>
      <c r="G17" s="177"/>
      <c r="H17" s="177"/>
      <c r="I17" s="178">
        <v>2.7</v>
      </c>
      <c r="J17" s="177"/>
      <c r="K17" s="177"/>
      <c r="L17" s="182"/>
      <c r="M17" s="179"/>
      <c r="N17">
        <f t="shared" si="1"/>
        <v>2.7</v>
      </c>
      <c r="O17">
        <f t="shared" si="0"/>
        <v>16.5</v>
      </c>
    </row>
    <row r="18" spans="3:15">
      <c r="C18" s="183" t="s">
        <v>312</v>
      </c>
      <c r="D18" s="177">
        <v>159</v>
      </c>
      <c r="E18" s="177">
        <v>57368</v>
      </c>
      <c r="F18" s="177">
        <v>86952</v>
      </c>
      <c r="G18" s="177">
        <f>5.35*1000</f>
        <v>5350</v>
      </c>
      <c r="H18" s="177">
        <f>13.3*1000</f>
        <v>13300</v>
      </c>
      <c r="I18" s="177"/>
      <c r="J18" s="177"/>
      <c r="K18" s="177"/>
      <c r="L18" s="179">
        <v>82100</v>
      </c>
      <c r="M18" s="181">
        <v>12500</v>
      </c>
      <c r="N18">
        <f t="shared" si="1"/>
        <v>5350</v>
      </c>
      <c r="O18">
        <f t="shared" si="0"/>
        <v>86952</v>
      </c>
    </row>
    <row r="19" spans="3:15">
      <c r="C19" s="183" t="s">
        <v>313</v>
      </c>
      <c r="D19" s="177">
        <v>163</v>
      </c>
      <c r="E19" s="177">
        <v>71</v>
      </c>
      <c r="F19" s="177">
        <v>1549</v>
      </c>
      <c r="G19" s="177">
        <v>160</v>
      </c>
      <c r="H19" s="177">
        <v>233</v>
      </c>
      <c r="I19" s="178">
        <v>338</v>
      </c>
      <c r="J19" s="177"/>
      <c r="K19" s="177"/>
      <c r="L19" s="181">
        <v>549</v>
      </c>
      <c r="M19" s="181">
        <v>588</v>
      </c>
      <c r="N19">
        <f t="shared" si="1"/>
        <v>71</v>
      </c>
      <c r="O19">
        <f t="shared" si="0"/>
        <v>1549</v>
      </c>
    </row>
    <row r="20" spans="3:15">
      <c r="C20" s="183" t="s">
        <v>314</v>
      </c>
      <c r="D20" s="177">
        <v>4</v>
      </c>
      <c r="E20" s="177">
        <v>705</v>
      </c>
      <c r="F20" s="177">
        <v>885</v>
      </c>
      <c r="G20" s="177"/>
      <c r="H20" s="177"/>
      <c r="I20" s="178">
        <v>97</v>
      </c>
      <c r="J20" s="177"/>
      <c r="K20" s="177"/>
      <c r="L20" s="182"/>
      <c r="M20" s="181"/>
      <c r="N20">
        <f t="shared" si="1"/>
        <v>97</v>
      </c>
      <c r="O20">
        <f t="shared" si="0"/>
        <v>885</v>
      </c>
    </row>
    <row r="21" spans="3:15">
      <c r="C21" s="183" t="s">
        <v>315</v>
      </c>
      <c r="D21" s="177">
        <v>157</v>
      </c>
      <c r="E21" s="177">
        <v>1748</v>
      </c>
      <c r="F21" s="177">
        <v>5106</v>
      </c>
      <c r="G21" s="177">
        <f>7.39*1000</f>
        <v>7390</v>
      </c>
      <c r="H21" s="177">
        <f>30.1*1000</f>
        <v>30100</v>
      </c>
      <c r="I21" s="177"/>
      <c r="J21" s="177"/>
      <c r="K21" s="177"/>
      <c r="L21" s="181">
        <v>14300</v>
      </c>
      <c r="M21" s="181">
        <v>6260</v>
      </c>
      <c r="N21">
        <f t="shared" si="1"/>
        <v>1748</v>
      </c>
      <c r="O21">
        <f t="shared" si="0"/>
        <v>30100</v>
      </c>
    </row>
    <row r="22" spans="3:15">
      <c r="C22" s="183" t="s">
        <v>317</v>
      </c>
      <c r="D22" s="177">
        <v>173</v>
      </c>
      <c r="E22" s="177">
        <v>121</v>
      </c>
      <c r="F22" s="177">
        <v>31119</v>
      </c>
      <c r="G22" s="177">
        <f>6.92*1000</f>
        <v>6920</v>
      </c>
      <c r="H22" s="177">
        <f>12*1000</f>
        <v>12000</v>
      </c>
      <c r="I22" s="177"/>
      <c r="J22" s="181">
        <f>0.6*10000</f>
        <v>6000</v>
      </c>
      <c r="K22" s="181">
        <f>2.6*10000</f>
        <v>26000</v>
      </c>
      <c r="L22" s="181">
        <v>6500</v>
      </c>
      <c r="M22" s="181">
        <v>7730</v>
      </c>
      <c r="N22">
        <f t="shared" si="1"/>
        <v>121</v>
      </c>
      <c r="O22">
        <f t="shared" si="0"/>
        <v>31119</v>
      </c>
    </row>
    <row r="23" spans="3:15">
      <c r="C23" s="177" t="s">
        <v>53</v>
      </c>
      <c r="D23" s="177">
        <v>22</v>
      </c>
      <c r="E23" s="177">
        <v>12.4</v>
      </c>
      <c r="F23" s="177">
        <v>12.7</v>
      </c>
      <c r="G23" s="177">
        <v>9.4</v>
      </c>
      <c r="H23" s="177">
        <v>12.9</v>
      </c>
      <c r="I23" s="177"/>
      <c r="J23" s="181">
        <v>11.9</v>
      </c>
      <c r="K23" s="181">
        <v>12.8</v>
      </c>
      <c r="L23" s="177"/>
      <c r="M23" s="177"/>
      <c r="N23">
        <f t="shared" si="1"/>
        <v>9.4</v>
      </c>
      <c r="O23">
        <f t="shared" si="0"/>
        <v>12.9</v>
      </c>
    </row>
    <row r="24" spans="3:15">
      <c r="C24" s="177" t="s">
        <v>74</v>
      </c>
      <c r="D24" s="177">
        <v>159</v>
      </c>
      <c r="E24" s="177">
        <v>1187</v>
      </c>
      <c r="F24" s="177">
        <v>28487</v>
      </c>
      <c r="G24" s="177">
        <f>2.22*1000</f>
        <v>2220</v>
      </c>
      <c r="H24" s="177">
        <f>46.5*1000</f>
        <v>46500</v>
      </c>
      <c r="I24" s="177"/>
      <c r="J24" s="177"/>
      <c r="K24" s="177"/>
      <c r="L24" s="181">
        <v>6700</v>
      </c>
      <c r="M24" s="181">
        <v>1410</v>
      </c>
      <c r="N24">
        <f t="shared" si="1"/>
        <v>1187</v>
      </c>
      <c r="O24">
        <f t="shared" si="0"/>
        <v>46500</v>
      </c>
    </row>
    <row r="25" spans="3:15">
      <c r="C25" s="177" t="s">
        <v>57</v>
      </c>
      <c r="D25" s="177">
        <v>174</v>
      </c>
      <c r="E25" s="177">
        <v>1826</v>
      </c>
      <c r="F25" s="177">
        <v>15800</v>
      </c>
      <c r="G25" s="177">
        <f>2.11*1000</f>
        <v>2110</v>
      </c>
      <c r="H25" s="177">
        <f>21.2*1000</f>
        <v>21200</v>
      </c>
      <c r="I25" s="177"/>
      <c r="J25" s="181">
        <f>2.6*10000</f>
        <v>26000</v>
      </c>
      <c r="K25" s="181">
        <f>3.9*10000</f>
        <v>39000</v>
      </c>
      <c r="L25" s="181">
        <v>10300</v>
      </c>
      <c r="M25" s="181">
        <v>13300</v>
      </c>
      <c r="N25">
        <f t="shared" si="1"/>
        <v>1826</v>
      </c>
      <c r="O25">
        <f t="shared" si="0"/>
        <v>39000</v>
      </c>
    </row>
    <row r="26" spans="3:15">
      <c r="C26" s="177" t="s">
        <v>72</v>
      </c>
      <c r="D26" s="183">
        <v>159</v>
      </c>
      <c r="E26" s="177">
        <v>652</v>
      </c>
      <c r="F26" s="177">
        <v>3650</v>
      </c>
      <c r="G26" s="177">
        <f>1.51*1000</f>
        <v>1510</v>
      </c>
      <c r="H26" s="177">
        <f>5.03*1000</f>
        <v>5030</v>
      </c>
      <c r="I26" s="177"/>
      <c r="J26" s="181">
        <f>0.3*10000</f>
        <v>3000</v>
      </c>
      <c r="K26" s="181">
        <f>1.5*10000</f>
        <v>15000</v>
      </c>
      <c r="L26" s="177"/>
      <c r="M26" s="177"/>
      <c r="N26">
        <f t="shared" si="1"/>
        <v>652</v>
      </c>
      <c r="O26">
        <f t="shared" si="0"/>
        <v>15000</v>
      </c>
    </row>
    <row r="30" spans="3:15">
      <c r="D30" s="293" t="s">
        <v>382</v>
      </c>
      <c r="E30" s="294"/>
      <c r="F30" s="294"/>
      <c r="G30" s="294"/>
      <c r="H30" s="294"/>
      <c r="I30" s="295"/>
    </row>
    <row r="31" spans="3:15">
      <c r="C31" s="185" t="s">
        <v>40</v>
      </c>
      <c r="D31" s="135" t="s">
        <v>377</v>
      </c>
      <c r="E31" s="10"/>
      <c r="F31" s="10"/>
      <c r="G31" s="10"/>
      <c r="H31" s="10"/>
      <c r="I31" s="54"/>
    </row>
    <row r="32" spans="3:15">
      <c r="C32" s="67" t="s">
        <v>41</v>
      </c>
      <c r="D32" s="135" t="s">
        <v>379</v>
      </c>
      <c r="E32" s="10"/>
      <c r="F32" s="10"/>
      <c r="G32" s="10"/>
      <c r="H32" s="10"/>
      <c r="I32" s="54"/>
    </row>
    <row r="33" spans="3:9">
      <c r="C33" s="67" t="s">
        <v>42</v>
      </c>
      <c r="D33" s="135" t="s">
        <v>381</v>
      </c>
      <c r="E33" s="10"/>
      <c r="F33" s="10"/>
      <c r="G33" s="10"/>
      <c r="H33" s="10"/>
      <c r="I33" s="54"/>
    </row>
    <row r="34" spans="3:9">
      <c r="C34" s="67" t="s">
        <v>43</v>
      </c>
      <c r="D34" s="135"/>
      <c r="E34" s="10"/>
      <c r="F34" s="10"/>
      <c r="G34" s="10"/>
      <c r="H34" s="10"/>
      <c r="I34" s="54"/>
    </row>
    <row r="35" spans="3:9">
      <c r="C35" s="67" t="s">
        <v>44</v>
      </c>
      <c r="D35" s="135" t="s">
        <v>515</v>
      </c>
      <c r="E35" s="137"/>
      <c r="F35" s="10"/>
      <c r="G35" s="10"/>
      <c r="H35" s="10"/>
      <c r="I35" s="54"/>
    </row>
    <row r="36" spans="3:9">
      <c r="C36" s="67" t="s">
        <v>45</v>
      </c>
      <c r="D36" s="135" t="s">
        <v>514</v>
      </c>
      <c r="E36" s="137"/>
      <c r="F36" s="10"/>
      <c r="G36" s="10"/>
      <c r="H36" s="10"/>
      <c r="I36" s="54"/>
    </row>
    <row r="37" spans="3:9">
      <c r="C37" s="67" t="s">
        <v>46</v>
      </c>
      <c r="D37" s="135"/>
      <c r="E37" s="137"/>
      <c r="F37" s="10"/>
      <c r="G37" s="10"/>
      <c r="H37" s="10"/>
      <c r="I37" s="54"/>
    </row>
    <row r="38" spans="3:9">
      <c r="C38" s="67" t="s">
        <v>47</v>
      </c>
      <c r="D38" s="135" t="s">
        <v>377</v>
      </c>
      <c r="E38" s="137"/>
      <c r="F38" s="10"/>
      <c r="G38" s="10"/>
      <c r="H38" s="10"/>
      <c r="I38" s="54"/>
    </row>
    <row r="39" spans="3:9">
      <c r="C39" s="67" t="s">
        <v>48</v>
      </c>
      <c r="D39" s="135"/>
      <c r="E39" s="137"/>
      <c r="F39" s="10"/>
      <c r="G39" s="10"/>
      <c r="H39" s="10"/>
      <c r="I39" s="54"/>
    </row>
    <row r="40" spans="3:9">
      <c r="C40" s="67" t="s">
        <v>49</v>
      </c>
      <c r="D40" s="135" t="s">
        <v>377</v>
      </c>
      <c r="E40" s="137"/>
      <c r="F40" s="10"/>
      <c r="G40" s="10"/>
      <c r="H40" s="10"/>
      <c r="I40" s="54"/>
    </row>
    <row r="41" spans="3:9">
      <c r="C41" s="67" t="s">
        <v>50</v>
      </c>
      <c r="D41" s="135" t="s">
        <v>513</v>
      </c>
      <c r="E41" s="137"/>
      <c r="F41" s="10"/>
      <c r="G41" s="10"/>
      <c r="H41" s="10"/>
      <c r="I41" s="54"/>
    </row>
    <row r="42" spans="3:9">
      <c r="C42" s="67" t="s">
        <v>51</v>
      </c>
      <c r="D42" s="135"/>
      <c r="E42" s="137"/>
      <c r="F42" s="10"/>
      <c r="G42" s="10"/>
      <c r="H42" s="10"/>
      <c r="I42" s="54"/>
    </row>
    <row r="43" spans="3:9">
      <c r="C43" s="67" t="s">
        <v>52</v>
      </c>
      <c r="D43" s="135" t="s">
        <v>380</v>
      </c>
      <c r="E43" s="137"/>
      <c r="F43" s="10"/>
      <c r="G43" s="10"/>
      <c r="H43" s="10"/>
      <c r="I43" s="54"/>
    </row>
    <row r="44" spans="3:9">
      <c r="C44" s="67" t="s">
        <v>319</v>
      </c>
      <c r="D44" s="135"/>
      <c r="E44" s="137"/>
      <c r="F44" s="10"/>
      <c r="G44" s="10"/>
      <c r="H44" s="10"/>
      <c r="I44" s="54"/>
    </row>
    <row r="45" spans="3:9">
      <c r="C45" s="67" t="s">
        <v>312</v>
      </c>
      <c r="D45" s="135"/>
      <c r="E45" s="137"/>
      <c r="F45" s="10"/>
      <c r="G45" s="10"/>
      <c r="H45" s="10"/>
      <c r="I45" s="54"/>
    </row>
    <row r="46" spans="3:9">
      <c r="C46" s="67" t="s">
        <v>313</v>
      </c>
      <c r="D46" s="135" t="s">
        <v>378</v>
      </c>
      <c r="E46" s="137"/>
      <c r="F46" s="10"/>
      <c r="G46" s="10"/>
      <c r="H46" s="10"/>
      <c r="I46" s="54"/>
    </row>
    <row r="47" spans="3:9">
      <c r="C47" s="67" t="s">
        <v>314</v>
      </c>
      <c r="D47" s="135"/>
      <c r="E47" s="137"/>
      <c r="F47" s="10"/>
      <c r="G47" s="10"/>
      <c r="H47" s="10"/>
      <c r="I47" s="54"/>
    </row>
    <row r="48" spans="3:9">
      <c r="C48" s="67" t="s">
        <v>315</v>
      </c>
      <c r="D48" s="135"/>
      <c r="E48" s="137"/>
      <c r="F48" s="10"/>
      <c r="G48" s="10"/>
      <c r="H48" s="10"/>
      <c r="I48" s="54"/>
    </row>
    <row r="49" spans="3:9">
      <c r="C49" s="67" t="s">
        <v>317</v>
      </c>
      <c r="D49" s="135"/>
      <c r="E49" s="137"/>
      <c r="F49" s="10"/>
      <c r="G49" s="10"/>
      <c r="H49" s="10"/>
      <c r="I49" s="54"/>
    </row>
    <row r="50" spans="3:9">
      <c r="C50" s="67" t="s">
        <v>53</v>
      </c>
      <c r="D50" s="186" t="s">
        <v>385</v>
      </c>
      <c r="E50" s="137"/>
      <c r="F50" s="10"/>
      <c r="G50" s="10"/>
      <c r="H50" s="10"/>
      <c r="I50" s="54"/>
    </row>
    <row r="51" spans="3:9">
      <c r="C51" s="67" t="s">
        <v>74</v>
      </c>
      <c r="D51" s="135"/>
      <c r="E51" s="10"/>
      <c r="F51" s="10"/>
      <c r="G51" s="10"/>
      <c r="H51" s="10"/>
      <c r="I51" s="54"/>
    </row>
    <row r="52" spans="3:9">
      <c r="C52" s="67" t="s">
        <v>57</v>
      </c>
      <c r="D52" s="67"/>
      <c r="E52" s="10"/>
      <c r="F52" s="10"/>
      <c r="G52" s="10"/>
      <c r="H52" s="10"/>
      <c r="I52" s="54"/>
    </row>
    <row r="53" spans="3:9">
      <c r="C53" s="105" t="s">
        <v>72</v>
      </c>
      <c r="D53" s="105"/>
      <c r="E53" s="11"/>
      <c r="F53" s="11"/>
      <c r="G53" s="11"/>
      <c r="H53" s="11"/>
      <c r="I53" s="106"/>
    </row>
  </sheetData>
  <customSheetViews>
    <customSheetView guid="{488EBF45-CEA4-4ADF-B8AA-629A38C6FDBC}" state="hidden">
      <selection activeCell="L39" sqref="L39"/>
      <pageMargins left="0.7" right="0.7" top="0.75" bottom="0.75" header="0.3" footer="0.3"/>
      <pageSetup paperSize="9" orientation="portrait" r:id="rId1"/>
    </customSheetView>
    <customSheetView guid="{E8D29816-88C1-4E49-9654-34E7499DF1E1}" state="hidden">
      <selection activeCell="L39" sqref="L39"/>
      <pageMargins left="0.7" right="0.7" top="0.75" bottom="0.75" header="0.3" footer="0.3"/>
      <pageSetup paperSize="9" orientation="portrait" r:id="rId2"/>
    </customSheetView>
  </customSheetViews>
  <mergeCells count="2">
    <mergeCell ref="D2:F2"/>
    <mergeCell ref="D30:I30"/>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dimension ref="A2:D43"/>
  <sheetViews>
    <sheetView showGridLines="0" zoomScaleNormal="100" workbookViewId="0">
      <selection activeCell="G15" sqref="G15"/>
    </sheetView>
  </sheetViews>
  <sheetFormatPr defaultRowHeight="12.75"/>
  <cols>
    <col min="1" max="1" width="13.42578125" customWidth="1"/>
    <col min="2" max="2" width="34.85546875" style="47" customWidth="1"/>
    <col min="3" max="3" width="23.85546875" style="47" customWidth="1"/>
    <col min="4" max="4" width="27" style="47" customWidth="1"/>
  </cols>
  <sheetData>
    <row r="2" spans="1:4" ht="15.75">
      <c r="A2" s="28" t="s">
        <v>33</v>
      </c>
    </row>
    <row r="4" spans="1:4" ht="30" customHeight="1">
      <c r="A4" s="38" t="s">
        <v>88</v>
      </c>
      <c r="B4" s="317" t="s">
        <v>89</v>
      </c>
      <c r="C4" s="318"/>
      <c r="D4" s="319"/>
    </row>
    <row r="5" spans="1:4" ht="26.25" customHeight="1">
      <c r="A5" s="296" t="s">
        <v>126</v>
      </c>
      <c r="B5" s="320" t="s">
        <v>93</v>
      </c>
      <c r="C5" s="321"/>
      <c r="D5" s="322"/>
    </row>
    <row r="6" spans="1:4" ht="16.5" customHeight="1">
      <c r="A6" s="297"/>
      <c r="B6" s="323" t="s">
        <v>92</v>
      </c>
      <c r="C6" s="324"/>
      <c r="D6" s="325"/>
    </row>
    <row r="7" spans="1:4" ht="28.5" customHeight="1">
      <c r="A7" s="298" t="s">
        <v>94</v>
      </c>
      <c r="B7" s="326" t="s">
        <v>118</v>
      </c>
      <c r="C7" s="327"/>
      <c r="D7" s="328"/>
    </row>
    <row r="8" spans="1:4" ht="36" customHeight="1">
      <c r="A8" s="298"/>
      <c r="B8" s="329" t="s">
        <v>119</v>
      </c>
      <c r="C8" s="330"/>
      <c r="D8" s="331"/>
    </row>
    <row r="9" spans="1:4" ht="33.75" customHeight="1">
      <c r="A9" s="298"/>
      <c r="B9" s="308" t="s">
        <v>95</v>
      </c>
      <c r="C9" s="309"/>
      <c r="D9" s="310"/>
    </row>
    <row r="10" spans="1:4" ht="21.75" customHeight="1">
      <c r="A10" s="332" t="s">
        <v>99</v>
      </c>
      <c r="B10" s="308" t="s">
        <v>116</v>
      </c>
      <c r="C10" s="309"/>
      <c r="D10" s="310"/>
    </row>
    <row r="11" spans="1:4" ht="16.5" customHeight="1">
      <c r="A11" s="340"/>
      <c r="B11" s="311" t="s">
        <v>117</v>
      </c>
      <c r="C11" s="312"/>
      <c r="D11" s="313"/>
    </row>
    <row r="12" spans="1:4" ht="25.5" customHeight="1">
      <c r="A12" s="333"/>
      <c r="B12" s="311" t="s">
        <v>119</v>
      </c>
      <c r="C12" s="312"/>
      <c r="D12" s="313"/>
    </row>
    <row r="13" spans="1:4" s="48" customFormat="1" ht="78.75" customHeight="1">
      <c r="A13" s="332" t="s">
        <v>127</v>
      </c>
      <c r="B13" s="308" t="s">
        <v>90</v>
      </c>
      <c r="C13" s="309"/>
      <c r="D13" s="310"/>
    </row>
    <row r="14" spans="1:4" s="48" customFormat="1" ht="22.5" customHeight="1">
      <c r="A14" s="333"/>
      <c r="B14" s="311" t="s">
        <v>545</v>
      </c>
      <c r="C14" s="309"/>
      <c r="D14" s="310"/>
    </row>
    <row r="15" spans="1:4" ht="144" customHeight="1">
      <c r="A15" s="235" t="s">
        <v>100</v>
      </c>
      <c r="B15" s="308" t="s">
        <v>96</v>
      </c>
      <c r="C15" s="309"/>
      <c r="D15" s="310"/>
    </row>
    <row r="16" spans="1:4" ht="35.25" customHeight="1">
      <c r="A16" s="298" t="s">
        <v>128</v>
      </c>
      <c r="B16" s="308" t="s">
        <v>97</v>
      </c>
      <c r="C16" s="309"/>
      <c r="D16" s="310"/>
    </row>
    <row r="17" spans="1:4">
      <c r="A17" s="298"/>
      <c r="B17" s="323" t="s">
        <v>98</v>
      </c>
      <c r="C17" s="324"/>
      <c r="D17" s="325"/>
    </row>
    <row r="18" spans="1:4" ht="25.5" customHeight="1">
      <c r="A18" s="298"/>
      <c r="B18" s="311" t="s">
        <v>273</v>
      </c>
      <c r="C18" s="312"/>
      <c r="D18" s="313"/>
    </row>
    <row r="19" spans="1:4" ht="123" customHeight="1">
      <c r="A19" s="298"/>
      <c r="B19" s="308" t="s">
        <v>159</v>
      </c>
      <c r="C19" s="309"/>
      <c r="D19" s="310"/>
    </row>
    <row r="20" spans="1:4" ht="16.5" customHeight="1">
      <c r="A20" s="299" t="s">
        <v>546</v>
      </c>
      <c r="B20" s="314" t="s">
        <v>120</v>
      </c>
      <c r="C20" s="315"/>
      <c r="D20" s="316"/>
    </row>
    <row r="21" spans="1:4" ht="21" customHeight="1">
      <c r="A21" s="300"/>
      <c r="B21" s="323" t="s">
        <v>121</v>
      </c>
      <c r="C21" s="324"/>
      <c r="D21" s="325"/>
    </row>
    <row r="22" spans="1:4" ht="100.5" customHeight="1">
      <c r="A22" s="235" t="s">
        <v>547</v>
      </c>
      <c r="B22" s="308" t="s">
        <v>91</v>
      </c>
      <c r="C22" s="309"/>
      <c r="D22" s="310"/>
    </row>
    <row r="23" spans="1:4" ht="160.5" customHeight="1">
      <c r="A23" s="334" t="s">
        <v>548</v>
      </c>
      <c r="B23" s="308" t="s">
        <v>133</v>
      </c>
      <c r="C23" s="309"/>
      <c r="D23" s="310"/>
    </row>
    <row r="24" spans="1:4" s="60" customFormat="1" ht="20.25" customHeight="1">
      <c r="A24" s="335"/>
      <c r="B24" s="323" t="s">
        <v>134</v>
      </c>
      <c r="C24" s="324"/>
      <c r="D24" s="325"/>
    </row>
    <row r="25" spans="1:4" s="60" customFormat="1" ht="32.25" customHeight="1">
      <c r="A25" s="336"/>
      <c r="B25" s="337" t="s">
        <v>549</v>
      </c>
      <c r="C25" s="338"/>
      <c r="D25" s="339"/>
    </row>
    <row r="26" spans="1:4" s="60" customFormat="1" ht="29.25" customHeight="1">
      <c r="A26" s="234" t="s">
        <v>550</v>
      </c>
      <c r="B26" s="341" t="s">
        <v>551</v>
      </c>
      <c r="C26" s="341"/>
      <c r="D26" s="342"/>
    </row>
    <row r="27" spans="1:4" s="60" customFormat="1" ht="30.75" customHeight="1">
      <c r="A27" s="332" t="s">
        <v>552</v>
      </c>
      <c r="B27" s="344" t="s">
        <v>553</v>
      </c>
      <c r="C27" s="345"/>
      <c r="D27" s="346"/>
    </row>
    <row r="28" spans="1:4" s="60" customFormat="1" ht="25.5" customHeight="1">
      <c r="A28" s="343"/>
      <c r="B28" s="347" t="s">
        <v>554</v>
      </c>
      <c r="C28" s="348"/>
      <c r="D28" s="349"/>
    </row>
    <row r="30" spans="1:4" ht="15">
      <c r="A30" s="7" t="s">
        <v>101</v>
      </c>
    </row>
    <row r="32" spans="1:4" ht="57.75" customHeight="1">
      <c r="A32" s="307" t="s">
        <v>160</v>
      </c>
      <c r="B32" s="307"/>
      <c r="C32" s="307"/>
      <c r="D32" s="307"/>
    </row>
    <row r="33" spans="1:4" ht="13.5" thickBot="1"/>
    <row r="34" spans="1:4" ht="24.75" thickBot="1">
      <c r="A34" s="94" t="s">
        <v>138</v>
      </c>
      <c r="B34" s="96" t="s">
        <v>139</v>
      </c>
      <c r="C34" s="96" t="s">
        <v>140</v>
      </c>
      <c r="D34" s="96" t="s">
        <v>141</v>
      </c>
    </row>
    <row r="35" spans="1:4">
      <c r="A35" s="301" t="s">
        <v>142</v>
      </c>
      <c r="B35" s="97" t="s">
        <v>143</v>
      </c>
      <c r="C35" s="304" t="s">
        <v>146</v>
      </c>
      <c r="D35" s="304" t="s">
        <v>147</v>
      </c>
    </row>
    <row r="36" spans="1:4" ht="22.5">
      <c r="A36" s="302"/>
      <c r="B36" s="97" t="s">
        <v>144</v>
      </c>
      <c r="C36" s="305"/>
      <c r="D36" s="305"/>
    </row>
    <row r="37" spans="1:4" ht="13.5" thickBot="1">
      <c r="A37" s="303"/>
      <c r="B37" s="98" t="s">
        <v>145</v>
      </c>
      <c r="C37" s="306"/>
      <c r="D37" s="306"/>
    </row>
    <row r="38" spans="1:4" ht="22.5">
      <c r="A38" s="301" t="s">
        <v>148</v>
      </c>
      <c r="B38" s="97" t="s">
        <v>149</v>
      </c>
      <c r="C38" s="304" t="s">
        <v>151</v>
      </c>
      <c r="D38" s="304" t="s">
        <v>152</v>
      </c>
    </row>
    <row r="39" spans="1:4" ht="22.5">
      <c r="A39" s="302"/>
      <c r="B39" s="97" t="s">
        <v>150</v>
      </c>
      <c r="C39" s="305"/>
      <c r="D39" s="305"/>
    </row>
    <row r="40" spans="1:4" ht="13.5" thickBot="1">
      <c r="A40" s="303"/>
      <c r="B40" s="98" t="s">
        <v>536</v>
      </c>
      <c r="C40" s="306"/>
      <c r="D40" s="306"/>
    </row>
    <row r="41" spans="1:4">
      <c r="A41" s="301" t="s">
        <v>153</v>
      </c>
      <c r="B41" s="97" t="s">
        <v>154</v>
      </c>
      <c r="C41" s="304" t="s">
        <v>157</v>
      </c>
      <c r="D41" s="304" t="s">
        <v>158</v>
      </c>
    </row>
    <row r="42" spans="1:4" ht="22.5">
      <c r="A42" s="302"/>
      <c r="B42" s="97" t="s">
        <v>155</v>
      </c>
      <c r="C42" s="305"/>
      <c r="D42" s="305"/>
    </row>
    <row r="43" spans="1:4" ht="13.5" thickBot="1">
      <c r="A43" s="303"/>
      <c r="B43" s="98" t="s">
        <v>156</v>
      </c>
      <c r="C43" s="306"/>
      <c r="D43" s="306"/>
    </row>
  </sheetData>
  <customSheetViews>
    <customSheetView guid="{488EBF45-CEA4-4ADF-B8AA-629A38C6FDBC}" showPageBreaks="1" showGridLines="0" printArea="1">
      <selection activeCell="B14" sqref="B14"/>
      <rowBreaks count="1" manualBreakCount="1">
        <brk id="22" max="3" man="1"/>
      </rowBreaks>
      <pageMargins left="0.70866141732283472" right="0.70866141732283472" top="0.74803149606299213" bottom="0.74803149606299213" header="0.31496062992125984" footer="0.31496062992125984"/>
      <pageSetup paperSize="9" scale="75" orientation="portrait" r:id="rId1"/>
      <headerFooter>
        <oddFooter>&amp;A&amp;RPage &amp;P</oddFooter>
      </headerFooter>
    </customSheetView>
    <customSheetView guid="{E8D29816-88C1-4E49-9654-34E7499DF1E1}" showGridLines="0" printArea="1" topLeftCell="A37">
      <selection activeCell="A13" sqref="A13:XFD13"/>
      <rowBreaks count="1" manualBreakCount="1">
        <brk id="21" max="3" man="1"/>
      </rowBreaks>
      <pageMargins left="0.70866141732283472" right="0.70866141732283472" top="0.74803149606299213" bottom="0.74803149606299213" header="0.31496062992125984" footer="0.31496062992125984"/>
      <pageSetup paperSize="9" scale="85" orientation="portrait" r:id="rId2"/>
      <headerFooter>
        <oddFooter>&amp;A&amp;RPage &amp;P</oddFooter>
      </headerFooter>
    </customSheetView>
  </customSheetViews>
  <mergeCells count="43">
    <mergeCell ref="B26:D26"/>
    <mergeCell ref="A27:A28"/>
    <mergeCell ref="B27:D27"/>
    <mergeCell ref="B28:D28"/>
    <mergeCell ref="B23:D23"/>
    <mergeCell ref="B24:D24"/>
    <mergeCell ref="B12:D12"/>
    <mergeCell ref="A10:A12"/>
    <mergeCell ref="B18:D18"/>
    <mergeCell ref="B16:D16"/>
    <mergeCell ref="B19:D19"/>
    <mergeCell ref="B17:D17"/>
    <mergeCell ref="B21:D21"/>
    <mergeCell ref="B14:D14"/>
    <mergeCell ref="A13:A14"/>
    <mergeCell ref="A23:A25"/>
    <mergeCell ref="B25:D25"/>
    <mergeCell ref="B4:D4"/>
    <mergeCell ref="B5:D5"/>
    <mergeCell ref="B6:D6"/>
    <mergeCell ref="B7:D7"/>
    <mergeCell ref="B8:D8"/>
    <mergeCell ref="C41:C43"/>
    <mergeCell ref="D41:D43"/>
    <mergeCell ref="A32:D32"/>
    <mergeCell ref="B9:D9"/>
    <mergeCell ref="B10:D10"/>
    <mergeCell ref="A35:A37"/>
    <mergeCell ref="C35:C37"/>
    <mergeCell ref="D35:D37"/>
    <mergeCell ref="A38:A40"/>
    <mergeCell ref="C38:C40"/>
    <mergeCell ref="D38:D40"/>
    <mergeCell ref="B11:D11"/>
    <mergeCell ref="B13:D13"/>
    <mergeCell ref="B15:D15"/>
    <mergeCell ref="B22:D22"/>
    <mergeCell ref="B20:D20"/>
    <mergeCell ref="A5:A6"/>
    <mergeCell ref="A7:A9"/>
    <mergeCell ref="A16:A19"/>
    <mergeCell ref="A20:A21"/>
    <mergeCell ref="A41:A43"/>
  </mergeCells>
  <hyperlinks>
    <hyperlink ref="B6" r:id="rId3"/>
    <hyperlink ref="B17" r:id="rId4"/>
    <hyperlink ref="B11" r:id="rId5"/>
    <hyperlink ref="B8" r:id="rId6"/>
    <hyperlink ref="B21" r:id="rId7"/>
    <hyperlink ref="B24" r:id="rId8"/>
    <hyperlink ref="B12" r:id="rId9"/>
    <hyperlink ref="B14" r:id="rId10"/>
    <hyperlink ref="B28" r:id="rId11"/>
  </hyperlinks>
  <pageMargins left="0.70866141732283472" right="0.70866141732283472" top="0.74803149606299213" bottom="0.74803149606299213" header="0.31496062992125984" footer="0.31496062992125984"/>
  <pageSetup paperSize="9" scale="75" orientation="portrait"/>
  <headerFooter>
    <oddFooter>&amp;A&amp;RPage &amp;P</oddFooter>
  </headerFooter>
  <rowBreaks count="1" manualBreakCount="1">
    <brk id="22" max="3" man="1"/>
  </rowBreaks>
</worksheet>
</file>

<file path=xl/worksheets/sheet8.xml><?xml version="1.0" encoding="utf-8"?>
<worksheet xmlns="http://schemas.openxmlformats.org/spreadsheetml/2006/main" xmlns:r="http://schemas.openxmlformats.org/officeDocument/2006/relationships">
  <dimension ref="A2:C58"/>
  <sheetViews>
    <sheetView zoomScaleNormal="100" workbookViewId="0">
      <selection activeCell="C15" sqref="C15"/>
    </sheetView>
  </sheetViews>
  <sheetFormatPr defaultRowHeight="12.75"/>
  <cols>
    <col min="1" max="1" width="13.7109375" style="6" customWidth="1"/>
    <col min="2" max="2" width="33.5703125" style="24" customWidth="1"/>
    <col min="3" max="3" width="41.42578125" style="6" customWidth="1"/>
  </cols>
  <sheetData>
    <row r="2" spans="1:3" s="9" customFormat="1" ht="15.75">
      <c r="A2" s="28" t="s">
        <v>13</v>
      </c>
      <c r="B2" s="20"/>
      <c r="C2" s="16"/>
    </row>
    <row r="4" spans="1:3" ht="27.75" customHeight="1">
      <c r="A4" s="13" t="s">
        <v>14</v>
      </c>
      <c r="B4" s="14" t="s">
        <v>16</v>
      </c>
      <c r="C4" s="15" t="s">
        <v>15</v>
      </c>
    </row>
    <row r="5" spans="1:3">
      <c r="A5" s="25" t="s">
        <v>4</v>
      </c>
      <c r="B5" s="21" t="s">
        <v>29</v>
      </c>
      <c r="C5" s="17" t="s">
        <v>10</v>
      </c>
    </row>
    <row r="6" spans="1:3">
      <c r="A6" s="26"/>
      <c r="B6" s="22"/>
      <c r="C6" s="18"/>
    </row>
    <row r="7" spans="1:3">
      <c r="A7" s="26"/>
      <c r="B7" s="22"/>
      <c r="C7" s="18"/>
    </row>
    <row r="8" spans="1:3">
      <c r="A8" s="26"/>
      <c r="B8" s="22"/>
      <c r="C8" s="18"/>
    </row>
    <row r="9" spans="1:3">
      <c r="A9" s="26"/>
      <c r="B9" s="22"/>
      <c r="C9" s="18"/>
    </row>
    <row r="10" spans="1:3">
      <c r="A10" s="26"/>
      <c r="B10" s="22"/>
      <c r="C10" s="18"/>
    </row>
    <row r="11" spans="1:3">
      <c r="A11" s="26"/>
      <c r="B11" s="22"/>
      <c r="C11" s="18"/>
    </row>
    <row r="12" spans="1:3">
      <c r="A12" s="26"/>
      <c r="B12" s="22"/>
      <c r="C12" s="18"/>
    </row>
    <row r="13" spans="1:3">
      <c r="A13" s="26"/>
      <c r="B13" s="22"/>
      <c r="C13" s="18"/>
    </row>
    <row r="14" spans="1:3">
      <c r="A14" s="26"/>
      <c r="B14" s="22"/>
      <c r="C14" s="18"/>
    </row>
    <row r="15" spans="1:3">
      <c r="A15" s="26"/>
      <c r="B15" s="22"/>
      <c r="C15" s="18"/>
    </row>
    <row r="16" spans="1:3">
      <c r="A16" s="26"/>
      <c r="B16" s="22"/>
      <c r="C16" s="18"/>
    </row>
    <row r="17" spans="1:3">
      <c r="A17" s="26"/>
      <c r="B17" s="22"/>
      <c r="C17" s="18"/>
    </row>
    <row r="18" spans="1:3">
      <c r="A18" s="26"/>
      <c r="B18" s="22"/>
      <c r="C18" s="18"/>
    </row>
    <row r="19" spans="1:3">
      <c r="A19" s="26"/>
      <c r="B19" s="22"/>
      <c r="C19" s="18"/>
    </row>
    <row r="20" spans="1:3">
      <c r="A20" s="26"/>
      <c r="B20" s="22"/>
      <c r="C20" s="18"/>
    </row>
    <row r="21" spans="1:3">
      <c r="A21" s="26"/>
      <c r="B21" s="22"/>
      <c r="C21" s="18"/>
    </row>
    <row r="22" spans="1:3">
      <c r="A22" s="26"/>
      <c r="B22" s="22"/>
      <c r="C22" s="18"/>
    </row>
    <row r="23" spans="1:3">
      <c r="A23" s="26"/>
      <c r="B23" s="22"/>
      <c r="C23" s="18"/>
    </row>
    <row r="24" spans="1:3">
      <c r="A24" s="26"/>
      <c r="B24" s="22"/>
      <c r="C24" s="18"/>
    </row>
    <row r="25" spans="1:3">
      <c r="A25" s="26"/>
      <c r="B25" s="22"/>
      <c r="C25" s="18"/>
    </row>
    <row r="26" spans="1:3">
      <c r="A26" s="26"/>
      <c r="B26" s="22"/>
      <c r="C26" s="18"/>
    </row>
    <row r="27" spans="1:3">
      <c r="A27" s="26"/>
      <c r="B27" s="22"/>
      <c r="C27" s="18"/>
    </row>
    <row r="28" spans="1:3">
      <c r="A28" s="26"/>
      <c r="B28" s="22"/>
      <c r="C28" s="18"/>
    </row>
    <row r="29" spans="1:3">
      <c r="A29" s="26"/>
      <c r="B29" s="22"/>
      <c r="C29" s="18"/>
    </row>
    <row r="30" spans="1:3">
      <c r="A30" s="26"/>
      <c r="B30" s="22"/>
      <c r="C30" s="18"/>
    </row>
    <row r="31" spans="1:3">
      <c r="A31" s="26"/>
      <c r="B31" s="22"/>
      <c r="C31" s="18"/>
    </row>
    <row r="32" spans="1:3">
      <c r="A32" s="26"/>
      <c r="B32" s="22"/>
      <c r="C32" s="18"/>
    </row>
    <row r="33" spans="1:3">
      <c r="A33" s="26"/>
      <c r="B33" s="22"/>
      <c r="C33" s="18"/>
    </row>
    <row r="34" spans="1:3">
      <c r="A34" s="26"/>
      <c r="B34" s="22"/>
      <c r="C34" s="18"/>
    </row>
    <row r="35" spans="1:3">
      <c r="A35" s="26"/>
      <c r="B35" s="22"/>
      <c r="C35" s="18"/>
    </row>
    <row r="36" spans="1:3">
      <c r="A36" s="26"/>
      <c r="B36" s="22"/>
      <c r="C36" s="18"/>
    </row>
    <row r="37" spans="1:3">
      <c r="A37" s="26"/>
      <c r="B37" s="22"/>
      <c r="C37" s="18"/>
    </row>
    <row r="38" spans="1:3">
      <c r="A38" s="26"/>
      <c r="B38" s="22"/>
      <c r="C38" s="18"/>
    </row>
    <row r="39" spans="1:3">
      <c r="A39" s="26"/>
      <c r="B39" s="22"/>
      <c r="C39" s="18"/>
    </row>
    <row r="40" spans="1:3">
      <c r="A40" s="26"/>
      <c r="B40" s="22"/>
      <c r="C40" s="18"/>
    </row>
    <row r="41" spans="1:3">
      <c r="A41" s="26"/>
      <c r="B41" s="22"/>
      <c r="C41" s="18"/>
    </row>
    <row r="42" spans="1:3">
      <c r="A42" s="26"/>
      <c r="B42" s="22"/>
      <c r="C42" s="18"/>
    </row>
    <row r="43" spans="1:3">
      <c r="A43" s="26"/>
      <c r="B43" s="22"/>
      <c r="C43" s="18"/>
    </row>
    <row r="44" spans="1:3">
      <c r="A44" s="26"/>
      <c r="B44" s="22"/>
      <c r="C44" s="18"/>
    </row>
    <row r="45" spans="1:3">
      <c r="A45" s="26"/>
      <c r="B45" s="22"/>
      <c r="C45" s="18"/>
    </row>
    <row r="46" spans="1:3">
      <c r="A46" s="26"/>
      <c r="B46" s="22"/>
      <c r="C46" s="18"/>
    </row>
    <row r="47" spans="1:3">
      <c r="A47" s="26"/>
      <c r="B47" s="22"/>
      <c r="C47" s="18"/>
    </row>
    <row r="48" spans="1:3">
      <c r="A48" s="26"/>
      <c r="B48" s="22"/>
      <c r="C48" s="18"/>
    </row>
    <row r="49" spans="1:3">
      <c r="A49" s="26"/>
      <c r="B49" s="22"/>
      <c r="C49" s="18"/>
    </row>
    <row r="50" spans="1:3">
      <c r="A50" s="26"/>
      <c r="B50" s="22"/>
      <c r="C50" s="18"/>
    </row>
    <row r="51" spans="1:3">
      <c r="A51" s="26"/>
      <c r="B51" s="22"/>
      <c r="C51" s="18"/>
    </row>
    <row r="52" spans="1:3">
      <c r="A52" s="26"/>
      <c r="B52" s="22"/>
      <c r="C52" s="18"/>
    </row>
    <row r="53" spans="1:3">
      <c r="A53" s="26"/>
      <c r="B53" s="22"/>
      <c r="C53" s="18"/>
    </row>
    <row r="54" spans="1:3">
      <c r="A54" s="26"/>
      <c r="B54" s="22"/>
      <c r="C54" s="18"/>
    </row>
    <row r="55" spans="1:3">
      <c r="A55" s="26"/>
      <c r="B55" s="22"/>
      <c r="C55" s="18"/>
    </row>
    <row r="56" spans="1:3">
      <c r="A56" s="26"/>
      <c r="B56" s="22"/>
      <c r="C56" s="18"/>
    </row>
    <row r="57" spans="1:3">
      <c r="A57" s="26"/>
      <c r="B57" s="22"/>
      <c r="C57" s="18"/>
    </row>
    <row r="58" spans="1:3">
      <c r="A58" s="27"/>
      <c r="B58" s="23"/>
      <c r="C58" s="19"/>
    </row>
  </sheetData>
  <customSheetViews>
    <customSheetView guid="{488EBF45-CEA4-4ADF-B8AA-629A38C6FDBC}" showPageBreaks="1">
      <selection activeCell="C15" sqref="C15"/>
      <pageMargins left="0.7" right="0.7" top="0.75" bottom="0.75" header="0.3" footer="0.3"/>
      <pageSetup paperSize="9" orientation="portrait" r:id="rId1"/>
    </customSheetView>
    <customSheetView guid="{E8D29816-88C1-4E49-9654-34E7499DF1E1}">
      <selection activeCell="C15" sqref="C15"/>
      <pageMargins left="0.7" right="0.7" top="0.75" bottom="0.75" header="0.3" footer="0.3"/>
      <pageSetup paperSize="9" orientation="portrait" r:id="rId2"/>
    </customSheetView>
  </customSheetView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AA - Search Strategy</vt:lpstr>
      <vt:lpstr>A - Data Sources</vt:lpstr>
      <vt:lpstr>B - Evidence Extraction</vt:lpstr>
      <vt:lpstr>C - Quantitative Data</vt:lpstr>
      <vt:lpstr>Working calcs</vt:lpstr>
      <vt:lpstr>D - Supporting Information</vt:lpstr>
      <vt:lpstr>Version Control</vt:lpstr>
      <vt:lpstr>'A - Data Sources'!Print_Area</vt:lpstr>
      <vt:lpstr>'AA - Search Strategy'!Print_Area</vt:lpstr>
      <vt:lpstr>'B - Evidence Extraction'!Print_Area</vt:lpstr>
      <vt:lpstr>'C - Quantitative Data'!Print_Area</vt:lpstr>
      <vt:lpstr>'D - Supporting Information'!Print_Area</vt:lpstr>
      <vt:lpstr>'A - Data Sources'!Print_Titles</vt:lpstr>
      <vt:lpstr>'B - Evidence Extraction'!Print_Titles</vt:lpstr>
      <vt:lpstr>'D - Supporting Information'!Print_Titles</vt:lpstr>
    </vt:vector>
  </TitlesOfParts>
  <Company>Amec Plc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Whiteley</dc:creator>
  <cp:lastModifiedBy>Ian Martin</cp:lastModifiedBy>
  <cp:lastPrinted>2014-03-05T15:41:00Z</cp:lastPrinted>
  <dcterms:created xsi:type="dcterms:W3CDTF">2014-01-08T10:36:52Z</dcterms:created>
  <dcterms:modified xsi:type="dcterms:W3CDTF">2015-06-29T15:02:57Z</dcterms:modified>
</cp:coreProperties>
</file>