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hisWorkbook" autoCompressPictures="0"/>
  <workbookProtection workbookPassword="C43F" lockStructure="1"/>
  <bookViews>
    <workbookView xWindow="0" yWindow="105" windowWidth="11520" windowHeight="7440"/>
  </bookViews>
  <sheets>
    <sheet name="A. Applicant details" sheetId="52" r:id="rId1"/>
    <sheet name="B. Outline of the school " sheetId="53" r:id="rId2"/>
    <sheet name="B. Outline of the School ii" sheetId="54" r:id="rId3"/>
    <sheet name="H. Location and Premises" sheetId="49" r:id="rId4"/>
    <sheet name="Transfer info " sheetId="50" state="hidden" r:id="rId5"/>
    <sheet name="Lists - data validation HIDDEN" sheetId="51" state="hidden" r:id="rId6"/>
    <sheet name="Input Data" sheetId="29" state="hidden" r:id="rId7"/>
    <sheet name=" LA Proformas_20130318" sheetId="43" state="hidden" r:id="rId8"/>
    <sheet name="ESG protection rates" sheetId="44" state="hidden" r:id="rId9"/>
    <sheet name="LA averages" sheetId="37" state="hidden" r:id="rId10"/>
    <sheet name="Post16DSG" sheetId="45" state="hidden" r:id="rId11"/>
    <sheet name="AAR - Secondary" sheetId="35" state="hidden" r:id="rId12"/>
    <sheet name="Sheet1" sheetId="48" state="hidden" r:id="rId13"/>
  </sheets>
  <externalReferences>
    <externalReference r:id="rId14"/>
    <externalReference r:id="rId15"/>
    <externalReference r:id="rId16"/>
    <externalReference r:id="rId17"/>
  </externalReferences>
  <definedNames>
    <definedName name="_xlnm._FilterDatabase" localSheetId="7" hidden="1">' LA Proformas_20130318'!$A$1:$AG$154</definedName>
    <definedName name="_Key1" localSheetId="7" hidden="1">#REF!</definedName>
    <definedName name="_Key1" localSheetId="8" hidden="1">#REF!</definedName>
    <definedName name="_Key1" localSheetId="5" hidden="1">#REF!</definedName>
    <definedName name="_Key1" localSheetId="10" hidden="1">#REF!</definedName>
    <definedName name="_Key1" localSheetId="4" hidden="1">#REF!</definedName>
    <definedName name="_Key1" hidden="1">#REF!</definedName>
    <definedName name="_Order1" hidden="1">0</definedName>
    <definedName name="_Sort" localSheetId="7" hidden="1">#REF!</definedName>
    <definedName name="_Sort" localSheetId="8" hidden="1">#REF!</definedName>
    <definedName name="_Sort" localSheetId="5" hidden="1">#REF!</definedName>
    <definedName name="_Sort" localSheetId="10" hidden="1">#REF!</definedName>
    <definedName name="_Sort" localSheetId="4" hidden="1">#REF!</definedName>
    <definedName name="_Sort" hidden="1">#REF!</definedName>
    <definedName name="AgeRange">'[1]Input Data'!$A$164:$A$171</definedName>
    <definedName name="BasicCalc" localSheetId="0">#REF!</definedName>
    <definedName name="BasicCalc" localSheetId="1">#REF!</definedName>
    <definedName name="BasicCalc" localSheetId="2">#REF!</definedName>
    <definedName name="BasicCalc" localSheetId="3">#REF!</definedName>
    <definedName name="BasicCalc" localSheetId="5">#REF!</definedName>
    <definedName name="BasicCalc" localSheetId="4">#REF!</definedName>
    <definedName name="BasicCalc">#REF!</definedName>
    <definedName name="BasicUnitCalc" localSheetId="0">#REF!</definedName>
    <definedName name="BasicUnitCalc" localSheetId="1">#REF!</definedName>
    <definedName name="BasicUnitCalc" localSheetId="2">#REF!</definedName>
    <definedName name="BasicUnitCalc" localSheetId="3">#REF!</definedName>
    <definedName name="BasicUnitCalc" localSheetId="5">#REF!</definedName>
    <definedName name="BasicUnitCalc" localSheetId="4">#REF!</definedName>
    <definedName name="BasicUnitCalc">#REF!</definedName>
    <definedName name="Choose_from_dropdown_menu">'Input Data'!$A$165:$A$171</definedName>
    <definedName name="Data">'[2]Input Data'!$A$4:$J$155</definedName>
    <definedName name="FSMCalc" localSheetId="0">#REF!</definedName>
    <definedName name="FSMCalc" localSheetId="1">#REF!</definedName>
    <definedName name="FSMCalc" localSheetId="2">#REF!</definedName>
    <definedName name="FSMCalc" localSheetId="3">#REF!</definedName>
    <definedName name="FSMCalc" localSheetId="5">#REF!</definedName>
    <definedName name="FSMCalc" localSheetId="4">#REF!</definedName>
    <definedName name="FSMCalc">#REF!</definedName>
    <definedName name="FSMUnitCalc" localSheetId="0">#REF!</definedName>
    <definedName name="FSMUnitCalc" localSheetId="1">#REF!</definedName>
    <definedName name="FSMUnitCalc" localSheetId="2">#REF!</definedName>
    <definedName name="FSMUnitCalc" localSheetId="3">#REF!</definedName>
    <definedName name="FSMUnitCalc" localSheetId="5">#REF!</definedName>
    <definedName name="FSMUnitCalc" localSheetId="4">#REF!</definedName>
    <definedName name="FSMUnitCalc">#REF!</definedName>
    <definedName name="FTEsCalc" localSheetId="0">#REF!</definedName>
    <definedName name="FTEsCalc" localSheetId="1">#REF!</definedName>
    <definedName name="FTEsCalc" localSheetId="2">#REF!</definedName>
    <definedName name="FTEsCalc" localSheetId="3">#REF!</definedName>
    <definedName name="FTEsCalc" localSheetId="5">#REF!</definedName>
    <definedName name="FTEsCalc" localSheetId="4">#REF!</definedName>
    <definedName name="FTEsCalc">#REF!</definedName>
    <definedName name="LACSEGCalc" localSheetId="0">#REF!</definedName>
    <definedName name="LACSEGCalc" localSheetId="1">#REF!</definedName>
    <definedName name="LACSEGCalc" localSheetId="2">#REF!</definedName>
    <definedName name="LACSEGCalc" localSheetId="3">#REF!</definedName>
    <definedName name="LACSEGCalc" localSheetId="5">#REF!</definedName>
    <definedName name="LACSEGCalc" localSheetId="4">#REF!</definedName>
    <definedName name="LACSEGCalc">#REF!</definedName>
    <definedName name="LACSEGData">[3]LACSEGDATA!$A$5:$K$155</definedName>
    <definedName name="LACSEGUC" localSheetId="0">#REF!</definedName>
    <definedName name="LACSEGUC" localSheetId="1">#REF!</definedName>
    <definedName name="LACSEGUC" localSheetId="2">#REF!</definedName>
    <definedName name="LACSEGUC" localSheetId="5">#REF!</definedName>
    <definedName name="LACSEGUC" localSheetId="4">#REF!</definedName>
    <definedName name="LACSEGUC">#REF!</definedName>
    <definedName name="LACSEGUnitCalc" localSheetId="0">#REF!</definedName>
    <definedName name="LACSEGUnitCalc" localSheetId="1">#REF!</definedName>
    <definedName name="LACSEGUnitCalc" localSheetId="2">#REF!</definedName>
    <definedName name="LACSEGUnitCalc" localSheetId="3">#REF!</definedName>
    <definedName name="LACSEGUnitCalc" localSheetId="5">#REF!</definedName>
    <definedName name="LACSEGUnitCalc" localSheetId="4">#REF!</definedName>
    <definedName name="LACSEGUnitCalc">#REF!</definedName>
    <definedName name="LAName" localSheetId="3">'[1]Input Data'!$B$4:$B$154</definedName>
    <definedName name="LAName" localSheetId="5">'[1]Input Data'!$B$4:$B$154</definedName>
    <definedName name="LAName" localSheetId="4">'[1]Input Data'!$B$4:$B$154</definedName>
    <definedName name="LAName">'Input Data'!$B$4:$B$154</definedName>
    <definedName name="LANameCalc" localSheetId="0">#REF!</definedName>
    <definedName name="LANameCalc" localSheetId="1">#REF!</definedName>
    <definedName name="LANameCalc" localSheetId="2">#REF!</definedName>
    <definedName name="LANameCalc" localSheetId="3">#REF!</definedName>
    <definedName name="LANameCalc" localSheetId="5">#REF!</definedName>
    <definedName name="LANameCalc" localSheetId="4">#REF!</definedName>
    <definedName name="LANameCalc">#REF!</definedName>
    <definedName name="LANameData">'[2]Input Data'!$B$4:$B$155</definedName>
    <definedName name="LANameNoData">'[2]Input Data'!$A$4:$B$155</definedName>
    <definedName name="LANoCount">'[2]Input Data'!$A$2</definedName>
    <definedName name="LANumberCalc" localSheetId="0">#REF!</definedName>
    <definedName name="LANumberCalc" localSheetId="1">#REF!</definedName>
    <definedName name="LANumberCalc" localSheetId="2">#REF!</definedName>
    <definedName name="LANumberCalc" localSheetId="3">#REF!</definedName>
    <definedName name="LANumberCalc" localSheetId="5">#REF!</definedName>
    <definedName name="LANumberCalc" localSheetId="4">#REF!</definedName>
    <definedName name="LANumberCalc">#REF!</definedName>
    <definedName name="LumpSumCalc" localSheetId="0">#REF!</definedName>
    <definedName name="LumpSumCalc" localSheetId="1">#REF!</definedName>
    <definedName name="LumpSumCalc" localSheetId="2">#REF!</definedName>
    <definedName name="LumpSumCalc" localSheetId="3">#REF!</definedName>
    <definedName name="LumpSumCalc" localSheetId="5">#REF!</definedName>
    <definedName name="LumpSumCalc" localSheetId="4">#REF!</definedName>
    <definedName name="LumpSumCalc">#REF!</definedName>
    <definedName name="OpeningDate">'Input Data'!$A$158:$A$160</definedName>
    <definedName name="PerCalc" localSheetId="0">#REF!</definedName>
    <definedName name="PerCalc" localSheetId="1">#REF!</definedName>
    <definedName name="PerCalc" localSheetId="2">#REF!</definedName>
    <definedName name="PerCalc" localSheetId="3">#REF!</definedName>
    <definedName name="PerCalc" localSheetId="5">#REF!</definedName>
    <definedName name="PerCalc" localSheetId="4">#REF!</definedName>
    <definedName name="PerCalc">#REF!</definedName>
    <definedName name="PhaseCalc" localSheetId="0">#REF!</definedName>
    <definedName name="PhaseCalc" localSheetId="1">#REF!</definedName>
    <definedName name="PhaseCalc" localSheetId="2">#REF!</definedName>
    <definedName name="PhaseCalc" localSheetId="3">#REF!</definedName>
    <definedName name="PhaseCalc" localSheetId="5">#REF!</definedName>
    <definedName name="PhaseCalc" localSheetId="4">#REF!</definedName>
    <definedName name="PhaseCalc">#REF!</definedName>
    <definedName name="Please_select">Sheet1!$A$1:$A$3</definedName>
    <definedName name="PrBasicCount">'[2]Input Data'!$C$2</definedName>
    <definedName name="PriFSMCount">'[2]Input Data'!$E$2</definedName>
    <definedName name="PriLACSEGCount">'[2]Input Data'!$G$2</definedName>
    <definedName name="PriLumpSumCount">'[2]Input Data'!$I$2</definedName>
    <definedName name="_xlnm.Print_Area" localSheetId="3">'H. Location and Premises'!$A$1:$D$195</definedName>
    <definedName name="PrintCoverSheet">#REF!</definedName>
    <definedName name="PriSENLACSEG">'[2]Input Data'!$K$2</definedName>
    <definedName name="SecBasicCount">'[2]Input Data'!$D$2</definedName>
    <definedName name="SecFSMCount">'[2]Input Data'!$F$2</definedName>
    <definedName name="SecLACSEGCount">'[2]Input Data'!$H$2</definedName>
    <definedName name="SecLumpSumCount">'[2]Input Data'!$J$2</definedName>
    <definedName name="SecSENLACSEG">'[2]Input Data'!$L$2</definedName>
    <definedName name="VAT" localSheetId="0">#REF!</definedName>
    <definedName name="VAT" localSheetId="1">#REF!</definedName>
    <definedName name="VAT" localSheetId="2">#REF!</definedName>
    <definedName name="VAT" localSheetId="3">#REF!</definedName>
    <definedName name="VAT" localSheetId="5">#REF!</definedName>
    <definedName name="VAT" localSheetId="4">#REF!</definedName>
    <definedName name="VAT">#REF!</definedName>
    <definedName name="VATCalc" localSheetId="0">#REF!</definedName>
    <definedName name="VATCalc" localSheetId="1">#REF!</definedName>
    <definedName name="VATCalc" localSheetId="2">#REF!</definedName>
    <definedName name="VATCalc" localSheetId="3">#REF!</definedName>
    <definedName name="VATCalc" localSheetId="5">#REF!</definedName>
    <definedName name="VATCalc" localSheetId="4">#REF!</definedName>
    <definedName name="VATCalc">#REF!</definedName>
    <definedName name="VATCount" localSheetId="0">'[2]Input Data'!#REF!</definedName>
    <definedName name="VATCount" localSheetId="1">'[2]Input Data'!#REF!</definedName>
    <definedName name="VATCount" localSheetId="2">'[2]Input Data'!#REF!</definedName>
    <definedName name="VATCount" localSheetId="3">'[2]Input Data'!#REF!</definedName>
    <definedName name="VATCount" localSheetId="5">'[2]Input Data'!#REF!</definedName>
    <definedName name="VATCount" localSheetId="4">'[2]Input Data'!#REF!</definedName>
    <definedName name="VATCount">'[2]Input Data'!#REF!</definedName>
    <definedName name="VATUnitCalc" localSheetId="0">#REF!</definedName>
    <definedName name="VATUnitCalc" localSheetId="1">#REF!</definedName>
    <definedName name="VATUnitCalc" localSheetId="2">#REF!</definedName>
    <definedName name="VATUnitCalc" localSheetId="3">#REF!</definedName>
    <definedName name="VATUnitCalc" localSheetId="5">#REF!</definedName>
    <definedName name="VATUnitCalc" localSheetId="4">#REF!</definedName>
    <definedName name="VATUnitCalc">#REF!</definedName>
  </definedNames>
  <calcPr calcId="145621"/>
</workbook>
</file>

<file path=xl/calcChain.xml><?xml version="1.0" encoding="utf-8"?>
<calcChain xmlns="http://schemas.openxmlformats.org/spreadsheetml/2006/main">
  <c r="C17" i="54" l="1"/>
  <c r="D17" i="54"/>
  <c r="E17" i="54"/>
  <c r="F17" i="54"/>
  <c r="G17" i="54"/>
  <c r="H17" i="54"/>
  <c r="D19" i="54" l="1"/>
  <c r="E19" i="54"/>
  <c r="F19" i="54"/>
  <c r="G19" i="54"/>
  <c r="H19" i="54"/>
  <c r="C19" i="54"/>
  <c r="BW5" i="50" l="1"/>
  <c r="BV5" i="50"/>
  <c r="BU5" i="50"/>
  <c r="BT5" i="50"/>
  <c r="BR5" i="50"/>
  <c r="BQ5" i="50"/>
  <c r="BP5" i="50"/>
  <c r="BO5" i="50"/>
  <c r="BN5" i="50"/>
  <c r="BM5" i="50"/>
  <c r="BL5" i="50"/>
  <c r="BK5" i="50"/>
  <c r="BJ5" i="50"/>
  <c r="BI5" i="50"/>
  <c r="BH5" i="50"/>
  <c r="BG5" i="50"/>
  <c r="BF5" i="50"/>
  <c r="BE5" i="50"/>
  <c r="BD5" i="50"/>
  <c r="BC5" i="50"/>
  <c r="BB5" i="50"/>
  <c r="BA5" i="50"/>
  <c r="AZ5" i="50"/>
  <c r="AY5" i="50"/>
  <c r="AX5" i="50"/>
  <c r="AW5" i="50"/>
  <c r="AV5" i="50"/>
  <c r="AU5" i="50"/>
  <c r="AT5" i="50"/>
  <c r="AS5" i="50"/>
  <c r="AR5" i="50"/>
  <c r="AQ5" i="50"/>
  <c r="AP5" i="50"/>
  <c r="AO5" i="50"/>
  <c r="AN5" i="50"/>
  <c r="AM5" i="50"/>
  <c r="AL5" i="50"/>
  <c r="AK5" i="50"/>
  <c r="AJ5" i="50"/>
  <c r="AI5" i="50"/>
  <c r="AH5" i="50"/>
  <c r="AG5" i="50"/>
  <c r="AF5" i="50"/>
  <c r="AE5" i="50"/>
  <c r="AD5" i="50"/>
  <c r="AC5" i="50"/>
  <c r="AB5" i="50"/>
  <c r="AA5" i="50"/>
  <c r="Z5" i="50"/>
  <c r="Y5" i="50"/>
  <c r="X5" i="50"/>
  <c r="W5" i="50"/>
  <c r="V5" i="50"/>
  <c r="U5" i="50"/>
  <c r="T5" i="50"/>
  <c r="S5" i="50"/>
  <c r="R5" i="50"/>
  <c r="Q5" i="50"/>
  <c r="P5" i="50"/>
  <c r="O5" i="50"/>
  <c r="N5" i="50"/>
  <c r="M5" i="50"/>
  <c r="L5" i="50"/>
  <c r="K5" i="50"/>
  <c r="J5" i="50"/>
  <c r="I5" i="50"/>
  <c r="H5" i="50"/>
  <c r="G5" i="50"/>
  <c r="F5" i="50"/>
  <c r="E5" i="50"/>
  <c r="D5" i="50"/>
  <c r="C5" i="50"/>
  <c r="B5" i="50"/>
  <c r="A5" i="50"/>
  <c r="BW4" i="50"/>
  <c r="BV4" i="50"/>
  <c r="BU4" i="50"/>
  <c r="BT4" i="50"/>
  <c r="BR4" i="50"/>
  <c r="BQ4" i="50"/>
  <c r="BP4" i="50"/>
  <c r="BO4" i="50"/>
  <c r="BN4" i="50"/>
  <c r="BM4" i="50"/>
  <c r="BL4" i="50"/>
  <c r="BK4" i="50"/>
  <c r="BJ4" i="50"/>
  <c r="BI4" i="50"/>
  <c r="BH4" i="50"/>
  <c r="BG4" i="50"/>
  <c r="BF4" i="50"/>
  <c r="BE4" i="50"/>
  <c r="BD4" i="50"/>
  <c r="BC4" i="50"/>
  <c r="BB4" i="50"/>
  <c r="BA4" i="50"/>
  <c r="AZ4" i="50"/>
  <c r="AY4" i="50"/>
  <c r="AX4" i="50"/>
  <c r="AW4" i="50"/>
  <c r="AV4" i="50"/>
  <c r="AU4" i="50"/>
  <c r="AT4" i="50"/>
  <c r="AS4" i="50"/>
  <c r="AR4" i="50"/>
  <c r="AQ4" i="50"/>
  <c r="AP4" i="50"/>
  <c r="AO4" i="50"/>
  <c r="AN4" i="50"/>
  <c r="AM4" i="50"/>
  <c r="AL4" i="50"/>
  <c r="AK4" i="50"/>
  <c r="AJ4" i="50"/>
  <c r="AI4" i="50"/>
  <c r="AH4" i="50"/>
  <c r="AG4" i="50"/>
  <c r="AF4" i="50"/>
  <c r="AE4" i="50"/>
  <c r="AD4" i="50"/>
  <c r="AC4" i="50"/>
  <c r="AB4" i="50"/>
  <c r="AA4" i="50"/>
  <c r="Z4" i="50"/>
  <c r="Y4" i="50"/>
  <c r="X4" i="50"/>
  <c r="W4" i="50"/>
  <c r="V4" i="50"/>
  <c r="U4" i="50"/>
  <c r="T4" i="50"/>
  <c r="S4" i="50"/>
  <c r="R4" i="50"/>
  <c r="Q4" i="50"/>
  <c r="P4" i="50"/>
  <c r="O4" i="50"/>
  <c r="N4" i="50"/>
  <c r="M4" i="50"/>
  <c r="L4" i="50"/>
  <c r="K4" i="50"/>
  <c r="J4" i="50"/>
  <c r="I4" i="50"/>
  <c r="H4" i="50"/>
  <c r="G4" i="50"/>
  <c r="F4" i="50"/>
  <c r="E4" i="50"/>
  <c r="D4" i="50"/>
  <c r="C4" i="50"/>
  <c r="B4" i="50"/>
  <c r="A4" i="50"/>
  <c r="BS5" i="50"/>
  <c r="CB5" i="50"/>
  <c r="BY5" i="50"/>
  <c r="BY4" i="50"/>
  <c r="BX5" i="50"/>
  <c r="BX4" i="50"/>
  <c r="FG5" i="50"/>
  <c r="FF5" i="50"/>
  <c r="FE5" i="50"/>
  <c r="FD5" i="50"/>
  <c r="FC5" i="50"/>
  <c r="FB5" i="50"/>
  <c r="FA5" i="50"/>
  <c r="EZ5" i="50"/>
  <c r="EY5" i="50"/>
  <c r="EX5" i="50"/>
  <c r="EW5" i="50"/>
  <c r="EV5" i="50"/>
  <c r="EU5" i="50"/>
  <c r="ET5" i="50"/>
  <c r="ES5" i="50"/>
  <c r="ER5" i="50"/>
  <c r="EQ5" i="50"/>
  <c r="EP5" i="50"/>
  <c r="EO5" i="50"/>
  <c r="EN5" i="50"/>
  <c r="EM5" i="50"/>
  <c r="EL5" i="50"/>
  <c r="EK5" i="50"/>
  <c r="EJ5" i="50"/>
  <c r="EI5" i="50"/>
  <c r="EH5" i="50"/>
  <c r="EG5" i="50"/>
  <c r="EF5" i="50"/>
  <c r="EE5" i="50"/>
  <c r="ED5" i="50"/>
  <c r="EC5" i="50"/>
  <c r="EB5" i="50"/>
  <c r="EA5" i="50"/>
  <c r="DZ5" i="50"/>
  <c r="DY5" i="50"/>
  <c r="DX5" i="50"/>
  <c r="DW5" i="50"/>
  <c r="DV5" i="50"/>
  <c r="DU5" i="50"/>
  <c r="DT5" i="50"/>
  <c r="DS5" i="50"/>
  <c r="DR5" i="50"/>
  <c r="DQ5" i="50"/>
  <c r="DP5" i="50"/>
  <c r="DO5" i="50"/>
  <c r="DN5" i="50"/>
  <c r="DM5" i="50"/>
  <c r="DL5" i="50"/>
  <c r="DK5" i="50"/>
  <c r="DJ5" i="50"/>
  <c r="DI5" i="50"/>
  <c r="DH5" i="50"/>
  <c r="DG5" i="50"/>
  <c r="DF5" i="50"/>
  <c r="DE5" i="50"/>
  <c r="DD5" i="50"/>
  <c r="DC5" i="50"/>
  <c r="DB5" i="50"/>
  <c r="DA5" i="50"/>
  <c r="CZ5" i="50"/>
  <c r="CY5" i="50"/>
  <c r="CX5" i="50"/>
  <c r="CW5" i="50"/>
  <c r="CV5" i="50"/>
  <c r="CU5" i="50"/>
  <c r="CT5" i="50"/>
  <c r="CS5" i="50"/>
  <c r="CR5" i="50"/>
  <c r="CQ5" i="50"/>
  <c r="CP5" i="50"/>
  <c r="CO5" i="50"/>
  <c r="CN5" i="50"/>
  <c r="CM5" i="50"/>
  <c r="CL5" i="50"/>
  <c r="CK5" i="50"/>
  <c r="CJ5" i="50"/>
  <c r="CI5" i="50"/>
  <c r="CH5" i="50"/>
  <c r="CG5" i="50"/>
  <c r="CF5" i="50"/>
  <c r="CE5" i="50"/>
  <c r="CD5" i="50"/>
  <c r="CC5" i="50"/>
  <c r="CA5" i="50"/>
  <c r="FG4" i="50"/>
  <c r="FF4" i="50"/>
  <c r="FE4" i="50"/>
  <c r="FD4" i="50"/>
  <c r="FC4" i="50"/>
  <c r="FB4" i="50"/>
  <c r="FA4" i="50"/>
  <c r="EZ4" i="50"/>
  <c r="EY4" i="50"/>
  <c r="EX4" i="50"/>
  <c r="EW4" i="50"/>
  <c r="EV4" i="50"/>
  <c r="EU4" i="50"/>
  <c r="ET4" i="50"/>
  <c r="ES4" i="50"/>
  <c r="ER4" i="50"/>
  <c r="EQ4" i="50"/>
  <c r="EP4" i="50"/>
  <c r="EO4" i="50"/>
  <c r="EN4" i="50"/>
  <c r="EM4" i="50"/>
  <c r="EL4" i="50"/>
  <c r="EK4" i="50"/>
  <c r="EJ4" i="50"/>
  <c r="EI4" i="50"/>
  <c r="EH4" i="50"/>
  <c r="EG4" i="50"/>
  <c r="EF4" i="50"/>
  <c r="EE4" i="50"/>
  <c r="ED4" i="50"/>
  <c r="EC4" i="50"/>
  <c r="EB4" i="50"/>
  <c r="EA4" i="50"/>
  <c r="DZ4" i="50"/>
  <c r="DY4" i="50"/>
  <c r="DX4" i="50"/>
  <c r="DW4" i="50"/>
  <c r="DV4" i="50"/>
  <c r="DU4" i="50"/>
  <c r="DT4" i="50"/>
  <c r="DS4" i="50"/>
  <c r="DR4" i="50"/>
  <c r="DQ4" i="50"/>
  <c r="DP4" i="50"/>
  <c r="DO4" i="50"/>
  <c r="DN4" i="50"/>
  <c r="DM4" i="50"/>
  <c r="DL4" i="50"/>
  <c r="DK4" i="50"/>
  <c r="DJ4" i="50"/>
  <c r="DI4" i="50"/>
  <c r="DH4" i="50"/>
  <c r="DG4" i="50"/>
  <c r="DF4" i="50"/>
  <c r="DE4" i="50"/>
  <c r="DD4" i="50"/>
  <c r="DC4" i="50"/>
  <c r="DB4" i="50"/>
  <c r="DA4" i="50"/>
  <c r="CZ4" i="50"/>
  <c r="CY4" i="50"/>
  <c r="CX4" i="50"/>
  <c r="CW4" i="50"/>
  <c r="CV4" i="50"/>
  <c r="CU4" i="50"/>
  <c r="CT4" i="50"/>
  <c r="CS4" i="50"/>
  <c r="CR4" i="50"/>
  <c r="CQ4" i="50"/>
  <c r="CP4" i="50"/>
  <c r="CO4" i="50"/>
  <c r="CN4" i="50"/>
  <c r="CM4" i="50"/>
  <c r="CL4" i="50"/>
  <c r="CK4" i="50"/>
  <c r="CJ4" i="50"/>
  <c r="CI4" i="50"/>
  <c r="CH4" i="50"/>
  <c r="CG4" i="50"/>
  <c r="CF4" i="50"/>
  <c r="CE4" i="50"/>
  <c r="CD4" i="50"/>
  <c r="CC4" i="50"/>
  <c r="CA4" i="50"/>
  <c r="N198" i="29" l="1"/>
  <c r="O198" i="29"/>
  <c r="N199" i="29"/>
  <c r="O199" i="29"/>
  <c r="N200" i="29"/>
  <c r="O200" i="29"/>
  <c r="N201" i="29"/>
  <c r="O201" i="29"/>
  <c r="N202" i="29"/>
  <c r="O202" i="29"/>
  <c r="N203" i="29"/>
  <c r="O203" i="29"/>
  <c r="N204" i="29"/>
  <c r="O204" i="29"/>
  <c r="N205" i="29"/>
  <c r="O205" i="29"/>
  <c r="N206" i="29"/>
  <c r="O206" i="29"/>
  <c r="N207" i="29"/>
  <c r="O207" i="29"/>
  <c r="BZ5" i="50"/>
  <c r="C152" i="44" l="1"/>
  <c r="C151" i="44"/>
  <c r="C150" i="44"/>
  <c r="C149" i="44"/>
  <c r="C148" i="44"/>
  <c r="C147" i="44"/>
  <c r="C146" i="44"/>
  <c r="C145" i="44"/>
  <c r="C144" i="44"/>
  <c r="C143" i="44"/>
  <c r="C142" i="44"/>
  <c r="C141" i="44"/>
  <c r="C140" i="44"/>
  <c r="C139" i="44"/>
  <c r="C138" i="44"/>
  <c r="C137" i="44"/>
  <c r="C136" i="44"/>
  <c r="C135" i="44"/>
  <c r="C134" i="44"/>
  <c r="C133" i="44"/>
  <c r="C132" i="44"/>
  <c r="C131" i="44"/>
  <c r="C130" i="44"/>
  <c r="C129" i="44"/>
  <c r="C128" i="44"/>
  <c r="C127" i="44"/>
  <c r="C126" i="44"/>
  <c r="C125" i="44"/>
  <c r="C124" i="44"/>
  <c r="C123" i="44"/>
  <c r="C122" i="44"/>
  <c r="C121" i="44"/>
  <c r="C120" i="44"/>
  <c r="C119" i="44"/>
  <c r="C118" i="44"/>
  <c r="C117" i="44"/>
  <c r="C116" i="44"/>
  <c r="C115" i="44"/>
  <c r="C114" i="44"/>
  <c r="C113" i="44"/>
  <c r="C112" i="44"/>
  <c r="C111" i="44"/>
  <c r="C110" i="44"/>
  <c r="C109" i="44"/>
  <c r="C108" i="44"/>
  <c r="C107" i="44"/>
  <c r="C106" i="44"/>
  <c r="C105" i="44"/>
  <c r="C104" i="44"/>
  <c r="C103" i="44"/>
  <c r="C102" i="44"/>
  <c r="C101" i="44"/>
  <c r="C100" i="44"/>
  <c r="C99" i="44"/>
  <c r="C98" i="44"/>
  <c r="C97" i="44"/>
  <c r="C96" i="44"/>
  <c r="C95" i="44"/>
  <c r="C94" i="44"/>
  <c r="C93" i="44"/>
  <c r="C92" i="44"/>
  <c r="C91" i="44"/>
  <c r="C90" i="44"/>
  <c r="C89" i="44"/>
  <c r="C88" i="44"/>
  <c r="C87" i="44"/>
  <c r="C86" i="44"/>
  <c r="C85" i="44"/>
  <c r="C84" i="44"/>
  <c r="C83" i="44"/>
  <c r="C82" i="44"/>
  <c r="C81" i="44"/>
  <c r="C80" i="44"/>
  <c r="C79" i="44"/>
  <c r="C78" i="44"/>
  <c r="C77" i="44"/>
  <c r="C76" i="44"/>
  <c r="C75" i="44"/>
  <c r="C74" i="44"/>
  <c r="C73" i="44"/>
  <c r="C72" i="44"/>
  <c r="C71" i="44"/>
  <c r="C70" i="44"/>
  <c r="C69" i="44"/>
  <c r="C68" i="44"/>
  <c r="C67" i="44"/>
  <c r="C66" i="44"/>
  <c r="C65" i="44"/>
  <c r="C64" i="44"/>
  <c r="C63" i="44"/>
  <c r="C62" i="44"/>
  <c r="C61" i="44"/>
  <c r="C60" i="44"/>
  <c r="C59" i="44"/>
  <c r="C58" i="44"/>
  <c r="C57" i="44"/>
  <c r="C56" i="44"/>
  <c r="C55" i="44"/>
  <c r="C54" i="44"/>
  <c r="C53" i="44"/>
  <c r="C52" i="44"/>
  <c r="C51" i="44"/>
  <c r="C50" i="44"/>
  <c r="C49" i="44"/>
  <c r="C48" i="44"/>
  <c r="C47" i="44"/>
  <c r="C46" i="44"/>
  <c r="C45" i="44"/>
  <c r="C44" i="44"/>
  <c r="C43" i="44"/>
  <c r="C42" i="44"/>
  <c r="C41" i="44"/>
  <c r="C40" i="44"/>
  <c r="C39" i="44"/>
  <c r="C38" i="44"/>
  <c r="C37" i="44"/>
  <c r="C36" i="44"/>
  <c r="C35" i="44"/>
  <c r="C34" i="44"/>
  <c r="C33" i="44"/>
  <c r="C32" i="44"/>
  <c r="C31" i="44"/>
  <c r="C30" i="44"/>
  <c r="C29" i="44"/>
  <c r="C28" i="44"/>
  <c r="C27" i="44"/>
  <c r="C26" i="44"/>
  <c r="C25" i="44"/>
  <c r="C24" i="44"/>
  <c r="C23" i="44"/>
  <c r="C22" i="44"/>
  <c r="C21" i="44"/>
  <c r="C20" i="44"/>
  <c r="C19" i="44"/>
  <c r="C18" i="44"/>
  <c r="C17" i="44"/>
  <c r="C16" i="44"/>
  <c r="C15" i="44"/>
  <c r="C14" i="44"/>
  <c r="C13" i="44"/>
  <c r="C12" i="44"/>
  <c r="C11" i="44"/>
  <c r="C10" i="44"/>
  <c r="C9" i="44"/>
  <c r="C8" i="44"/>
  <c r="C7" i="44"/>
  <c r="C6" i="44"/>
  <c r="C5" i="44"/>
  <c r="C4" i="44"/>
  <c r="C3" i="44"/>
  <c r="C2" i="44"/>
  <c r="K198" i="29" l="1"/>
  <c r="K199" i="29"/>
  <c r="K200" i="29"/>
  <c r="K201" i="29"/>
  <c r="K202" i="29"/>
  <c r="K203" i="29"/>
  <c r="K204" i="29"/>
  <c r="K205" i="29"/>
  <c r="K206" i="29"/>
  <c r="K207" i="29"/>
  <c r="J198" i="29"/>
  <c r="J199" i="29"/>
  <c r="J200" i="29"/>
  <c r="J201" i="29"/>
  <c r="J202" i="29"/>
  <c r="J203" i="29"/>
  <c r="J204" i="29"/>
  <c r="J205" i="29"/>
  <c r="J206" i="29"/>
  <c r="J207" i="29"/>
  <c r="I198" i="29"/>
  <c r="I199" i="29"/>
  <c r="I200" i="29"/>
  <c r="I201" i="29"/>
  <c r="I202" i="29"/>
  <c r="I203" i="29"/>
  <c r="I204" i="29"/>
  <c r="I205" i="29"/>
  <c r="I206" i="29"/>
  <c r="I207" i="29"/>
  <c r="G198" i="29"/>
  <c r="G199" i="29"/>
  <c r="G200" i="29"/>
  <c r="G201" i="29"/>
  <c r="G202" i="29"/>
  <c r="G203" i="29"/>
  <c r="G204" i="29"/>
  <c r="G205" i="29"/>
  <c r="G206" i="29"/>
  <c r="G207" i="29"/>
  <c r="D198" i="29"/>
  <c r="D199" i="29"/>
  <c r="D200" i="29"/>
  <c r="D201" i="29"/>
  <c r="D202" i="29"/>
  <c r="D203" i="29"/>
  <c r="D204" i="29"/>
  <c r="D205" i="29"/>
  <c r="D206" i="29"/>
  <c r="D207" i="29"/>
  <c r="P207" i="29" l="1"/>
  <c r="F207" i="29"/>
  <c r="C207" i="29"/>
  <c r="P206" i="29"/>
  <c r="F206" i="29"/>
  <c r="C206" i="29"/>
  <c r="P205" i="29"/>
  <c r="F205" i="29"/>
  <c r="C205" i="29"/>
  <c r="P204" i="29"/>
  <c r="F204" i="29"/>
  <c r="C204" i="29"/>
  <c r="P203" i="29"/>
  <c r="F203" i="29"/>
  <c r="C203" i="29"/>
  <c r="P202" i="29"/>
  <c r="F202" i="29"/>
  <c r="C202" i="29"/>
  <c r="P201" i="29"/>
  <c r="F201" i="29"/>
  <c r="C201" i="29"/>
  <c r="P200" i="29"/>
  <c r="F200" i="29"/>
  <c r="C200" i="29"/>
  <c r="P199" i="29"/>
  <c r="F199" i="29"/>
  <c r="C199" i="29"/>
  <c r="P198" i="29"/>
  <c r="F198" i="29"/>
  <c r="C198" i="29"/>
  <c r="A293" i="29" l="1"/>
  <c r="B294" i="29" s="1"/>
  <c r="C294" i="29" l="1"/>
  <c r="E294" i="29" s="1"/>
  <c r="A175" i="29"/>
  <c r="A283" i="29"/>
  <c r="B285" i="29" s="1"/>
  <c r="C285" i="29" s="1"/>
  <c r="A287" i="29"/>
  <c r="A265" i="29"/>
  <c r="A274" i="29"/>
  <c r="B276" i="29" s="1"/>
  <c r="A256" i="29"/>
  <c r="A226" i="29"/>
  <c r="E258" i="29" l="1"/>
  <c r="H258" i="29"/>
  <c r="F258" i="29"/>
  <c r="D258" i="29"/>
  <c r="G258" i="29"/>
  <c r="C258" i="29"/>
  <c r="D285" i="29"/>
  <c r="G235" i="29"/>
  <c r="F239" i="29"/>
  <c r="D239" i="29"/>
  <c r="B239" i="29"/>
  <c r="F237" i="29"/>
  <c r="D237" i="29"/>
  <c r="B237" i="29"/>
  <c r="F235" i="29"/>
  <c r="D235" i="29"/>
  <c r="B235" i="29"/>
  <c r="F233" i="29"/>
  <c r="D233" i="29"/>
  <c r="B233" i="29"/>
  <c r="F231" i="29"/>
  <c r="D231" i="29"/>
  <c r="B231" i="29"/>
  <c r="F229" i="29"/>
  <c r="D229" i="29"/>
  <c r="B229" i="29"/>
  <c r="G239" i="29"/>
  <c r="E239" i="29"/>
  <c r="C239" i="29"/>
  <c r="G237" i="29"/>
  <c r="E237" i="29"/>
  <c r="C237" i="29"/>
  <c r="E235" i="29"/>
  <c r="C235" i="29"/>
  <c r="G233" i="29"/>
  <c r="E233" i="29"/>
  <c r="C233" i="29"/>
  <c r="G231" i="29"/>
  <c r="E231" i="29"/>
  <c r="C231" i="29"/>
  <c r="G229" i="29"/>
  <c r="E229" i="29"/>
  <c r="C229" i="29"/>
  <c r="F276" i="29"/>
  <c r="D276" i="29"/>
  <c r="G276" i="29"/>
  <c r="E276" i="29"/>
  <c r="C276" i="29"/>
  <c r="G180" i="29"/>
  <c r="F180" i="29"/>
  <c r="B177" i="29"/>
  <c r="C180" i="29"/>
  <c r="E180" i="29"/>
  <c r="H180" i="29"/>
  <c r="D180" i="29"/>
  <c r="D261" i="29"/>
  <c r="F261" i="29"/>
  <c r="H261" i="29"/>
  <c r="E261" i="29"/>
  <c r="G261" i="29"/>
  <c r="D270" i="29"/>
  <c r="F270" i="29"/>
  <c r="H270" i="29"/>
  <c r="E270" i="29"/>
  <c r="G270" i="29"/>
  <c r="C243" i="29"/>
  <c r="E243" i="29"/>
  <c r="G243" i="29"/>
  <c r="C245" i="29"/>
  <c r="E245" i="29"/>
  <c r="G245" i="29"/>
  <c r="C247" i="29"/>
  <c r="E247" i="29"/>
  <c r="G247" i="29"/>
  <c r="C249" i="29"/>
  <c r="E249" i="29"/>
  <c r="G249" i="29"/>
  <c r="C251" i="29"/>
  <c r="E251" i="29"/>
  <c r="G251" i="29"/>
  <c r="C253" i="29"/>
  <c r="E253" i="29"/>
  <c r="G253" i="29"/>
  <c r="D243" i="29"/>
  <c r="F243" i="29"/>
  <c r="D245" i="29"/>
  <c r="F245" i="29"/>
  <c r="D247" i="29"/>
  <c r="F247" i="29"/>
  <c r="D249" i="29"/>
  <c r="F249" i="29"/>
  <c r="D251" i="29"/>
  <c r="F251" i="29"/>
  <c r="D253" i="29"/>
  <c r="F253" i="29"/>
  <c r="D279" i="29"/>
  <c r="F279" i="29"/>
  <c r="C279" i="29"/>
  <c r="E279" i="29"/>
  <c r="G279" i="29"/>
  <c r="D289" i="29"/>
  <c r="F289" i="29"/>
  <c r="H289" i="29"/>
  <c r="E289" i="29"/>
  <c r="G289" i="29"/>
  <c r="C289" i="29"/>
  <c r="B279" i="29"/>
  <c r="C261" i="29"/>
  <c r="C270" i="29"/>
  <c r="B267" i="29"/>
  <c r="C267" i="29" s="1"/>
  <c r="D267" i="29" s="1"/>
  <c r="E267" i="29" s="1"/>
  <c r="F267" i="29" s="1"/>
  <c r="G267" i="29" s="1"/>
  <c r="H267" i="29" s="1"/>
  <c r="B253" i="29"/>
  <c r="B251" i="29"/>
  <c r="B249" i="29"/>
  <c r="B247" i="29"/>
  <c r="B245" i="29"/>
  <c r="B243" i="29"/>
  <c r="E285" i="29" l="1"/>
  <c r="E177" i="29" l="1"/>
  <c r="F177" i="29"/>
  <c r="G177" i="29"/>
  <c r="H177" i="29"/>
  <c r="F285" i="29"/>
  <c r="C177" i="29"/>
  <c r="D177" i="29"/>
  <c r="G285" i="29" l="1"/>
  <c r="H285" i="29" l="1"/>
</calcChain>
</file>

<file path=xl/comments1.xml><?xml version="1.0" encoding="utf-8"?>
<comments xmlns="http://schemas.openxmlformats.org/spreadsheetml/2006/main">
  <authors>
    <author>LONGHILL, William</author>
  </authors>
  <commentList>
    <comment ref="B30" authorId="0">
      <text>
        <r>
          <rPr>
            <b/>
            <sz val="8"/>
            <color indexed="81"/>
            <rFont val="Tahoma"/>
            <family val="2"/>
          </rPr>
          <t>This information is for Departmental records. All aplications will be judged on their own merits.</t>
        </r>
        <r>
          <rPr>
            <sz val="8"/>
            <color indexed="81"/>
            <rFont val="Tahoma"/>
            <family val="2"/>
          </rPr>
          <t xml:space="preserve">
</t>
        </r>
      </text>
    </comment>
  </commentList>
</comments>
</file>

<file path=xl/comments2.xml><?xml version="1.0" encoding="utf-8"?>
<comments xmlns="http://schemas.openxmlformats.org/spreadsheetml/2006/main">
  <authors>
    <author>KONTIDOU, Fani</author>
  </authors>
  <commentList>
    <comment ref="F13" authorId="0">
      <text>
        <r>
          <rPr>
            <b/>
            <sz val="8"/>
            <color indexed="81"/>
            <rFont val="Tahoma"/>
            <family val="2"/>
          </rPr>
          <t>KONTIDOU, Fani:</t>
        </r>
        <r>
          <rPr>
            <sz val="8"/>
            <color indexed="81"/>
            <rFont val="Tahoma"/>
            <family val="2"/>
          </rPr>
          <t xml:space="preserve">
only applicable for federated schools so do not include for academies</t>
        </r>
      </text>
    </comment>
  </commentList>
</comments>
</file>

<file path=xl/sharedStrings.xml><?xml version="1.0" encoding="utf-8"?>
<sst xmlns="http://schemas.openxmlformats.org/spreadsheetml/2006/main" count="4461" uniqueCount="929">
  <si>
    <t>2014-15</t>
  </si>
  <si>
    <t>2015-16</t>
  </si>
  <si>
    <t>2016-17</t>
  </si>
  <si>
    <t>Premises</t>
  </si>
  <si>
    <t>Rates</t>
  </si>
  <si>
    <t>Energy</t>
  </si>
  <si>
    <t>Cleaning and caretaking</t>
  </si>
  <si>
    <t>Grounds maintenance and improvement</t>
  </si>
  <si>
    <t>SLT</t>
  </si>
  <si>
    <t>Notes</t>
  </si>
  <si>
    <t>Buildings Maintenance and Improvement</t>
  </si>
  <si>
    <t>Water and Sewerage</t>
  </si>
  <si>
    <t>Other</t>
  </si>
  <si>
    <t>Age Range</t>
  </si>
  <si>
    <t>-- Choose from dropdown menu --</t>
  </si>
  <si>
    <t>2017-18</t>
  </si>
  <si>
    <t>2018-19</t>
  </si>
  <si>
    <t>2019-20</t>
  </si>
  <si>
    <t>Secondary phase</t>
  </si>
  <si>
    <t>Rent</t>
  </si>
  <si>
    <t>Teaching</t>
  </si>
  <si>
    <t>Pupil Support</t>
  </si>
  <si>
    <t>Administrative</t>
  </si>
  <si>
    <t>Catering</t>
  </si>
  <si>
    <t>Pupil Premium</t>
  </si>
  <si>
    <t>FSM</t>
  </si>
  <si>
    <t>LAC</t>
  </si>
  <si>
    <t>SC</t>
  </si>
  <si>
    <t>AY12/13 LA Block LACSEG</t>
  </si>
  <si>
    <t>AY13/14 ESG Protection  rates (max of 13/14 and 90% of 12/13 rate minus 13/14 rate)</t>
  </si>
  <si>
    <t>LA code</t>
  </si>
  <si>
    <t>LA name</t>
  </si>
  <si>
    <t>Barking and Dagenham</t>
  </si>
  <si>
    <t>Barnet</t>
  </si>
  <si>
    <t>Barnsley</t>
  </si>
  <si>
    <t>Bath &amp; North East Somerset</t>
  </si>
  <si>
    <t>Bedford</t>
  </si>
  <si>
    <t>Bexley</t>
  </si>
  <si>
    <t>Birmingham</t>
  </si>
  <si>
    <t>Blackburn with Darwen</t>
  </si>
  <si>
    <t>Blackpool</t>
  </si>
  <si>
    <t>Bolton</t>
  </si>
  <si>
    <t>Bournemouth</t>
  </si>
  <si>
    <t>Bracknell Forest</t>
  </si>
  <si>
    <t>Bradford</t>
  </si>
  <si>
    <t>Brent</t>
  </si>
  <si>
    <t>Brighton and Hove</t>
  </si>
  <si>
    <t>Bristol, City of</t>
  </si>
  <si>
    <t>Bromley</t>
  </si>
  <si>
    <t>Buckinghamshire</t>
  </si>
  <si>
    <t>Bury</t>
  </si>
  <si>
    <t>Calderdale</t>
  </si>
  <si>
    <t>Cambridgeshire</t>
  </si>
  <si>
    <t>Camden</t>
  </si>
  <si>
    <t>Central Bedfordshire</t>
  </si>
  <si>
    <t>Cheshire West and Chester</t>
  </si>
  <si>
    <t>Cornwall</t>
  </si>
  <si>
    <t>Coventry</t>
  </si>
  <si>
    <t>Croydon</t>
  </si>
  <si>
    <t>Cumbria</t>
  </si>
  <si>
    <t>Darlington</t>
  </si>
  <si>
    <t>Derby</t>
  </si>
  <si>
    <t>Derbyshire</t>
  </si>
  <si>
    <t>Devon</t>
  </si>
  <si>
    <t>Doncaster</t>
  </si>
  <si>
    <t>Dorset</t>
  </si>
  <si>
    <t>Dudley</t>
  </si>
  <si>
    <t>Durham</t>
  </si>
  <si>
    <t>Ealing</t>
  </si>
  <si>
    <t>East Cheshire</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</si>
  <si>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</si>
  <si>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</si>
  <si>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</si>
  <si>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</si>
  <si>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</si>
  <si>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</si>
  <si>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</si>
  <si>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</si>
  <si>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</si>
  <si>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</si>
  <si>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</si>
  <si>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</si>
  <si>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</si>
  <si>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</si>
  <si>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</si>
  <si>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</si>
  <si>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</si>
  <si>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</si>
  <si>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</si>
  <si>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</si>
  <si>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Islington</t>
  </si>
  <si>
    <t>Kensington and Chelsea</t>
  </si>
  <si>
    <t>Kent</t>
  </si>
  <si>
    <t>Kingston</t>
  </si>
  <si>
    <t>Kingston Upon Hull, City of</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</si>
  <si>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</si>
  <si>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</si>
  <si>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</si>
  <si>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</si>
  <si>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</si>
  <si>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</si>
  <si>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</si>
  <si>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</si>
  <si>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</si>
  <si>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</si>
  <si>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</si>
  <si>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</si>
  <si>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</si>
  <si>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</si>
  <si>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</si>
  <si>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</si>
  <si>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</si>
  <si>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</si>
  <si>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</si>
  <si>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</si>
  <si>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</si>
  <si>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</si>
  <si>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</si>
  <si>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</si>
  <si>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</si>
  <si>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</si>
  <si>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</si>
  <si>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</si>
  <si>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</si>
  <si>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</si>
  <si>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</si>
  <si>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</si>
  <si>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</si>
  <si>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</si>
  <si>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</si>
  <si>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</si>
  <si>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</si>
  <si>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</si>
  <si>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</si>
  <si>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</si>
  <si>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</si>
  <si>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</si>
  <si>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</si>
  <si>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</si>
  <si>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</si>
  <si>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</si>
  <si>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</si>
  <si>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</si>
  <si>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</si>
  <si>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</si>
  <si>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</si>
  <si>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</si>
  <si>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</si>
  <si>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</si>
  <si>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</si>
  <si>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</si>
  <si>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</si>
  <si>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</si>
  <si>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</si>
  <si>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</si>
  <si>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</si>
  <si>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</si>
  <si>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</si>
  <si>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</si>
  <si>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</si>
  <si>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</si>
  <si>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</si>
  <si>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</si>
  <si>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</si>
  <si>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</si>
  <si>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</si>
  <si>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</si>
  <si>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</si>
  <si>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</si>
  <si>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</si>
  <si>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</si>
  <si>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</si>
  <si>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</si>
  <si>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</si>
  <si>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</si>
  <si>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</si>
  <si>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</si>
  <si>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</si>
  <si>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</si>
  <si>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</si>
  <si>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</si>
  <si>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</si>
  <si>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September 2014</t>
  </si>
  <si>
    <t>September 2015</t>
  </si>
  <si>
    <t>Cheshire East</t>
  </si>
  <si>
    <t>St. Helens</t>
  </si>
  <si>
    <t>City of London</t>
  </si>
  <si>
    <t>Kingston upon Thames</t>
  </si>
  <si>
    <t>Bath and North East Somerset</t>
  </si>
  <si>
    <t>Isles of Scilly</t>
  </si>
  <si>
    <t>Secondary</t>
  </si>
  <si>
    <t>Empty cohorts</t>
  </si>
  <si>
    <t>Region</t>
  </si>
  <si>
    <t>Outer London</t>
  </si>
  <si>
    <t>Abbreviated Accounts Returns (AARs) for year ending 31st August 2011</t>
  </si>
  <si>
    <t>Non-federated Academies with secondary Key Stage 4 (KS4) provision</t>
  </si>
  <si>
    <t>Per pupil income/spend</t>
  </si>
  <si>
    <t>Academy Name</t>
  </si>
  <si>
    <t>Opening Date</t>
  </si>
  <si>
    <t>Contextual Data</t>
  </si>
  <si>
    <t>Government Grant Funding (may include start-up &amp; some capital funds) (£/pupil)</t>
  </si>
  <si>
    <t>Other Income/ Donations (may include capital) (£/pupil)</t>
  </si>
  <si>
    <t>TOTAL INCOME (excl YPLA &amp; DFE capital grants, funds inherited on conversion &amp; donations into endowment fund)  (£/pupil)</t>
  </si>
  <si>
    <t>Staff Costs (£/pupil)</t>
  </si>
  <si>
    <t>Maintenance of premises (£/pupil)</t>
  </si>
  <si>
    <t>Other occupancy costs (£/pupil)</t>
  </si>
  <si>
    <t>Other Expenditure Items (£/pupil)</t>
  </si>
  <si>
    <t>TOTAL REVENUE EXPENDITURE (£/pupil)</t>
  </si>
  <si>
    <t>Percentage of pupils achieving Level 4 or above at KS2 in both English and maths in 2011</t>
  </si>
  <si>
    <t>Percentage of pupils achieving 5 A*-C grade GCSEs (or equivalent) including English and maths GCSEs in 2011</t>
  </si>
  <si>
    <t>LA Name</t>
  </si>
  <si>
    <t>London/ non-London</t>
  </si>
  <si>
    <t>URN</t>
  </si>
  <si>
    <t>Laestab</t>
  </si>
  <si>
    <t>Establishment Type (Converter/Sponsor led/CTC)</t>
  </si>
  <si>
    <t>Lowest age for entry</t>
  </si>
  <si>
    <t>Highest age for entry</t>
  </si>
  <si>
    <t>No. of pupils (FTEs)</t>
  </si>
  <si>
    <t>% eligible for FSM</t>
  </si>
  <si>
    <t>FSM Band</t>
  </si>
  <si>
    <t>Teaching supply</t>
  </si>
  <si>
    <t>Educational support</t>
  </si>
  <si>
    <t>Administration</t>
  </si>
  <si>
    <t>Other staff</t>
  </si>
  <si>
    <t>Staff restructuring costs</t>
  </si>
  <si>
    <t>Staff development and other staff costs</t>
  </si>
  <si>
    <t>Cleaning</t>
  </si>
  <si>
    <t>Water</t>
  </si>
  <si>
    <t>Insurance</t>
  </si>
  <si>
    <t>Security</t>
  </si>
  <si>
    <t>Educational supplies and services</t>
  </si>
  <si>
    <t>Other supplies and services</t>
  </si>
  <si>
    <t>ICT (not capitalised)</t>
  </si>
  <si>
    <t>Furniture and equipment (not capitalised)</t>
  </si>
  <si>
    <t>Academy with KS4 National Median</t>
  </si>
  <si>
    <t>n/a</t>
  </si>
  <si>
    <t>Wren Academy</t>
  </si>
  <si>
    <t>London</t>
  </si>
  <si>
    <t>Sponsored Academy</t>
  </si>
  <si>
    <t>Low</t>
  </si>
  <si>
    <t xml:space="preserve"> - </t>
  </si>
  <si>
    <t>London Academy</t>
  </si>
  <si>
    <t>High</t>
  </si>
  <si>
    <t>Bedford Academy</t>
  </si>
  <si>
    <t>East of England</t>
  </si>
  <si>
    <t>Non-London</t>
  </si>
  <si>
    <t>Medium</t>
  </si>
  <si>
    <t>The Business Academy Bexley</t>
  </si>
  <si>
    <t>King Edward VI Sheldon Heath Academy</t>
  </si>
  <si>
    <t>West Midlands</t>
  </si>
  <si>
    <t>Harborne Academy</t>
  </si>
  <si>
    <t>Darwen Aldridge Community Academy</t>
  </si>
  <si>
    <t>North West</t>
  </si>
  <si>
    <t>Kearsley Academy*</t>
  </si>
  <si>
    <t>SUPP</t>
  </si>
  <si>
    <t>Essa Academy</t>
  </si>
  <si>
    <t>Bolton St Catherine's Academy</t>
  </si>
  <si>
    <t>The Bourne Academy</t>
  </si>
  <si>
    <t>South West</t>
  </si>
  <si>
    <t>The Bishop of Winchester Academy</t>
  </si>
  <si>
    <t>Dixons City Academy</t>
  </si>
  <si>
    <t>Yorkshire and the Humber</t>
  </si>
  <si>
    <t>Dixons Allerton Academy</t>
  </si>
  <si>
    <t>Appleton Academy</t>
  </si>
  <si>
    <t>Bradford Academy</t>
  </si>
  <si>
    <t>-</t>
  </si>
  <si>
    <t>University Academy Keighley</t>
  </si>
  <si>
    <t>Capital City Academy</t>
  </si>
  <si>
    <t>Brighton Aldridge Community Academy</t>
  </si>
  <si>
    <t>South East</t>
  </si>
  <si>
    <t>Colston's Girls' School</t>
  </si>
  <si>
    <t>Bristol Cathedral Choir School</t>
  </si>
  <si>
    <t>The City Academy Bristol</t>
  </si>
  <si>
    <t>Merchants' Academy</t>
  </si>
  <si>
    <t>The Aylesbury Vale Academy</t>
  </si>
  <si>
    <t>Trinity Academy, Halifax</t>
  </si>
  <si>
    <t>All Saints Academy Dunstable</t>
  </si>
  <si>
    <t>Brine Leas School*</t>
  </si>
  <si>
    <t>Converter</t>
  </si>
  <si>
    <t>The Fallibroome Academy*</t>
  </si>
  <si>
    <t>University of Chester CE Academy</t>
  </si>
  <si>
    <t>Sidney Stringer Academy</t>
  </si>
  <si>
    <t>BRIT School for Performing Arts and Technology</t>
  </si>
  <si>
    <t>City Technology College</t>
  </si>
  <si>
    <t>The Quest Academy*</t>
  </si>
  <si>
    <t>West Lakes Academy</t>
  </si>
  <si>
    <t>Furness Academy</t>
  </si>
  <si>
    <t>St Aidan's Church of England Academy</t>
  </si>
  <si>
    <t>North East</t>
  </si>
  <si>
    <t>Shirebrook Academy</t>
  </si>
  <si>
    <t>East Midlands</t>
  </si>
  <si>
    <t>Uffculme School*</t>
  </si>
  <si>
    <t>Trinity Academy</t>
  </si>
  <si>
    <t>De Warenne Academy</t>
  </si>
  <si>
    <t>West London Academy</t>
  </si>
  <si>
    <t>The Eastbourne Academy*</t>
  </si>
  <si>
    <t>Colchester Academy*</t>
  </si>
  <si>
    <t>Emmanuel College</t>
  </si>
  <si>
    <t>The Cotswold Academy*</t>
  </si>
  <si>
    <t>Gloucester Academy*</t>
  </si>
  <si>
    <t>St Paul's Academy</t>
  </si>
  <si>
    <t>Mossbourne Community Academy</t>
  </si>
  <si>
    <t>Inner London</t>
  </si>
  <si>
    <t>The Petchey Academy</t>
  </si>
  <si>
    <t>Skinners' Academy</t>
  </si>
  <si>
    <t>The Bridge Academy</t>
  </si>
  <si>
    <t>The City Academy, Hackney</t>
  </si>
  <si>
    <t>Ormiston Bolingbroke Academy*</t>
  </si>
  <si>
    <t>Havant Academy*</t>
  </si>
  <si>
    <t>Greig City Academy</t>
  </si>
  <si>
    <t>Drapers' Academy</t>
  </si>
  <si>
    <t>The Steiner Academy Hereford</t>
  </si>
  <si>
    <t>The Hereford Academy</t>
  </si>
  <si>
    <t>Watford Grammar School for Girls*</t>
  </si>
  <si>
    <t>Watford Grammar School for Boys*</t>
  </si>
  <si>
    <t>Francis Combe Academy</t>
  </si>
  <si>
    <t>The Bushey Academy</t>
  </si>
  <si>
    <t>The Harefield Academy</t>
  </si>
  <si>
    <t>Stockley Academy</t>
  </si>
  <si>
    <t>Lampton Academy*</t>
  </si>
  <si>
    <t>St Mary Magdalene Academy</t>
  </si>
  <si>
    <t>City of London Academy - Islington</t>
  </si>
  <si>
    <t>Chelsea Academy</t>
  </si>
  <si>
    <t>Duke of York's Royal Military School*</t>
  </si>
  <si>
    <t>Knole Academy</t>
  </si>
  <si>
    <t>Marsh Academy</t>
  </si>
  <si>
    <t>Skinners' Kent Academy</t>
  </si>
  <si>
    <t>Folkestone Academy</t>
  </si>
  <si>
    <t>The Isle of Sheppey Academy</t>
  </si>
  <si>
    <t>Spires Academy</t>
  </si>
  <si>
    <t>The John Wallis Church of England Academy</t>
  </si>
  <si>
    <t>Dover Christ Church Academy*</t>
  </si>
  <si>
    <t>The Marlowe Academy</t>
  </si>
  <si>
    <t>Archbishop Sentamu Academy</t>
  </si>
  <si>
    <t>Sirius Academy</t>
  </si>
  <si>
    <t>Heckmondwike Grammar School*</t>
  </si>
  <si>
    <t>Fulwood Academy</t>
  </si>
  <si>
    <t>David Young Community Academy</t>
  </si>
  <si>
    <t>South Leeds Academy</t>
  </si>
  <si>
    <t>The Samworth Enterprise Academy</t>
  </si>
  <si>
    <t>St Matthew Academy</t>
  </si>
  <si>
    <t>St George's Academy</t>
  </si>
  <si>
    <t>The Giles Academy*</t>
  </si>
  <si>
    <t>North Liverpool Academy</t>
  </si>
  <si>
    <t>Enterprise South Liverpool Academy</t>
  </si>
  <si>
    <t>The Academy of St Francis of Assisi</t>
  </si>
  <si>
    <t>Barnfield West Academy Luton</t>
  </si>
  <si>
    <t>Barnfield South Academy Luton</t>
  </si>
  <si>
    <t>Barnfield Business and Enterprise Studio Academy*</t>
  </si>
  <si>
    <t>The Co-operative Academy of Manchester</t>
  </si>
  <si>
    <t>Manchester Health Academy</t>
  </si>
  <si>
    <t>Manchester Enterprise Academy</t>
  </si>
  <si>
    <t>Manchester Communication Academy</t>
  </si>
  <si>
    <t>The East Manchester Academy</t>
  </si>
  <si>
    <t>Strood Academy</t>
  </si>
  <si>
    <t>Brompton Academy*</t>
  </si>
  <si>
    <t>Bishop of Rochester Academy</t>
  </si>
  <si>
    <t>St Mark's Church of England Academy</t>
  </si>
  <si>
    <t>Macmillan Academy</t>
  </si>
  <si>
    <t>The King's Academy</t>
  </si>
  <si>
    <t>Unity City Academy</t>
  </si>
  <si>
    <t>The Milton Keynes Academy</t>
  </si>
  <si>
    <t>Excelsior Academy</t>
  </si>
  <si>
    <t>The Thetford Academy*</t>
  </si>
  <si>
    <t>King's Lynn Academy*</t>
  </si>
  <si>
    <t>The Open Academy</t>
  </si>
  <si>
    <t>City Academy Norwich</t>
  </si>
  <si>
    <t>Healing Science Academy*</t>
  </si>
  <si>
    <t>Tollbar Academy*</t>
  </si>
  <si>
    <t>Tollbar Edge Cleethorpes Academy*</t>
  </si>
  <si>
    <t>The St Lawrence Academy</t>
  </si>
  <si>
    <t>Brooke Weston Academy</t>
  </si>
  <si>
    <t>Northampton School for Boys*</t>
  </si>
  <si>
    <t>Kettering Science Academy</t>
  </si>
  <si>
    <t>Corby Business Academy</t>
  </si>
  <si>
    <t>Bede Academy</t>
  </si>
  <si>
    <t>Northumberland CofE Academy</t>
  </si>
  <si>
    <t>Nottingham University Samworth Academy</t>
  </si>
  <si>
    <t>The Bulwell Academy</t>
  </si>
  <si>
    <t>George Spencer Academy and Technology College*</t>
  </si>
  <si>
    <t>Samworth Church Academy</t>
  </si>
  <si>
    <t>Waterhead Academy</t>
  </si>
  <si>
    <t>The Oxford Academy</t>
  </si>
  <si>
    <t>Arthur Mellows Village College*</t>
  </si>
  <si>
    <t>Thomas Deacon Academy</t>
  </si>
  <si>
    <t>Marine Academy Plymouth*</t>
  </si>
  <si>
    <t>The All Saints Church of England Academy</t>
  </si>
  <si>
    <t>St Aldhelm's Academy</t>
  </si>
  <si>
    <t>John Madejski Academy</t>
  </si>
  <si>
    <t>Chadwell Heath Academy*</t>
  </si>
  <si>
    <t>Freebrough Academy*</t>
  </si>
  <si>
    <t>St Anne's Academy</t>
  </si>
  <si>
    <t>Maltby Academy</t>
  </si>
  <si>
    <t>Sandwell Academy</t>
  </si>
  <si>
    <t>Q3 Academy</t>
  </si>
  <si>
    <t>RSA Academy</t>
  </si>
  <si>
    <t>The Langley Academy</t>
  </si>
  <si>
    <t>Park Hall Academy</t>
  </si>
  <si>
    <t>CTC Kingshurst Academy</t>
  </si>
  <si>
    <t>Huish Episcopi Academy*</t>
  </si>
  <si>
    <t>Holyrood Academy*</t>
  </si>
  <si>
    <t>The Taunton Academy</t>
  </si>
  <si>
    <t>Westcliff High School for Boys Academy*</t>
  </si>
  <si>
    <t>The Charter School*</t>
  </si>
  <si>
    <t>St Michael and All Angels CofE Academy</t>
  </si>
  <si>
    <t>Bacon's College</t>
  </si>
  <si>
    <t>City of London Academy (Southwark)</t>
  </si>
  <si>
    <t>The Sutton Academy</t>
  </si>
  <si>
    <t>The JCB Academy</t>
  </si>
  <si>
    <t>Thornaby Academy*</t>
  </si>
  <si>
    <t>North Shore Health Academy</t>
  </si>
  <si>
    <t>Co-Operative Academy at Brownhills</t>
  </si>
  <si>
    <t>Hartismere High School*</t>
  </si>
  <si>
    <t>Castle View Enterprise Academy</t>
  </si>
  <si>
    <t>Academy 360</t>
  </si>
  <si>
    <t>Red House Academy</t>
  </si>
  <si>
    <t>Audenshaw School Academy Trust*</t>
  </si>
  <si>
    <t>Droylsden Academy</t>
  </si>
  <si>
    <t>New Charter Academy</t>
  </si>
  <si>
    <t>Thomas Telford School</t>
  </si>
  <si>
    <t>Madeley Academy</t>
  </si>
  <si>
    <t>Abraham Darby Academy</t>
  </si>
  <si>
    <t>The Gateway Academy</t>
  </si>
  <si>
    <t>Urmston Grammar Academy*</t>
  </si>
  <si>
    <t>Walsall Academy</t>
  </si>
  <si>
    <t>Shelfield Community Academy</t>
  </si>
  <si>
    <t>Ashcroft Technology Academy</t>
  </si>
  <si>
    <t>The Nuneaton Academy*</t>
  </si>
  <si>
    <t>Pimlico Academy</t>
  </si>
  <si>
    <t>Westminster Academy</t>
  </si>
  <si>
    <t>Hardenhuish School*</t>
  </si>
  <si>
    <t>The Wellington Academy</t>
  </si>
  <si>
    <t>Sarum Academy</t>
  </si>
  <si>
    <t>Tudor Grange Academy Worcester</t>
  </si>
  <si>
    <t>1. Data has been given for Academies open for the full 2010/11 academic year (i.e. from September 2010 to 31st August 2011). Academies that were not open for the full academic year have been excluded.</t>
  </si>
  <si>
    <t xml:space="preserve">2. The AAR dataset and the LA maintained schools data (Consistent Financial Reporting (CFR) return) are not comparable for a number of reasons including that the AAR return has different </t>
  </si>
  <si>
    <t xml:space="preserve">      income and expenditure categories to the CFR and that Academies receive additional funding to reflect their wider responsibilities. Please see the separate user guide for further information.</t>
  </si>
  <si>
    <t xml:space="preserve">3. * Academy has submitted AAR data for more than 12 months. AARs exceeding 12 months relate to Academies that first opened to pupils during September 2010 but had registered (‘incorporated’) as a </t>
  </si>
  <si>
    <t xml:space="preserve">    company up to 6 months earlier.  These Academies elected to apply freedoms offered under the Companies Act to extend their initial accounting period beyond 12 months. Apart from the start-up costs,</t>
  </si>
  <si>
    <t xml:space="preserve">    it is not expected that expenditure will be significant for the months between the incorporation and opening dates and therefore the items of spend recorded will relate largely to the 12 months of the </t>
  </si>
  <si>
    <t xml:space="preserve">    2010/11 academic year.</t>
  </si>
  <si>
    <t>4. As a result of the income fields included, some capital grants, capital funds and/or capital donations appear in the AAR data. This may include significant sums representing the value of an Academy’s</t>
  </si>
  <si>
    <t xml:space="preserve">     buildings and other tangible fixed assets inherited from the local authority. We exclude all capital income for LA maintained schools.</t>
  </si>
  <si>
    <t>5. Income/spend per pupil has been calculated using full time equivalent (FTE) pupil numbers from the 2011 School Census</t>
  </si>
  <si>
    <t xml:space="preserve">6. SUPP indicates that the figure has been suppressed. ‘Teaching staff’ and ‘educational support staff’ have been suppressed if there were fewer than 3 teaching staff (including teachers in the leadership </t>
  </si>
  <si>
    <t xml:space="preserve">    group) or education support staff (including teaching assistants) according to the 2010 Workforce Census. Where the staff numbers are not known then figures have been suppressed where total spend on </t>
  </si>
  <si>
    <t xml:space="preserve">    ‘teachers’ or ‘educational support staff’ is less than £150,000. Figures have also been suppressed for ‘administration staff ', 'premises staff ', 'catering staff’ and ‘other staff’ where the figure reported was</t>
  </si>
  <si>
    <t xml:space="preserve">     less than £50,000. If only one of the mentioned categories was less than £50,000, then we have carried out secondary suppression so that the grouped spend category ‘other supplies and services’ has </t>
  </si>
  <si>
    <t xml:space="preserve">    also been suppressed. On the raw file we have suppressed all five expenditure categories within ‘other supplies and services’.</t>
  </si>
  <si>
    <t>7. Academies have been grouped into low, medium and high bands for free school meal eligibility. Low:  =&lt;20.0%, Medium: 20.1% to 35.0% and High: &gt;=35.1%. They have been ordered London then non-London</t>
  </si>
  <si>
    <t xml:space="preserve">     and colour coded according to free school meal band.</t>
  </si>
  <si>
    <t>8. Attainment data has been taken from the 2011 Performance Tables. Please refer to these tables for more information about attainment variables.</t>
  </si>
  <si>
    <t>9. Academies submit an AAR to the nearest thousand pounds.</t>
  </si>
  <si>
    <t>10. YPLA appears in the heading of Total Income, they are now known as the Education Funding Agency (EFA). Please refer to the Technical Guide for more information.</t>
  </si>
  <si>
    <t>11. Academy Trusts are responsible for providing accurate data in their AAR to the EFA. The Department has published the data as produced and submitted by the Academy Trust.</t>
  </si>
  <si>
    <t>12. Those Academies with KS4 provision (i.e. secondary phase) that do not have KS4 attainment data either did not have any pupils at the end of Key Stage 4 in 2011, or were believed to be open</t>
  </si>
  <si>
    <t xml:space="preserve">      on or after 12th September 2010 and their attainment data is attributed to their predecessor school in the 2011 Performance Tables.</t>
  </si>
  <si>
    <t>All-Through</t>
  </si>
  <si>
    <t>MAX</t>
  </si>
  <si>
    <t>School</t>
  </si>
  <si>
    <t>Supply teachers</t>
  </si>
  <si>
    <t>staff development and other staff costs</t>
  </si>
  <si>
    <t>Recruitment</t>
  </si>
  <si>
    <t>Educational Supplies and Services</t>
  </si>
  <si>
    <t>ICT (not capital)</t>
  </si>
  <si>
    <t>Other supplies</t>
  </si>
  <si>
    <t>Buildings Insurance</t>
  </si>
  <si>
    <t>DEP_IDACI_0.2_0.25_PAPP</t>
  </si>
  <si>
    <t>DEP_IDACI_0.2_0.25_SAPP</t>
  </si>
  <si>
    <t>DEP_IDACI_0.25_0.3_PAPP</t>
  </si>
  <si>
    <t>DEP_IDACI_0.25_0.3_SAPP</t>
  </si>
  <si>
    <t>DEP_IDACI_0.3_0.4_PAPP</t>
  </si>
  <si>
    <t>DEP_IDACI_0.3_0.4_SAPP</t>
  </si>
  <si>
    <t>DEP_IDACI_0.4_0.5_PAPP</t>
  </si>
  <si>
    <t>DEP_IDACI_0.4_0.5_SAPP</t>
  </si>
  <si>
    <t>DEP_IDACI_0.5_0.6_PAPP</t>
  </si>
  <si>
    <t>DEP_IDACI_0.5_0.6_SAPP</t>
  </si>
  <si>
    <t>DEP_IDACI_0.6_1.0_PAPP</t>
  </si>
  <si>
    <t>DEP_IDACI_0.6_1.0_SAPP</t>
  </si>
  <si>
    <t>LAC_APP</t>
  </si>
  <si>
    <t>SEN_LowAtt_APP</t>
  </si>
  <si>
    <t>SEN_SEC_APP</t>
  </si>
  <si>
    <t>EAL_PRI_APP</t>
  </si>
  <si>
    <t>EAL_SEC_APP</t>
  </si>
  <si>
    <t>MOB_PRIM_APP</t>
  </si>
  <si>
    <t>MOB_SEC_APP</t>
  </si>
  <si>
    <t>EAL_3_PRI</t>
  </si>
  <si>
    <t>EAL_3_SEC</t>
  </si>
  <si>
    <t>EAL_2_PRI</t>
  </si>
  <si>
    <t>EAL_2_SEC</t>
  </si>
  <si>
    <t>EAL_1_PRI</t>
  </si>
  <si>
    <t>EAL_1_SEC</t>
  </si>
  <si>
    <t>NOR_ Primary</t>
  </si>
  <si>
    <t>NOR_ Secondary</t>
  </si>
  <si>
    <t>FSM_PRI</t>
  </si>
  <si>
    <t>Ever6_Pri</t>
  </si>
  <si>
    <t>FSM_sec</t>
  </si>
  <si>
    <t>Ever6_sec</t>
  </si>
  <si>
    <t>IDACI_0_PRI</t>
  </si>
  <si>
    <t>IDACI_1_PRI</t>
  </si>
  <si>
    <t>IDACI_2_PRI</t>
  </si>
  <si>
    <t>IDACI_3_PRI</t>
  </si>
  <si>
    <t>IDACI_4_PRI</t>
  </si>
  <si>
    <t>IDACI_5_PRI</t>
  </si>
  <si>
    <t>IDACI_6_PRI</t>
  </si>
  <si>
    <t>IDACI_0_SEC</t>
  </si>
  <si>
    <t>IDACI_1_SEC</t>
  </si>
  <si>
    <t>IDACI_2_SEC</t>
  </si>
  <si>
    <t>IDACI_3_SEC</t>
  </si>
  <si>
    <t>IDACI_4_SEC</t>
  </si>
  <si>
    <t>IDACI_5_SEC</t>
  </si>
  <si>
    <t>IDACI_6_SEC</t>
  </si>
  <si>
    <t>LAC_X</t>
  </si>
  <si>
    <t>LAC_6</t>
  </si>
  <si>
    <t>LAC_12</t>
  </si>
  <si>
    <t>Low_Att_Pri78</t>
  </si>
  <si>
    <t>Low_Att_Pri73</t>
  </si>
  <si>
    <t>Low_Att_Sec</t>
  </si>
  <si>
    <t>Mob_Pri</t>
  </si>
  <si>
    <t>Mob_Sec</t>
  </si>
  <si>
    <t>England</t>
  </si>
  <si>
    <t>IDACI Score 0.2 - 0.25</t>
  </si>
  <si>
    <t>Deprivation</t>
  </si>
  <si>
    <t>IDACI Score 0.25-0.3</t>
  </si>
  <si>
    <t>IDACI Score 0.3- 0.4</t>
  </si>
  <si>
    <t>IDACI Score 0.4-0.5</t>
  </si>
  <si>
    <t>IDACI Score 0.5-0.6</t>
  </si>
  <si>
    <t>IDACI Score 0.6-1</t>
  </si>
  <si>
    <t>Low Cost, High Incidence SEN</t>
  </si>
  <si>
    <t>English as an Additional Language (EAL)</t>
  </si>
  <si>
    <t>IDACI</t>
  </si>
  <si>
    <t>---</t>
  </si>
  <si>
    <t>LA_Name</t>
  </si>
  <si>
    <t>LA_Identifier</t>
  </si>
  <si>
    <t>BE_PRIM_APP</t>
  </si>
  <si>
    <t>BE_KS3_APP</t>
  </si>
  <si>
    <t>BE_KS4_APP</t>
  </si>
  <si>
    <t>DEP_FSM_PRIM_FSM</t>
  </si>
  <si>
    <t>DEP_FSM_PRIM_PAPP</t>
  </si>
  <si>
    <t>DEP_FSM_SEC_FSM</t>
  </si>
  <si>
    <t>DEP_FSM_SEC_SAPP</t>
  </si>
  <si>
    <t>SEN_LowAtt</t>
  </si>
  <si>
    <t>EAL_PRI</t>
  </si>
  <si>
    <t>EAL_SEC</t>
  </si>
  <si>
    <t>LumpSum_FixedSumPerSchool</t>
  </si>
  <si>
    <t>Primary FSM6</t>
  </si>
  <si>
    <t>Secondary FSM6</t>
  </si>
  <si>
    <t>LAC_X_Mar11</t>
  </si>
  <si>
    <t>LowAtt_%_PRI_78</t>
  </si>
  <si>
    <t>NA</t>
  </si>
  <si>
    <t>Primary FSM</t>
  </si>
  <si>
    <t>Secondary FSM</t>
  </si>
  <si>
    <t>LowAtt_%_PRI_73</t>
  </si>
  <si>
    <t>Bedford Borough</t>
  </si>
  <si>
    <t>LAC_6_Mar11</t>
  </si>
  <si>
    <t>LAC_12_Mar11</t>
  </si>
  <si>
    <t>Mobility</t>
  </si>
  <si>
    <t>Post 16 Per Pupil Funding Rate</t>
  </si>
  <si>
    <t>Looked After Children (Pupil Led Factors)</t>
  </si>
  <si>
    <t>Primary / Secondary</t>
  </si>
  <si>
    <t>LAC - Pupil Led Factor</t>
  </si>
  <si>
    <t>Primary FSM / FSM6</t>
  </si>
  <si>
    <t>Secondary FSM / FSM6</t>
  </si>
  <si>
    <t>FSM / FSM6</t>
  </si>
  <si>
    <t>LA Code</t>
  </si>
  <si>
    <t>Local Authority Name</t>
  </si>
  <si>
    <t>Historical Commitments of 6th Form Funding from DSG</t>
  </si>
  <si>
    <t>Criteria</t>
  </si>
  <si>
    <t>Unit cost</t>
  </si>
  <si>
    <t>For input to summary</t>
  </si>
  <si>
    <t>Former specfic grants - allocated at £623.11 per 6th form student</t>
  </si>
  <si>
    <t>£623.11 per 6th form pupil</t>
  </si>
  <si>
    <t>6th Form AWPU (resulting from mainstreaming grants) £248.31 * 3906</t>
  </si>
  <si>
    <t>£248.31 per 6th form pupil</t>
  </si>
  <si>
    <t>A unit of resource has been allocated per Post 16 pupil to reflect the ex mainstream Standards Fund Grants that were previously allocated to Post 16 pupils.</t>
  </si>
  <si>
    <t>?</t>
  </si>
  <si>
    <t>Equates to £741 per post 16 pupil</t>
  </si>
  <si>
    <t>£741 per 6th form pupil</t>
  </si>
  <si>
    <t>Previous share of schools standards grant and specialist status that the 6th form pupils attracted.</t>
  </si>
  <si>
    <t>Post 16 pupil numbers * £171.98</t>
  </si>
  <si>
    <t>£171.98 per 6th form pupil</t>
  </si>
  <si>
    <t xml:space="preserve">Funding arises from grants subsumed in to the DSG, such as the SSG and Specialist School Status as these were calculated to a DfE formula to include post 16 pupils. </t>
  </si>
  <si>
    <t>Former Standards Funds for 6th form pupils paid at a provisional rate of £369.03 per 6th form pupil. This value will change when we receive details from the October census.</t>
  </si>
  <si>
    <t>£369.03 per 6th form pupil</t>
  </si>
  <si>
    <t>Existing Sixth Form Commitments - an allocation of £182.10 per sixth form pupil.</t>
  </si>
  <si>
    <t>£182.10 per 6th form pupil</t>
  </si>
  <si>
    <t xml:space="preserve">Split site allowance for 2 federated secondary schools with a combined 6th form, which occupies a separate site. £60,ooo lump sum for each school plus £5 per pre 16 pupil and £20 for each 6th form student. </t>
  </si>
  <si>
    <t>£60,000 lump sum + £5 per pre 16 pupil, £20 per 6th form pupil</t>
  </si>
  <si>
    <t>Post 16 pupils only.  £153.18 per post-16 pupil.</t>
  </si>
  <si>
    <t>£153.18 per 6th form pupil</t>
  </si>
  <si>
    <t>identified the historic funding that was allocated on behalf of sixth  form pupils as grant funding prior to mainstreaming in 2011/12. The number of sixth form pupils multiplied by £316 per pupil, if the numbers of sixth fom pupils changes the value per pupil will also change.</t>
  </si>
  <si>
    <t>£316 per 6th form pupil</t>
  </si>
  <si>
    <t>£181.5673 per sixth form pupil    This is the total of assimilated grants based on post 16 pupil numbers (including post 16 share of assimilated specialist schools grant), less the post 16 non AWPU deduction from rates, redistributed across 11-18 schools based on post 16 pupil numbers   £181.5673 per eligible pupil  Thus the average net DSG distributed to post 16s remains the same</t>
  </si>
  <si>
    <t xml:space="preserve">£181.5673 per 6th form pupil   </t>
  </si>
  <si>
    <t>Post-Opening Grant / Leadership Component:</t>
  </si>
  <si>
    <t>Pupil Premium FSM6</t>
  </si>
  <si>
    <t>SECTION H: LOCATION AND PREMISES</t>
  </si>
  <si>
    <t>Jump to second choice site</t>
  </si>
  <si>
    <t>Jump to third choice site</t>
  </si>
  <si>
    <t>Jump to fourth choice site</t>
  </si>
  <si>
    <t>Jump to section for independent schools</t>
  </si>
  <si>
    <r>
      <t xml:space="preserve">If you have not identified a site yet, please tell us the postcode of a central location in the your preferred area. It must be a full postcode e.g. SW1P 3BT, </t>
    </r>
    <r>
      <rPr>
        <i/>
        <sz val="10"/>
        <color theme="1"/>
        <rFont val="Arial"/>
        <family val="2"/>
      </rPr>
      <t>not</t>
    </r>
    <r>
      <rPr>
        <sz val="10"/>
        <color theme="1"/>
        <rFont val="Arial"/>
        <family val="2"/>
      </rPr>
      <t xml:space="preserve"> SW1:</t>
    </r>
  </si>
  <si>
    <t>Preferred site</t>
  </si>
  <si>
    <t>Full address and postcode. It must be a full postcode e.g. SW1P 3BT, not SW1:</t>
  </si>
  <si>
    <t>In which local authority is the site?</t>
  </si>
  <si>
    <t>Please select</t>
  </si>
  <si>
    <t>If the preferred site is near to the boundary with another local authority, please say which:</t>
  </si>
  <si>
    <t>If the preferred site is near to the boundary with a third local authority, please say which:</t>
  </si>
  <si>
    <t>If the preferred site is near to the boundary with a fourth local authority, please say which:</t>
  </si>
  <si>
    <t>Please tell us how you found the site:</t>
  </si>
  <si>
    <t>Please confirm the tenure:</t>
  </si>
  <si>
    <t>If other, please explain further:</t>
  </si>
  <si>
    <t>Please Include information on purchase or lease price if known:</t>
  </si>
  <si>
    <t>Who owns the site?</t>
  </si>
  <si>
    <t>Name and contact details of owner:</t>
  </si>
  <si>
    <t>Name and contact details of agent or local authority representative where available:</t>
  </si>
  <si>
    <t xml:space="preserve">What kind of site is it? </t>
  </si>
  <si>
    <t>What is the current use?</t>
  </si>
  <si>
    <t>If government building or 'other' - please describe:</t>
  </si>
  <si>
    <t>Second choice site</t>
  </si>
  <si>
    <t>Full address and postcode of your second choice site. It must be a full postcode e.g. SW1P 3BT, not SW1:</t>
  </si>
  <si>
    <t>Third choice site</t>
  </si>
  <si>
    <t>Full address and postcode of your third choice site. It must be a full postcode e.g. SW1P 3BT, not SW1:</t>
  </si>
  <si>
    <t>Fourth choice site</t>
  </si>
  <si>
    <t>Full address and postcode of your fourth choice site,  It must be a full postcode e.g. SW1P 3BT, not SW1:</t>
  </si>
  <si>
    <t xml:space="preserve">For independent school convertors </t>
  </si>
  <si>
    <t>Please say whether you will be increasing PAN when becoming a free school:</t>
  </si>
  <si>
    <t>if yes, from what to what?</t>
  </si>
  <si>
    <t>Please confirm the size of your existing site:</t>
  </si>
  <si>
    <t>Please confirm the size of your existing buildings:</t>
  </si>
  <si>
    <t>Please confirm the tenure of your site/buildings including details of any loans or mortgages:</t>
  </si>
  <si>
    <t>Section A</t>
  </si>
  <si>
    <t>Section B</t>
  </si>
  <si>
    <t>Section H</t>
  </si>
  <si>
    <t>Basic information</t>
  </si>
  <si>
    <t>About the company</t>
  </si>
  <si>
    <t>Further details about the group</t>
  </si>
  <si>
    <t>Links to other organisations</t>
  </si>
  <si>
    <t>General</t>
  </si>
  <si>
    <t>This sheet will be hidden</t>
  </si>
  <si>
    <t>Yes/No</t>
  </si>
  <si>
    <t>Yes/No NA</t>
  </si>
  <si>
    <t>Yes/No not sure</t>
  </si>
  <si>
    <t>Yes/No/na 16-19</t>
  </si>
  <si>
    <t>Special school types of pupil</t>
  </si>
  <si>
    <t>AP types of pupil</t>
  </si>
  <si>
    <t>List of types of hybrid school</t>
  </si>
  <si>
    <t>Age range long</t>
  </si>
  <si>
    <t>AP type of group</t>
  </si>
  <si>
    <t>Special type of group</t>
  </si>
  <si>
    <t>MS type of group</t>
  </si>
  <si>
    <t>LAs</t>
  </si>
  <si>
    <t>LAs + NA</t>
  </si>
  <si>
    <t>Numbers</t>
  </si>
  <si>
    <t>Site tenure</t>
  </si>
  <si>
    <t>who owns the site</t>
  </si>
  <si>
    <t>What type of site is it?</t>
  </si>
  <si>
    <t>What sort of building is it?</t>
  </si>
  <si>
    <t>Route one or route 2</t>
  </si>
  <si>
    <t>16-19 types of local school</t>
  </si>
  <si>
    <t>Ofsted ratings</t>
  </si>
  <si>
    <t>NSN</t>
  </si>
  <si>
    <t>years</t>
  </si>
  <si>
    <t>sex</t>
  </si>
  <si>
    <t>pedagogy</t>
  </si>
  <si>
    <t>size of governing body</t>
  </si>
  <si>
    <t>UTC directors</t>
  </si>
  <si>
    <t>when did you last apply</t>
  </si>
  <si>
    <t>SS application rounds</t>
  </si>
  <si>
    <t>Numbers of directors</t>
  </si>
  <si>
    <t>List of faiths</t>
  </si>
  <si>
    <t>UTC opening year</t>
  </si>
  <si>
    <t>UTC rounds</t>
  </si>
  <si>
    <t>number of schools</t>
  </si>
  <si>
    <t>Yes</t>
  </si>
  <si>
    <t>N/A</t>
  </si>
  <si>
    <t>Asperger’s Syndrome</t>
  </si>
  <si>
    <t xml:space="preserve"> Children with behavioural issues</t>
  </si>
  <si>
    <t xml:space="preserve">Not a hybrid </t>
  </si>
  <si>
    <t xml:space="preserve"> 4-11</t>
  </si>
  <si>
    <t>3-11</t>
  </si>
  <si>
    <t>A cluster of schools</t>
  </si>
  <si>
    <t xml:space="preserve">Freehold purchase </t>
  </si>
  <si>
    <t>Government building</t>
  </si>
  <si>
    <t>Cleared site requiring new build</t>
  </si>
  <si>
    <t>Church</t>
  </si>
  <si>
    <t>Route one</t>
  </si>
  <si>
    <t>11-16</t>
  </si>
  <si>
    <t>Outstanding</t>
  </si>
  <si>
    <t>No help</t>
  </si>
  <si>
    <t>Co-educational</t>
  </si>
  <si>
    <t>None</t>
  </si>
  <si>
    <t>1-5</t>
  </si>
  <si>
    <t>Company director - employer</t>
  </si>
  <si>
    <t>Wave one June 2010 - Feb 2011</t>
  </si>
  <si>
    <t>Wave two - September 2011</t>
  </si>
  <si>
    <t>Buddhism</t>
  </si>
  <si>
    <t>Wave two - June 2011</t>
  </si>
  <si>
    <t>No</t>
  </si>
  <si>
    <t>Attention Deficit Hyperactivity Disorders</t>
  </si>
  <si>
    <t xml:space="preserve"> Children with long term illnesses </t>
  </si>
  <si>
    <t>AP with mainstream</t>
  </si>
  <si>
    <t xml:space="preserve"> 4-16</t>
  </si>
  <si>
    <t>4-11</t>
  </si>
  <si>
    <t xml:space="preserve">A parent/community group </t>
  </si>
  <si>
    <t>Already owned by the trust</t>
  </si>
  <si>
    <t>Local authority building</t>
  </si>
  <si>
    <t>Existing building</t>
  </si>
  <si>
    <t>Emergency services building</t>
  </si>
  <si>
    <t>Route two</t>
  </si>
  <si>
    <t>11-18</t>
  </si>
  <si>
    <t>Good</t>
  </si>
  <si>
    <t>Some help</t>
  </si>
  <si>
    <t>Boys only</t>
  </si>
  <si>
    <t>Steiner</t>
  </si>
  <si>
    <t>6-10</t>
  </si>
  <si>
    <t>Company director - university</t>
  </si>
  <si>
    <t xml:space="preserve">Wave two June 2011  </t>
  </si>
  <si>
    <t>Wave three - February 2012</t>
  </si>
  <si>
    <t>Christianity</t>
  </si>
  <si>
    <t>Wave three - January 2012</t>
  </si>
  <si>
    <t>Not sure</t>
  </si>
  <si>
    <t>NA 16-19 application</t>
  </si>
  <si>
    <t>Autistic Spectrum Disorder (ASD)</t>
  </si>
  <si>
    <t xml:space="preserve"> Excluded children </t>
  </si>
  <si>
    <t>Mainstream with AP</t>
  </si>
  <si>
    <t xml:space="preserve"> 4-19</t>
  </si>
  <si>
    <t>5-11</t>
  </si>
  <si>
    <t>A state maintained school/academy</t>
  </si>
  <si>
    <t>Lease</t>
  </si>
  <si>
    <t>Government building - please describe</t>
  </si>
  <si>
    <t>14-18</t>
  </si>
  <si>
    <t>Satisfactory</t>
  </si>
  <si>
    <t>NSN Development Programme</t>
  </si>
  <si>
    <t>Girls only</t>
  </si>
  <si>
    <t xml:space="preserve">Montessori </t>
  </si>
  <si>
    <t>11-15</t>
  </si>
  <si>
    <t>Company director - other</t>
  </si>
  <si>
    <t>Wave three Jan 2012</t>
  </si>
  <si>
    <t>Wave four - January 2013</t>
  </si>
  <si>
    <t>Hinduism</t>
  </si>
  <si>
    <t>Wave four - November 2012</t>
  </si>
  <si>
    <t>Behaviour, Emotional and Social Difficulty (BESD)</t>
  </si>
  <si>
    <t xml:space="preserve"> Other (please specify below)</t>
  </si>
  <si>
    <t>Mainstream with AP and special</t>
  </si>
  <si>
    <t xml:space="preserve"> 11-16</t>
  </si>
  <si>
    <t>7-11</t>
  </si>
  <si>
    <t>A teacher-led group</t>
  </si>
  <si>
    <t>Other - please explain</t>
  </si>
  <si>
    <t>Privately owned  Local Authority building</t>
  </si>
  <si>
    <t>Health building</t>
  </si>
  <si>
    <t>Mixture</t>
  </si>
  <si>
    <t>Needs improvement</t>
  </si>
  <si>
    <t>16-20</t>
  </si>
  <si>
    <t>Wave four Jan 2013</t>
  </si>
  <si>
    <t>Islam</t>
  </si>
  <si>
    <t>Delicate Medical Problems</t>
  </si>
  <si>
    <t xml:space="preserve"> Severely bullied children</t>
  </si>
  <si>
    <t>Mainstream with special</t>
  </si>
  <si>
    <t xml:space="preserve"> 11-19</t>
  </si>
  <si>
    <t>3-16</t>
  </si>
  <si>
    <t>An academy chain</t>
  </si>
  <si>
    <t xml:space="preserve">Peppercorn lease </t>
  </si>
  <si>
    <t>Office</t>
  </si>
  <si>
    <t>Inadequate</t>
  </si>
  <si>
    <t>20+</t>
  </si>
  <si>
    <t>Judiasm</t>
  </si>
  <si>
    <t>Hearing Impairment (HI)</t>
  </si>
  <si>
    <t xml:space="preserve"> Teenage mothers </t>
  </si>
  <si>
    <t>Other (please specify below)</t>
  </si>
  <si>
    <t xml:space="preserve"> 14-19</t>
  </si>
  <si>
    <t>4-16</t>
  </si>
  <si>
    <t>An existing free school sponsor</t>
  </si>
  <si>
    <t>Other - please describe</t>
  </si>
  <si>
    <t>Sikhism</t>
  </si>
  <si>
    <t>Hospital School</t>
  </si>
  <si>
    <t>Special with AP</t>
  </si>
  <si>
    <t xml:space="preserve"> 16-19</t>
  </si>
  <si>
    <t>5-16</t>
  </si>
  <si>
    <t>An existing provider</t>
  </si>
  <si>
    <t>An independent school convertor</t>
  </si>
  <si>
    <t xml:space="preserve">School/education building  </t>
  </si>
  <si>
    <t xml:space="preserve">Other </t>
  </si>
  <si>
    <t>Moderate Learning Difficulty (MLD)</t>
  </si>
  <si>
    <t>Special with mainstream</t>
  </si>
  <si>
    <t>7-16</t>
  </si>
  <si>
    <t>Something else (please give detail below)</t>
  </si>
  <si>
    <t>Warehouse</t>
  </si>
  <si>
    <t>Multi-Sensory Impairment (MSI)</t>
  </si>
  <si>
    <t>An indepentent school wishing to become a sponsor</t>
  </si>
  <si>
    <t>3-18</t>
  </si>
  <si>
    <t>Physical Disability (PD)</t>
  </si>
  <si>
    <t>4-18</t>
  </si>
  <si>
    <t>Profound and Multiple Learning Difficulty (PMLD)</t>
  </si>
  <si>
    <t>5-18</t>
  </si>
  <si>
    <t>Severe Learning Difficulty (SLD)</t>
  </si>
  <si>
    <t>7-18</t>
  </si>
  <si>
    <t>Specific Learning Difficulty (SpLD)</t>
  </si>
  <si>
    <t>Speech, Language and Communication Needs (SLCN)</t>
  </si>
  <si>
    <t>13-18</t>
  </si>
  <si>
    <t>Visual Impairment (VI)</t>
  </si>
  <si>
    <t>16-18</t>
  </si>
  <si>
    <t>3-19</t>
  </si>
  <si>
    <t>4-19</t>
  </si>
  <si>
    <t>5-19</t>
  </si>
  <si>
    <t>7-19</t>
  </si>
  <si>
    <t>11-19</t>
  </si>
  <si>
    <t>13-19</t>
  </si>
  <si>
    <t>16-19</t>
  </si>
  <si>
    <t>More than 50</t>
  </si>
  <si>
    <t xml:space="preserve">SECTION A: APPLICANT DETAILS </t>
  </si>
  <si>
    <t xml:space="preserve">Please note that the text boxes can be made bigger expanding the row in which it sits.
To insert a new line in a text box, press alt + enter. </t>
  </si>
  <si>
    <t>Jump to about the company</t>
  </si>
  <si>
    <t>Jump to further details about the group</t>
  </si>
  <si>
    <t>Jump to links to other organisations</t>
  </si>
  <si>
    <t>Name of proposed  UTC:</t>
  </si>
  <si>
    <t>Address of lead applicant:</t>
  </si>
  <si>
    <t>Email address of lead applicant:</t>
  </si>
  <si>
    <t>Telephone number of lead applicant:</t>
  </si>
  <si>
    <t>Have you applied before for this UTC, whether under the current name or something else?</t>
  </si>
  <si>
    <t xml:space="preserve">If 'Yes' and the name of the UTC was different, please say what the original name was: </t>
  </si>
  <si>
    <t xml:space="preserve">If 'Yes', when did you last apply? N.B. The options are dates of submission of applications, not the announcement of results. </t>
  </si>
  <si>
    <t>Company name:</t>
  </si>
  <si>
    <t>Company address:</t>
  </si>
  <si>
    <t>Company registration number:</t>
  </si>
  <si>
    <t>Date when company was incorporated:</t>
  </si>
  <si>
    <t>Please confirm the total number of company members (must be a minimum of 3):</t>
  </si>
  <si>
    <t>Company director one - type:</t>
  </si>
  <si>
    <t>Company director one - addess:</t>
  </si>
  <si>
    <t>Company director two - type:</t>
  </si>
  <si>
    <t>Company director two - address:</t>
  </si>
  <si>
    <t>Company director three - type:</t>
  </si>
  <si>
    <t>Company director three - address:</t>
  </si>
  <si>
    <t>Company director four - type:</t>
  </si>
  <si>
    <t>Company director four - address:</t>
  </si>
  <si>
    <t>Company director five - type:</t>
  </si>
  <si>
    <t>Company director five - address:</t>
  </si>
  <si>
    <t>Company director six - type:</t>
  </si>
  <si>
    <t>Company director six - address:</t>
  </si>
  <si>
    <t>Company director seven - type:</t>
  </si>
  <si>
    <t>Company director seven - address:</t>
  </si>
  <si>
    <t>Company director eight - type:</t>
  </si>
  <si>
    <t>Company director eight - address:</t>
  </si>
  <si>
    <t>Company director nine - type:</t>
  </si>
  <si>
    <t>Company director nine - address:</t>
  </si>
  <si>
    <t>Company director ten - type:</t>
  </si>
  <si>
    <t>Company director ten - address:</t>
  </si>
  <si>
    <t>Are any members of your group related in any way, Including by marriage, to any other? NB this includes company members or directors, members of the project group, etc.</t>
  </si>
  <si>
    <t>Please give details of other UTCs, studio schools, free schools or academies run by members of your group. This should include the name of the schools/chains and their connection to group members:</t>
  </si>
  <si>
    <t>If any members of your group are also involved in other applications to open a UTC, studio school, or free school in this application round, please give the names of the other applications:</t>
  </si>
  <si>
    <t>SECTION Bi: OUTLINE OF THE SCHOOL</t>
  </si>
  <si>
    <t>Proposed opening year:</t>
  </si>
  <si>
    <t>If the school will have specialisms, in no more than a sentence please say what they are:</t>
  </si>
  <si>
    <t xml:space="preserve">Are you proposing to directly appoint a principal? </t>
  </si>
  <si>
    <t>If 'Yes', please give further detail:</t>
  </si>
  <si>
    <t>If yes please say when you propose the principal would start:</t>
  </si>
  <si>
    <t>SECTION Bii: OUTLINE OF THE UTC</t>
  </si>
  <si>
    <t>Year 10</t>
  </si>
  <si>
    <t>Year 11</t>
  </si>
  <si>
    <t>Year 12</t>
  </si>
  <si>
    <t>Year 13</t>
  </si>
  <si>
    <t>Totals</t>
  </si>
  <si>
    <t xml:space="preserve"> Specialism one</t>
  </si>
  <si>
    <t xml:space="preserve"> Specialism two</t>
  </si>
  <si>
    <t>In which local authority is your preferred location?</t>
  </si>
  <si>
    <t>Links</t>
  </si>
  <si>
    <t>Further details</t>
  </si>
  <si>
    <t>LA</t>
  </si>
  <si>
    <t>Maximum capacity</t>
  </si>
  <si>
    <t>September 2016</t>
  </si>
  <si>
    <t>In the table below, please provide the proposed numbers in each year group.</t>
  </si>
  <si>
    <t xml:space="preserve">In which local authority is your preferred location? </t>
  </si>
  <si>
    <t>Why have you chosen this site? What makes it suitable for your UTC?</t>
  </si>
  <si>
    <t>If your site is local authority owned, please state if the local authority have confirmed that your UTC may use it if you are successful:</t>
  </si>
  <si>
    <t>September 2017</t>
  </si>
  <si>
    <t>Wave five - October 2013</t>
  </si>
  <si>
    <t>Wave seven - May 2014</t>
  </si>
  <si>
    <t>Please say how many people will sit on your board of trustees:</t>
  </si>
  <si>
    <t>Name of lead applicant [individual and organisation]:</t>
  </si>
  <si>
    <t>Please give the names and associated organisations of all company members:</t>
  </si>
  <si>
    <t>Please provide the name, position, organisation and address of the proposed chair of the board of trustees, if known:</t>
  </si>
  <si>
    <t>School/college one
school/college name:
school/college urn:
reference number:
most recent inspection rating:
a link to the most recent report:
a link to the performance data for the last three years:</t>
  </si>
  <si>
    <t>School/college two
school/college name:
school/college urn:
reference number:
most recent inspection rating:
a link to the most recent report:
a link to the performance data for the last three years:</t>
  </si>
  <si>
    <t>School/college three
school/college name:
school/college urn:
reference number:
most recent inspection rating:
a link to the most recent report:
a link to the performance data for the last three years:</t>
  </si>
  <si>
    <t>School/college four
school/college name:
school/college urn:
reference number:
most recent inspection rating:
a link to the most recent report:
a link to the performance data for the last three years:</t>
  </si>
  <si>
    <t>Company director one - name and organisation:</t>
  </si>
  <si>
    <t>Company director two - name and organisation:</t>
  </si>
  <si>
    <t>Company director three - name and organisation:</t>
  </si>
  <si>
    <t>Company director four - name and organisation:</t>
  </si>
  <si>
    <t>Company director five - name and organisation:</t>
  </si>
  <si>
    <t>Company director six - name and organisation:</t>
  </si>
  <si>
    <t>Company director seven - name and organisation:</t>
  </si>
  <si>
    <t>Company director eight - name and organisation:</t>
  </si>
  <si>
    <t>Company director nine - name and organisation:</t>
  </si>
  <si>
    <t>Company director ten - name and organisation:</t>
  </si>
  <si>
    <t>Have you engaged with the Baker Dearing Educational Trust?</t>
  </si>
  <si>
    <t>In addition to any support/advice from the Baker Dearing Educational Trust, did you put together this application with support from another company or organisation?</t>
  </si>
  <si>
    <t>Name of university sponsor:</t>
  </si>
  <si>
    <t>Name of main employer sponsors (please list up to 5):</t>
  </si>
  <si>
    <t>Name of educational partners:</t>
  </si>
  <si>
    <t>Please list all company trustees, providing their name and the position they will hold when the school is open:</t>
  </si>
  <si>
    <t xml:space="preserve">How many existing UTCs, free schools or academies are run by your group? </t>
  </si>
  <si>
    <t>If you already run one or more UTC, free school or academy or are part of some other group of schools, please state the name of your chain/group. This may be the same as the name of your company:</t>
  </si>
  <si>
    <t xml:space="preserve">Add earlier year groups if relevant </t>
  </si>
  <si>
    <t>September 2018</t>
  </si>
  <si>
    <t>September 2019</t>
  </si>
  <si>
    <t>Wave eight - October 2014</t>
  </si>
  <si>
    <t>number of schools in trust</t>
  </si>
  <si>
    <t>More than 15</t>
  </si>
  <si>
    <t>Do you have any free schools applications in the FS Wave 10 application round? If so, please list.</t>
  </si>
  <si>
    <t>If Yes, please list the name(s) of the organisation(s) and describe clearly the role they played in developing your application. Please also describe the role (if any) you envisage for them in setting up and/or running the UTC if your application is successful:</t>
  </si>
  <si>
    <t>Proposed age-range:</t>
  </si>
  <si>
    <t>Single-academy trust</t>
  </si>
  <si>
    <t>Multi-academy trust</t>
  </si>
  <si>
    <t>UTC-only multi-academy trust</t>
  </si>
  <si>
    <t>Are you applying to run this UTC as a single academy trust or as part of a multi-academy trust?</t>
  </si>
  <si>
    <t>Are you an approved academy sponsor? If yes, please state the name of the school or chain.</t>
  </si>
  <si>
    <t>For single-academy trusts, have you established your trust in accordance with the model UTC articles of association?</t>
  </si>
  <si>
    <t>If you are planning to be part of an existing MAT, please state the name of the academy chain.</t>
  </si>
  <si>
    <t xml:space="preserve">For all other members of the proposer group that are an existing academy sponsor, multi-academy trust, existing school or college please give the full name of the organisation, please give:
- your six digit reference number (if applicable);
- your urn (if applicable)
- the rating of most recent Ofsted (or other inspectorate) inspection;
- a link to the Ofsted (or other inspectorate) report;
- a link to the performance data for the last three years
</t>
  </si>
  <si>
    <t>If you are proposing to open later than 2018, please leave the relevant earlier columns blank.</t>
  </si>
  <si>
    <r>
      <t xml:space="preserve">Please fill in details for each of your preferred sites, taking care to complete every section. 
Please note that the text boxes can be made bigger expanding the row in which it sits.
To insert a new line in a text box, press alt + enter. 
</t>
    </r>
    <r>
      <rPr>
        <b/>
        <sz val="10"/>
        <color rgb="FFFF0000"/>
        <rFont val="Arial"/>
        <family val="2"/>
      </rPr>
      <t xml:space="preserve">Additional information about sites should be attached to your main application. Please put the name of your proposed UTC in the subject line.   </t>
    </r>
  </si>
  <si>
    <t>Please describe the location in which you propose to set up your school being as specific as possible. This could include the name of the area in which you would like to put the school, the part of a city, town or suburb. Please also consider how flexible you are - how far from your preferred location are you willing to go? Please include an annotated map as an additional file.</t>
  </si>
  <si>
    <t>Is the site available/on the market? (Please attach agents' particulars as an additional file if available)</t>
  </si>
  <si>
    <t>If known, how big is the building and the site? Please attach any site and building plans as an additional file.</t>
  </si>
  <si>
    <t>Please comment on the condition of the building. Please attach photos if available as an additional file.</t>
  </si>
  <si>
    <t>Is the site available/on the market? Please attach agents' particulars as an additional file.</t>
  </si>
  <si>
    <t>Is the site available/on the market? Please attach agents' particulars as an additional file if available.</t>
  </si>
  <si>
    <t>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</si>
</sst>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quot;£&quot;#,##0"/>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0.0"/>
    <numFmt numFmtId="165" formatCode="0.0%"/>
    <numFmt numFmtId="166" formatCode="&quot;£&quot;#,##0"/>
    <numFmt numFmtId="167" formatCode="&quot;£&quot;#,##0.00"/>
    <numFmt numFmtId="168" formatCode="#,###;[Red]\-#,###"/>
    <numFmt numFmtId="169" formatCode="#,###.##;[Red]\-#,###.##"/>
    <numFmt numFmtId="170" formatCode="&quot;£&quot;0;[Red]\-&quot;£&quot;0"/>
    <numFmt numFmtId="171" formatCode="0%;[Red]\-0%"/>
    <numFmt numFmtId="172" formatCode="#,##0.0;[Red]\-#,##0.0"/>
    <numFmt numFmtId="173" formatCode="#,##0.0000;[Red]\-#,##0.0000"/>
    <numFmt numFmtId="174" formatCode="0;[Red]\-0"/>
    <numFmt numFmtId="175" formatCode="#,##0;[Red]\-#,##0;&quot;-   &quot;"/>
    <numFmt numFmtId="176" formatCode="_(&quot;$&quot;* #,##0.00_);_(&quot;$&quot;* \(#,##0.00\);_(&quot;$&quot;* &quot;-&quot;??_);_(@_)"/>
    <numFmt numFmtId="177" formatCode="_-[$€-2]* #,##0.00_-;\-[$€-2]* #,##0.00_-;_-[$€-2]* &quot;-&quot;??_-"/>
    <numFmt numFmtId="178" formatCode="#,##0\…"/>
    <numFmt numFmtId="179" formatCode="#,##0.00_ ;\-#,##0.00\ "/>
    <numFmt numFmtId="180" formatCode="_-* #,##0_-;\-* #,##0_-;_-* &quot;-&quot;??_-;_-@_-"/>
  </numFmts>
  <fonts count="93">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0"/>
      <color theme="1"/>
      <name val="Arial"/>
      <family val="2"/>
    </font>
    <font>
      <b/>
      <sz val="10"/>
      <color theme="1"/>
      <name val="Arial"/>
      <family val="2"/>
    </font>
    <font>
      <sz val="10"/>
      <color rgb="FFFF0000"/>
      <name val="Arial"/>
      <family val="2"/>
    </font>
    <font>
      <i/>
      <sz val="10"/>
      <color theme="1"/>
      <name val="Arial"/>
      <family val="2"/>
    </font>
    <font>
      <sz val="10"/>
      <name val="Arial"/>
      <family val="2"/>
    </font>
    <font>
      <b/>
      <sz val="10"/>
      <name val="Arial"/>
      <family val="2"/>
    </font>
    <font>
      <b/>
      <i/>
      <sz val="10"/>
      <color theme="1"/>
      <name val="Arial"/>
      <family val="2"/>
    </font>
    <font>
      <b/>
      <sz val="12"/>
      <name val="Arial"/>
      <family val="2"/>
    </font>
    <font>
      <sz val="12"/>
      <name val="Arial"/>
      <family val="2"/>
    </font>
    <font>
      <u/>
      <sz val="11"/>
      <color theme="11"/>
      <name val="Calibri"/>
      <family val="2"/>
      <scheme val="minor"/>
    </font>
    <font>
      <sz val="12"/>
      <name val="Arial"/>
      <family val="2"/>
    </font>
    <font>
      <sz val="10"/>
      <color indexed="8"/>
      <name val="Times New Roman"/>
      <family val="1"/>
    </font>
    <font>
      <sz val="12"/>
      <name val="Times New Roman"/>
      <family val="1"/>
    </font>
    <font>
      <sz val="10"/>
      <color indexed="17"/>
      <name val="Times New Roman"/>
      <family val="1"/>
    </font>
    <font>
      <sz val="10"/>
      <name val="Courier New"/>
      <family val="3"/>
    </font>
    <font>
      <sz val="10"/>
      <name val="Times New Roman"/>
      <family val="1"/>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sz val="11"/>
      <color indexed="8"/>
      <name val="Calibri"/>
      <family val="2"/>
    </font>
    <font>
      <sz val="9"/>
      <name val="Arial"/>
      <family val="2"/>
    </font>
    <font>
      <sz val="10"/>
      <color indexed="21"/>
      <name val="System"/>
      <family val="2"/>
    </font>
    <font>
      <i/>
      <sz val="12"/>
      <color indexed="23"/>
      <name val="Arial"/>
      <family val="2"/>
    </font>
    <font>
      <sz val="9"/>
      <color indexed="18"/>
      <name val="Arial"/>
      <family val="2"/>
    </font>
    <font>
      <sz val="10"/>
      <color indexed="8"/>
      <name val="CrestVt"/>
      <family val="3"/>
    </font>
    <font>
      <sz val="12"/>
      <color indexed="17"/>
      <name val="Arial"/>
      <family val="2"/>
    </font>
    <font>
      <b/>
      <sz val="8"/>
      <name val="Arial"/>
      <family val="2"/>
    </font>
    <font>
      <sz val="8"/>
      <name val="Arial"/>
      <family val="2"/>
    </font>
    <font>
      <b/>
      <sz val="15"/>
      <color indexed="56"/>
      <name val="Arial"/>
      <family val="2"/>
    </font>
    <font>
      <b/>
      <sz val="13"/>
      <color indexed="56"/>
      <name val="Arial"/>
      <family val="2"/>
    </font>
    <font>
      <b/>
      <sz val="11"/>
      <color indexed="56"/>
      <name val="Arial"/>
      <family val="2"/>
    </font>
    <font>
      <u/>
      <sz val="12"/>
      <color indexed="12"/>
      <name val="Arial"/>
      <family val="2"/>
    </font>
    <font>
      <sz val="10"/>
      <color indexed="18"/>
      <name val="System"/>
      <family val="2"/>
    </font>
    <font>
      <sz val="12"/>
      <color indexed="62"/>
      <name val="Arial"/>
      <family val="2"/>
    </font>
    <font>
      <sz val="12"/>
      <color indexed="52"/>
      <name val="Arial"/>
      <family val="2"/>
    </font>
    <font>
      <i/>
      <sz val="10"/>
      <color indexed="17"/>
      <name val="System"/>
      <family val="2"/>
    </font>
    <font>
      <sz val="12"/>
      <color indexed="60"/>
      <name val="Arial"/>
      <family val="2"/>
    </font>
    <font>
      <sz val="10"/>
      <color indexed="8"/>
      <name val="Arial"/>
      <family val="2"/>
    </font>
    <font>
      <sz val="8"/>
      <color indexed="72"/>
      <name val="MS Sans Serif"/>
      <family val="2"/>
    </font>
    <font>
      <b/>
      <sz val="12"/>
      <color indexed="63"/>
      <name val="Arial"/>
      <family val="2"/>
    </font>
    <font>
      <sz val="10"/>
      <color indexed="14"/>
      <name val="System"/>
      <family val="2"/>
    </font>
    <font>
      <b/>
      <sz val="18"/>
      <color indexed="56"/>
      <name val="Cambria"/>
      <family val="2"/>
    </font>
    <font>
      <b/>
      <sz val="12"/>
      <color indexed="8"/>
      <name val="Arial"/>
      <family val="2"/>
    </font>
    <font>
      <sz val="10"/>
      <color indexed="17"/>
      <name val="System"/>
      <family val="2"/>
    </font>
    <font>
      <sz val="12"/>
      <color indexed="10"/>
      <name val="Arial"/>
      <family val="2"/>
    </font>
    <font>
      <b/>
      <u/>
      <sz val="14"/>
      <name val="Arial"/>
      <family val="2"/>
    </font>
    <font>
      <sz val="10"/>
      <name val="Arial"/>
      <family val="2"/>
    </font>
    <font>
      <b/>
      <sz val="10"/>
      <name val="Arial"/>
      <family val="2"/>
    </font>
    <font>
      <sz val="8"/>
      <name val="Arial"/>
      <family val="2"/>
    </font>
    <font>
      <sz val="10"/>
      <color rgb="FF000000"/>
      <name val="Arial"/>
      <family val="2"/>
    </font>
    <font>
      <b/>
      <sz val="11"/>
      <color theme="1"/>
      <name val="Calibri"/>
      <family val="2"/>
      <scheme val="minor"/>
    </font>
    <font>
      <b/>
      <sz val="10"/>
      <color rgb="FFFF0000"/>
      <name val="Arial"/>
      <family val="2"/>
    </font>
    <font>
      <sz val="11"/>
      <color theme="1"/>
      <name val="Arial"/>
      <family val="2"/>
    </font>
    <font>
      <sz val="10"/>
      <name val="Helv"/>
      <charset val="204"/>
    </font>
    <font>
      <sz val="11"/>
      <color indexed="20"/>
      <name val="Arial"/>
      <family val="2"/>
    </font>
    <font>
      <b/>
      <sz val="11"/>
      <color indexed="9"/>
      <name val="Arial"/>
      <family val="2"/>
    </font>
    <font>
      <b/>
      <sz val="10"/>
      <name val="Arial"/>
      <family val="4"/>
    </font>
    <font>
      <u/>
      <sz val="6.5"/>
      <color indexed="12"/>
      <name val="Arial"/>
      <family val="2"/>
    </font>
    <font>
      <u/>
      <sz val="8.6"/>
      <color indexed="12"/>
      <name val="Arial"/>
      <family val="2"/>
    </font>
    <font>
      <u/>
      <sz val="12"/>
      <color theme="10"/>
      <name val="Arial"/>
      <family val="2"/>
    </font>
    <font>
      <sz val="12"/>
      <name val="Helv"/>
    </font>
    <font>
      <sz val="10"/>
      <name val="Arial"/>
      <family val="4"/>
    </font>
    <font>
      <b/>
      <sz val="11"/>
      <name val="Calibri"/>
      <family val="2"/>
      <scheme val="minor"/>
    </font>
    <font>
      <b/>
      <i/>
      <sz val="11"/>
      <name val="Calibri"/>
      <family val="2"/>
      <scheme val="minor"/>
    </font>
    <font>
      <sz val="10"/>
      <name val="Arial"/>
      <family val="2"/>
    </font>
    <font>
      <i/>
      <sz val="10"/>
      <color theme="0" tint="-0.499984740745262"/>
      <name val="Arial"/>
      <family val="2"/>
    </font>
    <font>
      <sz val="10"/>
      <color rgb="FFFF9966"/>
      <name val="Arial"/>
      <family val="2"/>
    </font>
    <font>
      <sz val="11"/>
      <color rgb="FFFF0000"/>
      <name val="Arial"/>
      <family val="2"/>
    </font>
    <font>
      <b/>
      <sz val="8"/>
      <color theme="1"/>
      <name val="Arial"/>
      <family val="2"/>
    </font>
    <font>
      <b/>
      <sz val="8"/>
      <color rgb="FFFF0000"/>
      <name val="Arial"/>
      <family val="2"/>
    </font>
    <font>
      <b/>
      <sz val="8"/>
      <color indexed="81"/>
      <name val="Tahoma"/>
      <family val="2"/>
    </font>
    <font>
      <sz val="8"/>
      <color indexed="81"/>
      <name val="Tahoma"/>
      <family val="2"/>
    </font>
    <font>
      <b/>
      <sz val="13"/>
      <name val="Arial"/>
      <family val="2"/>
    </font>
    <font>
      <u/>
      <sz val="10"/>
      <color indexed="12"/>
      <name val="Arial"/>
      <family val="2"/>
    </font>
    <font>
      <sz val="10"/>
      <color theme="1"/>
      <name val="Calibri"/>
      <family val="2"/>
      <scheme val="minor"/>
    </font>
    <font>
      <b/>
      <sz val="16"/>
      <color theme="1"/>
      <name val="Arial"/>
      <family val="2"/>
    </font>
    <font>
      <b/>
      <sz val="11"/>
      <color theme="1"/>
      <name val="Arial"/>
      <family val="2"/>
    </font>
  </fonts>
  <fills count="5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
      <patternFill patternType="solid">
        <fgColor rgb="FFFFCC99"/>
        <bgColor rgb="FF000000"/>
      </patternFill>
    </fill>
    <fill>
      <patternFill patternType="solid">
        <fgColor rgb="FFFFFF00"/>
        <bgColor rgb="FF000000"/>
      </patternFill>
    </fill>
    <fill>
      <patternFill patternType="solid">
        <fgColor rgb="FFCC99FF"/>
        <bgColor rgb="FF000000"/>
      </patternFill>
    </fill>
    <fill>
      <patternFill patternType="solid">
        <fgColor rgb="FF99CC00"/>
        <bgColor rgb="FF000000"/>
      </patternFill>
    </fill>
    <fill>
      <patternFill patternType="solid">
        <fgColor rgb="FFFF9900"/>
        <bgColor rgb="FF000000"/>
      </patternFill>
    </fill>
    <fill>
      <patternFill patternType="solid">
        <fgColor rgb="FFCCFFFF"/>
        <bgColor rgb="FF000000"/>
      </patternFill>
    </fill>
    <fill>
      <patternFill patternType="solid">
        <fgColor rgb="FFC0C0C0"/>
        <bgColor rgb="FF000000"/>
      </patternFill>
    </fill>
    <fill>
      <patternFill patternType="solid">
        <fgColor rgb="FFFFFF99"/>
        <bgColor rgb="FF000000"/>
      </patternFill>
    </fill>
    <fill>
      <patternFill patternType="solid">
        <fgColor rgb="FFCCFFCC"/>
        <bgColor rgb="FF000000"/>
      </patternFill>
    </fill>
    <fill>
      <patternFill patternType="solid">
        <fgColor rgb="FF99CCFF"/>
        <bgColor rgb="FF000000"/>
      </patternFill>
    </fill>
    <fill>
      <patternFill patternType="solid">
        <fgColor rgb="FFFFFFFF"/>
        <bgColor rgb="FF000000"/>
      </patternFill>
    </fill>
    <fill>
      <patternFill patternType="solid">
        <fgColor theme="1"/>
        <bgColor indexed="64"/>
      </patternFill>
    </fill>
    <fill>
      <patternFill patternType="solid">
        <fgColor rgb="FFFFC000"/>
        <bgColor indexed="64"/>
      </patternFill>
    </fill>
    <fill>
      <patternFill patternType="solid">
        <fgColor rgb="FFC0D597"/>
        <bgColor indexed="64"/>
      </patternFill>
    </fill>
    <fill>
      <patternFill patternType="solid">
        <fgColor rgb="FFCCFFCC"/>
        <bgColor indexed="64"/>
      </patternFill>
    </fill>
    <fill>
      <patternFill patternType="solid">
        <fgColor theme="3"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3" tint="0.79998168889431442"/>
        <bgColor indexed="64"/>
      </patternFill>
    </fill>
  </fills>
  <borders count="80">
    <border>
      <left/>
      <right/>
      <top/>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13"/>
      </top>
      <bottom style="thin">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33"/>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double">
        <color indexed="64"/>
      </left>
      <right/>
      <top style="thin">
        <color indexed="64"/>
      </top>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top/>
      <bottom/>
      <diagonal/>
    </border>
    <border>
      <left/>
      <right style="double">
        <color indexed="64"/>
      </right>
      <top style="thin">
        <color indexed="64"/>
      </top>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style="double">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top style="thin">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right style="medium">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indexed="64"/>
      </left>
      <right/>
      <top style="hair">
        <color indexed="64"/>
      </top>
      <bottom style="hair">
        <color indexed="64"/>
      </bottom>
      <diagonal/>
    </border>
    <border>
      <left style="medium">
        <color auto="1"/>
      </left>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medium">
        <color indexed="64"/>
      </bottom>
      <diagonal/>
    </border>
  </borders>
  <cellStyleXfs count="384">
    <xf numFmtId="0" fontId="0" fillId="0" borderId="0"/>
    <xf numFmtId="0" fontId="18" fillId="0" borderId="0"/>
    <xf numFmtId="9" fontId="18" fillId="0" borderId="0" applyFont="0" applyFill="0" applyBorder="0" applyAlignment="0" applyProtection="0"/>
    <xf numFmtId="44" fontId="1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13" fillId="0" borderId="0" applyFont="0" applyFill="0" applyBorder="0" applyAlignment="0" applyProtection="0"/>
    <xf numFmtId="0" fontId="24" fillId="0" borderId="0"/>
    <xf numFmtId="0" fontId="18" fillId="0" borderId="0"/>
    <xf numFmtId="168" fontId="25" fillId="0" borderId="0" applyFont="0" applyFill="0" applyBorder="0" applyAlignment="0" applyProtection="0">
      <alignment horizontal="right"/>
    </xf>
    <xf numFmtId="169" fontId="25" fillId="0" borderId="0">
      <alignment horizontal="right"/>
    </xf>
    <xf numFmtId="0" fontId="18" fillId="0" borderId="0"/>
    <xf numFmtId="0" fontId="26" fillId="0" borderId="0"/>
    <xf numFmtId="170" fontId="27" fillId="0" borderId="0" applyFont="0" applyFill="0" applyBorder="0" applyAlignment="0" applyProtection="0">
      <alignment horizontal="right"/>
    </xf>
    <xf numFmtId="6" fontId="28" fillId="0" borderId="0" applyFont="0" applyFill="0" applyBorder="0" applyAlignment="0" applyProtection="0">
      <alignment horizontal="right"/>
    </xf>
    <xf numFmtId="8" fontId="28" fillId="0" borderId="0" applyFont="0" applyFill="0" applyBorder="0" applyAlignment="0" applyProtection="0">
      <alignment horizontal="right"/>
    </xf>
    <xf numFmtId="170" fontId="27" fillId="0" borderId="0" applyFont="0" applyFill="0" applyBorder="0" applyAlignment="0" applyProtection="0">
      <alignment horizontal="right"/>
    </xf>
    <xf numFmtId="1" fontId="28" fillId="0" borderId="0" applyFont="0" applyFill="0" applyBorder="0" applyAlignment="0" applyProtection="0">
      <alignment horizontal="right"/>
    </xf>
    <xf numFmtId="171" fontId="27" fillId="0" borderId="0" applyFont="0" applyFill="0" applyBorder="0" applyAlignment="0" applyProtection="0">
      <alignment horizontal="right"/>
    </xf>
    <xf numFmtId="0" fontId="26" fillId="0" borderId="0"/>
    <xf numFmtId="38" fontId="28" fillId="0" borderId="0" applyFont="0" applyFill="0" applyBorder="0" applyAlignment="0" applyProtection="0">
      <alignment horizontal="right"/>
    </xf>
    <xf numFmtId="38" fontId="27" fillId="0" borderId="0" applyFont="0" applyFill="0" applyBorder="0" applyAlignment="0" applyProtection="0">
      <alignment horizontal="right"/>
    </xf>
    <xf numFmtId="172" fontId="29" fillId="0" borderId="0" applyFont="0" applyFill="0" applyBorder="0" applyAlignment="0" applyProtection="0">
      <alignment horizontal="left"/>
    </xf>
    <xf numFmtId="40" fontId="28" fillId="0" borderId="0" applyFont="0" applyFill="0" applyBorder="0" applyAlignment="0" applyProtection="0">
      <alignment horizontal="right"/>
    </xf>
    <xf numFmtId="173" fontId="29" fillId="0" borderId="0" applyFont="0" applyFill="0" applyBorder="0" applyAlignment="0" applyProtection="0">
      <alignment horizontal="right"/>
    </xf>
    <xf numFmtId="38" fontId="28" fillId="0" borderId="0" applyFont="0" applyFill="0" applyBorder="0" applyAlignment="0" applyProtection="0">
      <alignment horizontal="right"/>
    </xf>
    <xf numFmtId="165" fontId="27" fillId="0" borderId="0" applyFont="0" applyFill="0" applyBorder="0" applyAlignment="0" applyProtection="0">
      <alignment horizontal="right"/>
    </xf>
    <xf numFmtId="10" fontId="27" fillId="0" borderId="0" applyFont="0" applyFill="0" applyBorder="0" applyAlignment="0" applyProtection="0">
      <alignment horizontal="right"/>
    </xf>
    <xf numFmtId="174" fontId="27" fillId="0" borderId="0" applyFont="0" applyFill="0" applyBorder="0" applyAlignment="0" applyProtection="0">
      <alignment horizontal="right"/>
    </xf>
    <xf numFmtId="174" fontId="27" fillId="0" borderId="0" applyFont="0" applyFill="0" applyBorder="0" applyAlignment="0" applyProtection="0">
      <alignment horizontal="right"/>
    </xf>
    <xf numFmtId="174" fontId="27" fillId="0" borderId="0" applyFont="0" applyFill="0" applyBorder="0" applyAlignment="0" applyProtection="0">
      <alignment horizontal="right"/>
    </xf>
    <xf numFmtId="174" fontId="27" fillId="0" borderId="0" applyFont="0" applyFill="0" applyBorder="0" applyAlignment="0" applyProtection="0">
      <alignment horizontal="right"/>
    </xf>
    <xf numFmtId="1" fontId="28" fillId="0" borderId="0" applyFont="0" applyFill="0" applyBorder="0" applyAlignment="0" applyProtection="0">
      <alignment horizontal="right"/>
    </xf>
    <xf numFmtId="1" fontId="28" fillId="0" borderId="0" applyFont="0" applyFill="0" applyBorder="0" applyAlignment="0" applyProtection="0">
      <alignment horizontal="right"/>
    </xf>
    <xf numFmtId="1" fontId="28" fillId="0" borderId="0" applyFont="0" applyFill="0" applyBorder="0" applyAlignment="0" applyProtection="0">
      <alignment horizontal="right"/>
    </xf>
    <xf numFmtId="1" fontId="28" fillId="0" borderId="0" applyFont="0" applyFill="0" applyBorder="0" applyAlignment="0" applyProtection="0">
      <alignment horizontal="right"/>
    </xf>
    <xf numFmtId="1" fontId="28" fillId="0" borderId="0" applyFont="0" applyFill="0" applyBorder="0" applyAlignment="0" applyProtection="0">
      <alignment horizontal="right"/>
    </xf>
    <xf numFmtId="174" fontId="27" fillId="0" borderId="0" applyFont="0" applyFill="0" applyBorder="0" applyAlignment="0" applyProtection="0">
      <alignment horizontal="right"/>
    </xf>
    <xf numFmtId="174" fontId="27" fillId="0" borderId="0" applyFont="0" applyFill="0" applyBorder="0" applyAlignment="0" applyProtection="0">
      <alignment horizontal="right"/>
    </xf>
    <xf numFmtId="1" fontId="28" fillId="0" borderId="0" applyFont="0" applyFill="0" applyBorder="0" applyAlignment="0" applyProtection="0">
      <alignment horizontal="right"/>
    </xf>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3" fillId="25" borderId="20" applyNumberFormat="0" applyAlignment="0" applyProtection="0"/>
    <xf numFmtId="0" fontId="33" fillId="25" borderId="20" applyNumberFormat="0" applyAlignment="0" applyProtection="0"/>
    <xf numFmtId="0" fontId="34" fillId="26" borderId="21" applyNumberFormat="0" applyAlignment="0" applyProtection="0"/>
    <xf numFmtId="0" fontId="34" fillId="26" borderId="21" applyNumberFormat="0" applyAlignment="0" applyProtection="0"/>
    <xf numFmtId="43" fontId="35"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9" fillId="0" borderId="0" applyFont="0" applyFill="0" applyBorder="0" applyAlignment="0" applyProtection="0"/>
    <xf numFmtId="43" fontId="18" fillId="0" borderId="0" applyFill="0" applyBorder="0" applyAlignment="0" applyProtection="0"/>
    <xf numFmtId="44" fontId="29" fillId="0" borderId="0" applyFont="0" applyFill="0" applyBorder="0" applyAlignment="0" applyProtection="0"/>
    <xf numFmtId="44" fontId="18" fillId="0" borderId="0" applyFont="0" applyFill="0" applyBorder="0" applyAlignment="0" applyProtection="0"/>
    <xf numFmtId="175" fontId="36" fillId="0" borderId="0" applyFont="0" applyFill="0" applyBorder="0" applyProtection="0">
      <alignment horizontal="right"/>
    </xf>
    <xf numFmtId="0" fontId="19" fillId="0" borderId="0"/>
    <xf numFmtId="15" fontId="28" fillId="0" borderId="0" applyFont="0" applyFill="0" applyBorder="0" applyAlignment="0" applyProtection="0">
      <alignment horizontal="right"/>
    </xf>
    <xf numFmtId="15" fontId="27" fillId="0" borderId="0" applyFont="0" applyFill="0" applyBorder="0" applyAlignment="0" applyProtection="0">
      <alignment horizontal="right"/>
    </xf>
    <xf numFmtId="0" fontId="37" fillId="0" borderId="0" applyNumberFormat="0" applyFill="0" applyBorder="0" applyAlignment="0" applyProtection="0">
      <protection locked="0"/>
    </xf>
    <xf numFmtId="0" fontId="38" fillId="0" borderId="0" applyNumberFormat="0" applyFill="0" applyBorder="0" applyAlignment="0" applyProtection="0"/>
    <xf numFmtId="0" fontId="38" fillId="0" borderId="0" applyNumberFormat="0" applyFill="0" applyBorder="0" applyAlignment="0" applyProtection="0"/>
    <xf numFmtId="1" fontId="39" fillId="0" borderId="0" applyNumberFormat="0" applyFill="0" applyBorder="0" applyAlignment="0" applyProtection="0"/>
    <xf numFmtId="38" fontId="40" fillId="0" borderId="0" applyFill="0" applyBorder="0" applyProtection="0">
      <alignment horizontal="left"/>
    </xf>
    <xf numFmtId="13" fontId="27" fillId="0" borderId="0" applyFont="0" applyFill="0" applyBorder="0" applyAlignment="0" applyProtection="0">
      <alignment horizontal="right"/>
    </xf>
    <xf numFmtId="0" fontId="41" fillId="9" borderId="0" applyNumberFormat="0" applyBorder="0" applyAlignment="0" applyProtection="0"/>
    <xf numFmtId="0" fontId="41" fillId="9" borderId="0" applyNumberFormat="0" applyBorder="0" applyAlignment="0" applyProtection="0"/>
    <xf numFmtId="0" fontId="42" fillId="0" borderId="0">
      <alignment horizontal="center" vertical="center" wrapText="1"/>
    </xf>
    <xf numFmtId="0" fontId="43" fillId="0" borderId="22">
      <alignment horizontal="center" vertical="center" wrapText="1"/>
    </xf>
    <xf numFmtId="0" fontId="42" fillId="0" borderId="0">
      <alignment horizontal="left" wrapText="1"/>
    </xf>
    <xf numFmtId="0" fontId="44" fillId="0" borderId="23" applyNumberFormat="0" applyFill="0" applyAlignment="0" applyProtection="0"/>
    <xf numFmtId="0" fontId="44"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9" fillId="0" borderId="0" applyNumberFormat="0" applyFont="0" applyFill="0" applyBorder="0" applyAlignment="0" applyProtection="0"/>
    <xf numFmtId="0" fontId="47" fillId="0" borderId="0" applyNumberFormat="0" applyFill="0" applyBorder="0" applyAlignment="0" applyProtection="0">
      <alignment vertical="top"/>
      <protection locked="0"/>
    </xf>
    <xf numFmtId="1" fontId="48" fillId="0" borderId="0" applyNumberFormat="0" applyFill="0" applyBorder="0" applyAlignment="0" applyProtection="0"/>
    <xf numFmtId="0" fontId="49" fillId="12" borderId="20" applyNumberFormat="0" applyAlignment="0" applyProtection="0"/>
    <xf numFmtId="0" fontId="49" fillId="12" borderId="20" applyNumberFormat="0" applyAlignment="0" applyProtection="0"/>
    <xf numFmtId="0" fontId="43" fillId="0" borderId="0">
      <alignment horizontal="left" vertical="center"/>
    </xf>
    <xf numFmtId="0" fontId="43" fillId="0" borderId="0">
      <alignment horizontal="center" vertical="center"/>
    </xf>
    <xf numFmtId="0" fontId="50" fillId="0" borderId="26" applyNumberFormat="0" applyFill="0" applyAlignment="0" applyProtection="0"/>
    <xf numFmtId="0" fontId="50" fillId="0" borderId="26" applyNumberFormat="0" applyFill="0" applyAlignment="0" applyProtection="0"/>
    <xf numFmtId="10" fontId="51" fillId="0" borderId="27" applyFill="0" applyAlignment="0" applyProtection="0">
      <protection locked="0"/>
    </xf>
    <xf numFmtId="17" fontId="27" fillId="0" borderId="0" applyFont="0" applyFill="0" applyBorder="0" applyAlignment="0" applyProtection="0">
      <alignment horizontal="right"/>
    </xf>
    <xf numFmtId="0" fontId="52" fillId="27" borderId="0" applyNumberFormat="0" applyBorder="0" applyAlignment="0" applyProtection="0"/>
    <xf numFmtId="0" fontId="52"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36" fillId="0" borderId="0" applyFill="0" applyProtection="0">
      <alignment horizontal="left"/>
    </xf>
    <xf numFmtId="38" fontId="25" fillId="0" borderId="0">
      <alignment horizontal="right"/>
    </xf>
    <xf numFmtId="0" fontId="53" fillId="0" borderId="0"/>
    <xf numFmtId="0" fontId="18" fillId="0" borderId="0"/>
    <xf numFmtId="0" fontId="54" fillId="0" borderId="0" applyAlignment="0">
      <alignment vertical="top" wrapText="1"/>
      <protection locked="0"/>
    </xf>
    <xf numFmtId="0" fontId="18" fillId="28" borderId="28" applyNumberFormat="0" applyFont="0" applyAlignment="0" applyProtection="0"/>
    <xf numFmtId="0" fontId="18" fillId="28" borderId="28" applyNumberFormat="0" applyFont="0" applyAlignment="0" applyProtection="0"/>
    <xf numFmtId="3" fontId="43" fillId="0" borderId="0">
      <alignment horizontal="right"/>
    </xf>
    <xf numFmtId="0" fontId="55" fillId="25" borderId="29" applyNumberFormat="0" applyAlignment="0" applyProtection="0"/>
    <xf numFmtId="0" fontId="55" fillId="25" borderId="29" applyNumberFormat="0" applyAlignment="0" applyProtection="0"/>
    <xf numFmtId="9" fontId="28" fillId="0" borderId="0" applyFont="0" applyFill="0" applyBorder="0" applyAlignment="0" applyProtection="0">
      <alignment horizontal="right"/>
    </xf>
    <xf numFmtId="165" fontId="28" fillId="0" borderId="0" applyFont="0" applyFill="0" applyBorder="0" applyAlignment="0" applyProtection="0">
      <alignment horizontal="right"/>
    </xf>
    <xf numFmtId="10" fontId="28" fillId="0" borderId="0" applyFont="0" applyFill="0" applyBorder="0" applyAlignment="0" applyProtection="0">
      <alignment horizontal="right"/>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18" fillId="0" borderId="0" applyFill="0" applyBorder="0" applyAlignment="0" applyProtection="0"/>
    <xf numFmtId="1" fontId="56" fillId="0" borderId="3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43" fillId="0" borderId="12" applyBorder="0">
      <alignment horizontal="right"/>
    </xf>
    <xf numFmtId="176" fontId="18" fillId="0" borderId="0"/>
    <xf numFmtId="176" fontId="18" fillId="0" borderId="0"/>
    <xf numFmtId="176" fontId="18" fillId="0" borderId="0"/>
    <xf numFmtId="0" fontId="21" fillId="0" borderId="0"/>
    <xf numFmtId="10" fontId="25" fillId="0" borderId="0" applyNumberFormat="0" applyFill="0" applyBorder="0" applyAlignment="0" applyProtection="0">
      <alignment horizontal="right"/>
    </xf>
    <xf numFmtId="38" fontId="27" fillId="0" borderId="0" applyNumberFormat="0" applyFill="0" applyBorder="0" applyAlignment="0" applyProtection="0">
      <alignment horizontal="left"/>
    </xf>
    <xf numFmtId="0" fontId="57" fillId="0" borderId="0" applyNumberFormat="0" applyFill="0" applyBorder="0" applyAlignment="0" applyProtection="0"/>
    <xf numFmtId="0" fontId="57" fillId="0" borderId="0" applyNumberFormat="0" applyFill="0" applyBorder="0" applyAlignment="0" applyProtection="0"/>
    <xf numFmtId="0" fontId="58" fillId="0" borderId="31" applyNumberFormat="0" applyFill="0" applyAlignment="0" applyProtection="0"/>
    <xf numFmtId="0" fontId="58" fillId="0" borderId="31" applyNumberFormat="0" applyFill="0" applyAlignment="0" applyProtection="0"/>
    <xf numFmtId="0" fontId="36"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9" fillId="0" borderId="0"/>
    <xf numFmtId="9" fontId="13" fillId="0" borderId="0" applyFont="0" applyFill="0" applyBorder="0" applyAlignment="0" applyProtection="0"/>
    <xf numFmtId="0" fontId="12" fillId="0" borderId="0"/>
    <xf numFmtId="0" fontId="6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9"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18" fillId="0" borderId="0"/>
    <xf numFmtId="0" fontId="70" fillId="8" borderId="0" applyNumberFormat="0" applyBorder="0" applyAlignment="0" applyProtection="0"/>
    <xf numFmtId="0" fontId="19" fillId="0" borderId="0" applyNumberFormat="0" applyFont="0" applyFill="0" applyBorder="0" applyProtection="0">
      <alignment horizontal="centerContinuous" wrapText="1"/>
    </xf>
    <xf numFmtId="0" fontId="71" fillId="26" borderId="21" applyNumberFormat="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44" fontId="22" fillId="0" borderId="0" applyFont="0" applyFill="0" applyBorder="0" applyAlignment="0" applyProtection="0"/>
    <xf numFmtId="44" fontId="12"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 fontId="39" fillId="0" borderId="0" applyNumberFormat="0" applyFill="0" applyBorder="0" applyAlignment="0" applyProtection="0"/>
    <xf numFmtId="1" fontId="39"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43" fillId="0" borderId="22">
      <alignment horizontal="center" vertical="center" wrapText="1"/>
    </xf>
    <xf numFmtId="0" fontId="43" fillId="0" borderId="22">
      <alignment horizontal="center" vertical="center" wrapText="1"/>
    </xf>
    <xf numFmtId="15" fontId="72" fillId="6" borderId="32">
      <alignment horizontal="left" vertical="center" wrapText="1"/>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xf numFmtId="0" fontId="43" fillId="0" borderId="0">
      <alignment horizontal="left" vertical="center"/>
    </xf>
    <xf numFmtId="0" fontId="43" fillId="0" borderId="0">
      <alignment horizontal="left" vertical="center"/>
    </xf>
    <xf numFmtId="0" fontId="43" fillId="0" borderId="0">
      <alignment horizontal="center" vertical="center"/>
    </xf>
    <xf numFmtId="0" fontId="43" fillId="0" borderId="0">
      <alignment horizontal="center" vertical="center"/>
    </xf>
    <xf numFmtId="10" fontId="51" fillId="0" borderId="27" applyFill="0" applyAlignment="0" applyProtection="0">
      <protection locked="0"/>
    </xf>
    <xf numFmtId="0" fontId="76" fillId="0" borderId="0"/>
    <xf numFmtId="0" fontId="76" fillId="0" borderId="0"/>
    <xf numFmtId="0" fontId="76" fillId="0" borderId="0"/>
    <xf numFmtId="0" fontId="76" fillId="0" borderId="0"/>
    <xf numFmtId="0" fontId="76" fillId="0" borderId="0"/>
    <xf numFmtId="0" fontId="12" fillId="0" borderId="0"/>
    <xf numFmtId="0" fontId="2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22" fillId="0" borderId="0"/>
    <xf numFmtId="0" fontId="35" fillId="0" borderId="0"/>
    <xf numFmtId="0" fontId="18" fillId="0" borderId="0"/>
    <xf numFmtId="0" fontId="22" fillId="0" borderId="0"/>
    <xf numFmtId="0" fontId="18" fillId="0" borderId="0"/>
    <xf numFmtId="0" fontId="18" fillId="0" borderId="0"/>
    <xf numFmtId="3" fontId="43" fillId="0" borderId="0">
      <alignment horizontal="right"/>
    </xf>
    <xf numFmtId="3" fontId="43" fillId="0" borderId="0">
      <alignment horizontal="right"/>
    </xf>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43" fillId="0" borderId="12" applyBorder="0">
      <alignment horizontal="right"/>
    </xf>
    <xf numFmtId="0" fontId="43" fillId="0" borderId="12" applyBorder="0">
      <alignment horizontal="right"/>
    </xf>
    <xf numFmtId="176" fontId="18" fillId="0" borderId="0"/>
    <xf numFmtId="176" fontId="18" fillId="0" borderId="0"/>
    <xf numFmtId="176" fontId="18" fillId="0" borderId="0"/>
    <xf numFmtId="176" fontId="18" fillId="0" borderId="0"/>
    <xf numFmtId="176" fontId="18" fillId="0" borderId="0"/>
    <xf numFmtId="176" fontId="18" fillId="0" borderId="0"/>
    <xf numFmtId="15" fontId="77" fillId="6" borderId="32">
      <alignment horizontal="left" vertical="center"/>
    </xf>
    <xf numFmtId="0" fontId="13" fillId="0" borderId="0"/>
    <xf numFmtId="9" fontId="13" fillId="0" borderId="0" applyFont="0" applyFill="0" applyBorder="0" applyAlignment="0" applyProtection="0"/>
    <xf numFmtId="0" fontId="80" fillId="0" borderId="0"/>
    <xf numFmtId="0" fontId="11" fillId="0" borderId="0"/>
    <xf numFmtId="0" fontId="10" fillId="0" borderId="0"/>
    <xf numFmtId="44" fontId="10" fillId="0" borderId="0" applyFont="0" applyFill="0" applyBorder="0" applyAlignment="0" applyProtection="0"/>
    <xf numFmtId="0" fontId="89" fillId="0" borderId="0" applyNumberFormat="0" applyFill="0" applyBorder="0" applyAlignment="0" applyProtection="0">
      <alignment vertical="top"/>
      <protection locked="0"/>
    </xf>
    <xf numFmtId="0" fontId="9" fillId="0" borderId="0"/>
  </cellStyleXfs>
  <cellXfs count="594">
    <xf numFmtId="0" fontId="0" fillId="0" borderId="0" xfId="0"/>
    <xf numFmtId="0" fontId="19" fillId="5" borderId="16" xfId="101" applyFont="1" applyFill="1" applyBorder="1" applyProtection="1">
      <protection hidden="1"/>
    </xf>
    <xf numFmtId="0" fontId="19" fillId="5" borderId="15" xfId="101" applyFont="1" applyFill="1" applyBorder="1" applyProtection="1">
      <protection hidden="1"/>
    </xf>
    <xf numFmtId="0" fontId="19" fillId="5" borderId="19" xfId="101" applyFont="1" applyFill="1" applyBorder="1" applyProtection="1">
      <protection hidden="1"/>
    </xf>
    <xf numFmtId="7" fontId="19" fillId="3" borderId="0" xfId="101" applyNumberFormat="1" applyFont="1" applyFill="1" applyBorder="1" applyProtection="1">
      <protection hidden="1"/>
    </xf>
    <xf numFmtId="0" fontId="14" fillId="3" borderId="0" xfId="0" applyFont="1" applyFill="1" applyAlignment="1" applyProtection="1">
      <alignment vertical="center"/>
      <protection hidden="1"/>
    </xf>
    <xf numFmtId="0" fontId="14" fillId="3" borderId="0" xfId="0" applyFont="1" applyFill="1" applyAlignment="1" applyProtection="1">
      <alignment horizontal="center" vertical="center"/>
      <protection hidden="1"/>
    </xf>
    <xf numFmtId="164" fontId="18" fillId="4" borderId="0" xfId="101" applyNumberFormat="1" applyFont="1" applyFill="1" applyProtection="1">
      <protection hidden="1"/>
    </xf>
    <xf numFmtId="164" fontId="18" fillId="0" borderId="0" xfId="101" applyNumberFormat="1" applyFont="1" applyFill="1" applyProtection="1">
      <protection hidden="1"/>
    </xf>
    <xf numFmtId="0" fontId="19" fillId="5" borderId="5" xfId="101" quotePrefix="1" applyFont="1" applyFill="1" applyBorder="1" applyAlignment="1" applyProtection="1">
      <alignment wrapText="1"/>
      <protection hidden="1"/>
    </xf>
    <xf numFmtId="164" fontId="18" fillId="0" borderId="0" xfId="101" applyNumberFormat="1" applyFont="1" applyFill="1" applyBorder="1" applyProtection="1">
      <protection hidden="1"/>
    </xf>
    <xf numFmtId="164" fontId="18" fillId="0" borderId="70" xfId="101" applyNumberFormat="1" applyFont="1" applyFill="1" applyBorder="1" applyProtection="1">
      <protection hidden="1"/>
    </xf>
    <xf numFmtId="0" fontId="18" fillId="4" borderId="0" xfId="101" applyFont="1" applyFill="1" applyProtection="1">
      <protection hidden="1"/>
    </xf>
    <xf numFmtId="0" fontId="82" fillId="4" borderId="0" xfId="101" applyFont="1" applyFill="1" applyProtection="1">
      <protection hidden="1"/>
    </xf>
    <xf numFmtId="0" fontId="18" fillId="4" borderId="0" xfId="101" applyFont="1" applyFill="1" applyAlignment="1" applyProtection="1">
      <alignment wrapText="1"/>
      <protection hidden="1"/>
    </xf>
    <xf numFmtId="7" fontId="18" fillId="4" borderId="0" xfId="101" applyNumberFormat="1" applyFont="1" applyFill="1" applyProtection="1">
      <protection hidden="1"/>
    </xf>
    <xf numFmtId="0" fontId="18" fillId="2" borderId="16" xfId="101" quotePrefix="1" applyFont="1" applyFill="1" applyBorder="1" applyProtection="1">
      <protection hidden="1"/>
    </xf>
    <xf numFmtId="49" fontId="18" fillId="29" borderId="19" xfId="101" applyNumberFormat="1" applyFont="1" applyFill="1" applyBorder="1" applyProtection="1">
      <protection hidden="1"/>
    </xf>
    <xf numFmtId="49" fontId="18" fillId="29" borderId="17" xfId="101" applyNumberFormat="1" applyFont="1" applyFill="1" applyBorder="1" applyProtection="1">
      <protection hidden="1"/>
    </xf>
    <xf numFmtId="0" fontId="18" fillId="29" borderId="19" xfId="102" applyFont="1" applyFill="1" applyBorder="1" applyProtection="1">
      <protection hidden="1"/>
    </xf>
    <xf numFmtId="0" fontId="18" fillId="29" borderId="17" xfId="102" applyFont="1" applyFill="1" applyBorder="1" applyProtection="1">
      <protection hidden="1"/>
    </xf>
    <xf numFmtId="0" fontId="18" fillId="0" borderId="0" xfId="101" applyFont="1" applyFill="1" applyProtection="1">
      <protection hidden="1"/>
    </xf>
    <xf numFmtId="0" fontId="19" fillId="2" borderId="16" xfId="101" applyFont="1" applyFill="1" applyBorder="1" applyProtection="1">
      <protection hidden="1"/>
    </xf>
    <xf numFmtId="0" fontId="18" fillId="29" borderId="71" xfId="101" applyFont="1" applyFill="1" applyBorder="1" applyProtection="1">
      <protection hidden="1"/>
    </xf>
    <xf numFmtId="0" fontId="18" fillId="29" borderId="18" xfId="101" applyFont="1" applyFill="1" applyBorder="1" applyProtection="1">
      <protection hidden="1"/>
    </xf>
    <xf numFmtId="2" fontId="18" fillId="29" borderId="19" xfId="284" applyNumberFormat="1" applyFont="1" applyFill="1" applyBorder="1" applyProtection="1">
      <protection hidden="1"/>
    </xf>
    <xf numFmtId="2" fontId="18" fillId="29" borderId="17" xfId="284" applyNumberFormat="1" applyFont="1" applyFill="1" applyBorder="1" applyProtection="1">
      <protection hidden="1"/>
    </xf>
    <xf numFmtId="7" fontId="18" fillId="29" borderId="18" xfId="101" applyNumberFormat="1" applyFont="1" applyFill="1" applyBorder="1" applyProtection="1">
      <protection hidden="1"/>
    </xf>
    <xf numFmtId="2" fontId="18" fillId="29" borderId="19" xfId="101" applyNumberFormat="1" applyFont="1" applyFill="1" applyBorder="1" applyProtection="1">
      <protection hidden="1"/>
    </xf>
    <xf numFmtId="0" fontId="68" fillId="3" borderId="0" xfId="286" applyFill="1"/>
    <xf numFmtId="0" fontId="83" fillId="3" borderId="0" xfId="286" applyFont="1" applyFill="1"/>
    <xf numFmtId="7" fontId="43" fillId="4" borderId="0" xfId="101" applyNumberFormat="1" applyFont="1" applyFill="1" applyProtection="1">
      <protection hidden="1"/>
    </xf>
    <xf numFmtId="9" fontId="18" fillId="4" borderId="0" xfId="284" applyFont="1" applyFill="1" applyProtection="1">
      <protection hidden="1"/>
    </xf>
    <xf numFmtId="44" fontId="18" fillId="4" borderId="0" xfId="3" applyFont="1" applyFill="1" applyProtection="1">
      <protection hidden="1"/>
    </xf>
    <xf numFmtId="179" fontId="18" fillId="29" borderId="17" xfId="101" applyNumberFormat="1" applyFont="1" applyFill="1" applyBorder="1" applyProtection="1">
      <protection hidden="1"/>
    </xf>
    <xf numFmtId="0" fontId="18" fillId="0" borderId="0" xfId="101" applyFont="1" applyFill="1" applyBorder="1" applyAlignment="1" applyProtection="1">
      <protection hidden="1"/>
    </xf>
    <xf numFmtId="0" fontId="18" fillId="4" borderId="13" xfId="101" applyFont="1" applyFill="1" applyBorder="1" applyProtection="1">
      <protection hidden="1"/>
    </xf>
    <xf numFmtId="5" fontId="67" fillId="2" borderId="13" xfId="101" applyNumberFormat="1" applyFont="1" applyFill="1" applyBorder="1" applyProtection="1">
      <protection hidden="1"/>
    </xf>
    <xf numFmtId="5" fontId="67" fillId="2" borderId="14" xfId="101" applyNumberFormat="1" applyFont="1" applyFill="1" applyBorder="1" applyProtection="1">
      <protection hidden="1"/>
    </xf>
    <xf numFmtId="5" fontId="67" fillId="2" borderId="15" xfId="101" applyNumberFormat="1" applyFont="1" applyFill="1" applyBorder="1" applyProtection="1">
      <protection hidden="1"/>
    </xf>
    <xf numFmtId="0" fontId="19" fillId="4" borderId="0" xfId="101" applyFont="1" applyFill="1" applyBorder="1" applyAlignment="1" applyProtection="1">
      <protection hidden="1"/>
    </xf>
    <xf numFmtId="0" fontId="19" fillId="0" borderId="0" xfId="101" applyFont="1" applyFill="1" applyProtection="1">
      <protection hidden="1"/>
    </xf>
    <xf numFmtId="0" fontId="19" fillId="5" borderId="14" xfId="101" applyFont="1" applyFill="1" applyBorder="1" applyProtection="1">
      <protection hidden="1"/>
    </xf>
    <xf numFmtId="0" fontId="19" fillId="5" borderId="62" xfId="101" applyFont="1" applyFill="1" applyBorder="1" applyAlignment="1" applyProtection="1">
      <alignment horizontal="center" wrapText="1"/>
      <protection hidden="1"/>
    </xf>
    <xf numFmtId="0" fontId="19" fillId="5" borderId="17" xfId="101" applyFont="1" applyFill="1" applyBorder="1" applyAlignment="1" applyProtection="1">
      <alignment horizontal="center"/>
      <protection hidden="1"/>
    </xf>
    <xf numFmtId="0" fontId="19" fillId="5" borderId="62" xfId="101" applyFont="1" applyFill="1" applyBorder="1" applyAlignment="1" applyProtection="1">
      <alignment horizontal="center"/>
      <protection hidden="1"/>
    </xf>
    <xf numFmtId="0" fontId="19" fillId="5" borderId="16" xfId="101" quotePrefix="1" applyFont="1" applyFill="1" applyBorder="1" applyAlignment="1" applyProtection="1">
      <alignment wrapText="1"/>
      <protection hidden="1"/>
    </xf>
    <xf numFmtId="2" fontId="18" fillId="29" borderId="16" xfId="284" applyNumberFormat="1" applyFont="1" applyFill="1" applyBorder="1" applyProtection="1">
      <protection hidden="1"/>
    </xf>
    <xf numFmtId="179" fontId="18" fillId="29" borderId="16" xfId="101" applyNumberFormat="1" applyFont="1" applyFill="1" applyBorder="1" applyProtection="1">
      <protection hidden="1"/>
    </xf>
    <xf numFmtId="0" fontId="18" fillId="29" borderId="4" xfId="101" applyFont="1" applyFill="1" applyBorder="1" applyProtection="1">
      <protection hidden="1"/>
    </xf>
    <xf numFmtId="0" fontId="18" fillId="29" borderId="19" xfId="101" applyFont="1" applyFill="1" applyBorder="1" applyProtection="1">
      <protection hidden="1"/>
    </xf>
    <xf numFmtId="0" fontId="18" fillId="29" borderId="0" xfId="101" applyFont="1" applyFill="1" applyBorder="1" applyProtection="1">
      <protection hidden="1"/>
    </xf>
    <xf numFmtId="0" fontId="18" fillId="29" borderId="6" xfId="101" applyFont="1" applyFill="1" applyBorder="1" applyProtection="1">
      <protection hidden="1"/>
    </xf>
    <xf numFmtId="0" fontId="18" fillId="29" borderId="17" xfId="101" applyFont="1" applyFill="1" applyBorder="1" applyProtection="1">
      <protection hidden="1"/>
    </xf>
    <xf numFmtId="0" fontId="18" fillId="29" borderId="8" xfId="101" applyFont="1" applyFill="1" applyBorder="1" applyProtection="1">
      <protection hidden="1"/>
    </xf>
    <xf numFmtId="0" fontId="18" fillId="2" borderId="5" xfId="102" quotePrefix="1" applyFont="1" applyFill="1" applyBorder="1" applyProtection="1">
      <protection hidden="1"/>
    </xf>
    <xf numFmtId="0" fontId="19" fillId="5" borderId="13" xfId="101" applyFont="1" applyFill="1" applyBorder="1" applyAlignment="1" applyProtection="1">
      <alignment horizontal="center"/>
      <protection hidden="1"/>
    </xf>
    <xf numFmtId="0" fontId="19" fillId="5" borderId="14" xfId="101" applyFont="1" applyFill="1" applyBorder="1" applyAlignment="1" applyProtection="1">
      <alignment horizontal="center"/>
      <protection hidden="1"/>
    </xf>
    <xf numFmtId="0" fontId="19" fillId="5" borderId="15" xfId="101" applyFont="1" applyFill="1" applyBorder="1" applyAlignment="1" applyProtection="1">
      <alignment horizontal="center"/>
      <protection hidden="1"/>
    </xf>
    <xf numFmtId="5" fontId="18" fillId="29" borderId="15" xfId="101" applyNumberFormat="1" applyFont="1" applyFill="1" applyBorder="1" applyAlignment="1" applyProtection="1">
      <alignment horizontal="center"/>
      <protection hidden="1"/>
    </xf>
    <xf numFmtId="5" fontId="18" fillId="29" borderId="16" xfId="101" applyNumberFormat="1" applyFont="1" applyFill="1" applyBorder="1" applyAlignment="1" applyProtection="1">
      <alignment horizontal="center"/>
      <protection hidden="1"/>
    </xf>
    <xf numFmtId="2" fontId="18" fillId="29" borderId="73" xfId="101" applyNumberFormat="1" applyFont="1" applyFill="1" applyBorder="1" applyProtection="1">
      <protection hidden="1"/>
    </xf>
    <xf numFmtId="0" fontId="18" fillId="29" borderId="73" xfId="101" applyFont="1" applyFill="1" applyBorder="1" applyProtection="1">
      <protection hidden="1"/>
    </xf>
    <xf numFmtId="0" fontId="19" fillId="0" borderId="16" xfId="101" applyFont="1" applyFill="1" applyBorder="1" applyProtection="1">
      <protection hidden="1"/>
    </xf>
    <xf numFmtId="0" fontId="19" fillId="0" borderId="72" xfId="101" applyFont="1" applyFill="1" applyBorder="1" applyProtection="1">
      <protection hidden="1"/>
    </xf>
    <xf numFmtId="0" fontId="18" fillId="4" borderId="16" xfId="101" applyFont="1" applyFill="1" applyBorder="1" applyProtection="1">
      <protection hidden="1"/>
    </xf>
    <xf numFmtId="3" fontId="18" fillId="29" borderId="71" xfId="101" applyNumberFormat="1" applyFont="1" applyFill="1" applyBorder="1" applyProtection="1">
      <protection hidden="1"/>
    </xf>
    <xf numFmtId="166" fontId="18" fillId="29" borderId="18" xfId="101" applyNumberFormat="1" applyFont="1" applyFill="1" applyBorder="1" applyProtection="1">
      <protection hidden="1"/>
    </xf>
    <xf numFmtId="166" fontId="18" fillId="29" borderId="19" xfId="101" applyNumberFormat="1" applyFont="1" applyFill="1" applyBorder="1" applyProtection="1">
      <protection hidden="1"/>
    </xf>
    <xf numFmtId="166" fontId="18" fillId="29" borderId="17" xfId="101" applyNumberFormat="1" applyFont="1" applyFill="1" applyBorder="1" applyProtection="1">
      <protection hidden="1"/>
    </xf>
    <xf numFmtId="0" fontId="18" fillId="29" borderId="18" xfId="0" applyFont="1" applyFill="1" applyBorder="1" applyAlignment="1" applyProtection="1">
      <alignment horizontal="left"/>
      <protection hidden="1"/>
    </xf>
    <xf numFmtId="0" fontId="18" fillId="29" borderId="19" xfId="0" applyFont="1" applyFill="1" applyBorder="1" applyAlignment="1" applyProtection="1">
      <alignment horizontal="left"/>
      <protection hidden="1"/>
    </xf>
    <xf numFmtId="0" fontId="18" fillId="29" borderId="17" xfId="0" applyFont="1" applyFill="1" applyBorder="1" applyAlignment="1" applyProtection="1">
      <alignment horizontal="left"/>
      <protection hidden="1"/>
    </xf>
    <xf numFmtId="0" fontId="15" fillId="2" borderId="8" xfId="0" applyFont="1" applyFill="1" applyBorder="1" applyAlignment="1" applyProtection="1">
      <alignment horizontal="center" vertical="center"/>
      <protection hidden="1"/>
    </xf>
    <xf numFmtId="0" fontId="15" fillId="2" borderId="17" xfId="0" applyFont="1" applyFill="1" applyBorder="1" applyAlignment="1" applyProtection="1">
      <alignment horizontal="center" vertical="center"/>
      <protection hidden="1"/>
    </xf>
    <xf numFmtId="0" fontId="15" fillId="2" borderId="13" xfId="0" applyFont="1" applyFill="1" applyBorder="1" applyAlignment="1" applyProtection="1">
      <alignment horizontal="center" vertical="center"/>
      <protection hidden="1"/>
    </xf>
    <xf numFmtId="0" fontId="15" fillId="2" borderId="16" xfId="0" applyFont="1" applyFill="1" applyBorder="1" applyAlignment="1" applyProtection="1">
      <alignment horizontal="center" vertical="center"/>
      <protection hidden="1"/>
    </xf>
    <xf numFmtId="0" fontId="15" fillId="3" borderId="16" xfId="0" applyFont="1" applyFill="1" applyBorder="1" applyAlignment="1" applyProtection="1">
      <alignment vertical="center"/>
      <protection hidden="1"/>
    </xf>
    <xf numFmtId="0" fontId="15" fillId="2" borderId="16" xfId="0" applyFont="1" applyFill="1" applyBorder="1" applyAlignment="1" applyProtection="1">
      <alignment vertical="center"/>
      <protection hidden="1"/>
    </xf>
    <xf numFmtId="0" fontId="17" fillId="3" borderId="0" xfId="0" applyFont="1" applyFill="1" applyAlignment="1" applyProtection="1">
      <alignment vertical="center"/>
      <protection hidden="1"/>
    </xf>
    <xf numFmtId="0" fontId="15" fillId="2" borderId="43" xfId="0" applyFont="1" applyFill="1" applyBorder="1" applyAlignment="1" applyProtection="1">
      <alignment horizontal="left" vertical="center"/>
      <protection hidden="1"/>
    </xf>
    <xf numFmtId="0" fontId="15" fillId="2" borderId="35" xfId="0" applyFont="1" applyFill="1" applyBorder="1" applyAlignment="1" applyProtection="1">
      <alignment horizontal="center" vertical="center" wrapText="1"/>
      <protection hidden="1"/>
    </xf>
    <xf numFmtId="0" fontId="14" fillId="29" borderId="3" xfId="0" applyFont="1" applyFill="1" applyBorder="1" applyAlignment="1" applyProtection="1">
      <alignment horizontal="left" vertical="center"/>
      <protection hidden="1"/>
    </xf>
    <xf numFmtId="180" fontId="14" fillId="29" borderId="18" xfId="100" applyNumberFormat="1" applyFont="1" applyFill="1" applyBorder="1" applyAlignment="1" applyProtection="1">
      <alignment horizontal="center" vertical="center"/>
      <protection hidden="1"/>
    </xf>
    <xf numFmtId="0" fontId="14" fillId="29" borderId="6" xfId="0" applyFont="1" applyFill="1" applyBorder="1" applyAlignment="1" applyProtection="1">
      <alignment horizontal="left" vertical="center"/>
      <protection hidden="1"/>
    </xf>
    <xf numFmtId="180" fontId="14" fillId="29" borderId="19" xfId="100" applyNumberFormat="1" applyFont="1" applyFill="1" applyBorder="1" applyAlignment="1" applyProtection="1">
      <alignment horizontal="center" vertical="center"/>
      <protection hidden="1"/>
    </xf>
    <xf numFmtId="0" fontId="14" fillId="29" borderId="8" xfId="0" applyFont="1" applyFill="1" applyBorder="1" applyAlignment="1" applyProtection="1">
      <alignment horizontal="left" vertical="center"/>
      <protection hidden="1"/>
    </xf>
    <xf numFmtId="180" fontId="14" fillId="29" borderId="17" xfId="100" applyNumberFormat="1" applyFont="1" applyFill="1" applyBorder="1" applyAlignment="1" applyProtection="1">
      <alignment horizontal="center" vertical="center"/>
      <protection hidden="1"/>
    </xf>
    <xf numFmtId="0" fontId="14" fillId="2" borderId="8" xfId="0" applyFont="1" applyFill="1" applyBorder="1" applyAlignment="1" applyProtection="1">
      <alignment horizontal="left" vertical="center"/>
      <protection hidden="1"/>
    </xf>
    <xf numFmtId="180" fontId="14" fillId="2" borderId="16" xfId="100" applyNumberFormat="1" applyFont="1" applyFill="1" applyBorder="1" applyAlignment="1" applyProtection="1">
      <alignment horizontal="center" vertical="center"/>
      <protection hidden="1"/>
    </xf>
    <xf numFmtId="0" fontId="15" fillId="3" borderId="0" xfId="0" applyFont="1" applyFill="1" applyAlignment="1" applyProtection="1">
      <alignment vertical="center"/>
      <protection hidden="1"/>
    </xf>
    <xf numFmtId="0" fontId="15" fillId="2" borderId="63" xfId="0" applyFont="1" applyFill="1" applyBorder="1" applyAlignment="1" applyProtection="1">
      <alignment vertical="center"/>
      <protection hidden="1"/>
    </xf>
    <xf numFmtId="0" fontId="15" fillId="2" borderId="64" xfId="0" applyFont="1" applyFill="1" applyBorder="1" applyAlignment="1" applyProtection="1">
      <alignment vertical="center"/>
      <protection hidden="1"/>
    </xf>
    <xf numFmtId="0" fontId="15" fillId="2" borderId="64" xfId="0" applyFont="1" applyFill="1" applyBorder="1" applyAlignment="1" applyProtection="1">
      <alignment horizontal="center" vertical="center" wrapText="1"/>
      <protection hidden="1"/>
    </xf>
    <xf numFmtId="0" fontId="15" fillId="2" borderId="65" xfId="0" applyFont="1" applyFill="1" applyBorder="1" applyAlignment="1" applyProtection="1">
      <alignment horizontal="center" vertical="center" wrapText="1"/>
      <protection hidden="1"/>
    </xf>
    <xf numFmtId="0" fontId="15" fillId="29" borderId="59" xfId="0" applyFont="1" applyFill="1" applyBorder="1" applyAlignment="1" applyProtection="1">
      <alignment vertical="center"/>
      <protection hidden="1"/>
    </xf>
    <xf numFmtId="0" fontId="14" fillId="29" borderId="2" xfId="0" applyFont="1" applyFill="1" applyBorder="1" applyAlignment="1" applyProtection="1">
      <alignment vertical="center"/>
      <protection hidden="1"/>
    </xf>
    <xf numFmtId="180" fontId="14" fillId="29" borderId="0" xfId="100" applyNumberFormat="1" applyFont="1" applyFill="1" applyBorder="1" applyAlignment="1" applyProtection="1">
      <alignment horizontal="center" vertical="center"/>
      <protection hidden="1"/>
    </xf>
    <xf numFmtId="180" fontId="14" fillId="29" borderId="2" xfId="100" applyNumberFormat="1" applyFont="1" applyFill="1" applyBorder="1" applyAlignment="1" applyProtection="1">
      <alignment horizontal="center" vertical="center"/>
      <protection hidden="1"/>
    </xf>
    <xf numFmtId="180" fontId="17" fillId="29" borderId="2" xfId="100" applyNumberFormat="1" applyFont="1" applyFill="1" applyBorder="1" applyAlignment="1" applyProtection="1">
      <alignment horizontal="center" vertical="center"/>
      <protection hidden="1"/>
    </xf>
    <xf numFmtId="180" fontId="14" fillId="29" borderId="7" xfId="100" applyNumberFormat="1" applyFont="1" applyFill="1" applyBorder="1" applyAlignment="1" applyProtection="1">
      <alignment horizontal="center" vertical="center"/>
      <protection hidden="1"/>
    </xf>
    <xf numFmtId="0" fontId="14" fillId="29" borderId="59" xfId="0" applyFont="1" applyFill="1" applyBorder="1" applyAlignment="1" applyProtection="1">
      <alignment vertical="center"/>
      <protection hidden="1"/>
    </xf>
    <xf numFmtId="0" fontId="14" fillId="29" borderId="60" xfId="0" applyFont="1" applyFill="1" applyBorder="1" applyAlignment="1" applyProtection="1">
      <alignment vertical="center"/>
      <protection hidden="1"/>
    </xf>
    <xf numFmtId="0" fontId="14" fillId="29" borderId="61" xfId="0" applyFont="1" applyFill="1" applyBorder="1" applyAlignment="1" applyProtection="1">
      <alignment vertical="center"/>
      <protection hidden="1"/>
    </xf>
    <xf numFmtId="180" fontId="14" fillId="29" borderId="9" xfId="100" applyNumberFormat="1" applyFont="1" applyFill="1" applyBorder="1" applyAlignment="1" applyProtection="1">
      <alignment horizontal="center" vertical="center"/>
      <protection hidden="1"/>
    </xf>
    <xf numFmtId="180" fontId="14" fillId="29" borderId="61" xfId="100" applyNumberFormat="1" applyFont="1" applyFill="1" applyBorder="1" applyAlignment="1" applyProtection="1">
      <alignment horizontal="center" vertical="center"/>
      <protection hidden="1"/>
    </xf>
    <xf numFmtId="180" fontId="17" fillId="29" borderId="61" xfId="100" applyNumberFormat="1" applyFont="1" applyFill="1" applyBorder="1" applyAlignment="1" applyProtection="1">
      <alignment horizontal="center" vertical="center"/>
      <protection hidden="1"/>
    </xf>
    <xf numFmtId="180" fontId="14" fillId="29" borderId="62" xfId="100" applyNumberFormat="1" applyFont="1" applyFill="1" applyBorder="1" applyAlignment="1" applyProtection="1">
      <alignment horizontal="center" vertical="center"/>
      <protection hidden="1"/>
    </xf>
    <xf numFmtId="0" fontId="14" fillId="2" borderId="63" xfId="0" applyFont="1" applyFill="1" applyBorder="1" applyAlignment="1" applyProtection="1">
      <alignment horizontal="center" vertical="center"/>
      <protection hidden="1"/>
    </xf>
    <xf numFmtId="0" fontId="14" fillId="2" borderId="64" xfId="0" applyFont="1" applyFill="1" applyBorder="1" applyAlignment="1" applyProtection="1">
      <alignment horizontal="center" vertical="center"/>
      <protection hidden="1"/>
    </xf>
    <xf numFmtId="0" fontId="20" fillId="2" borderId="64" xfId="0" applyFont="1" applyFill="1" applyBorder="1" applyAlignment="1" applyProtection="1">
      <alignment horizontal="center" vertical="center" wrapText="1"/>
      <protection hidden="1"/>
    </xf>
    <xf numFmtId="0" fontId="15" fillId="29" borderId="18" xfId="0" applyFont="1" applyFill="1" applyBorder="1" applyAlignment="1" applyProtection="1">
      <alignment vertical="center"/>
      <protection hidden="1"/>
    </xf>
    <xf numFmtId="0" fontId="14" fillId="29" borderId="19" xfId="0" applyFont="1" applyFill="1" applyBorder="1" applyAlignment="1" applyProtection="1">
      <alignment vertical="center"/>
      <protection hidden="1"/>
    </xf>
    <xf numFmtId="0" fontId="14" fillId="29" borderId="17" xfId="0" applyFont="1" applyFill="1" applyBorder="1" applyAlignment="1" applyProtection="1">
      <alignment vertical="center"/>
      <protection hidden="1"/>
    </xf>
    <xf numFmtId="0" fontId="15" fillId="2" borderId="6" xfId="0" applyFont="1" applyFill="1" applyBorder="1" applyAlignment="1" applyProtection="1">
      <alignment vertical="center"/>
      <protection hidden="1"/>
    </xf>
    <xf numFmtId="0" fontId="18" fillId="2" borderId="3" xfId="1" applyFont="1" applyFill="1" applyBorder="1" applyAlignment="1" applyProtection="1">
      <alignment horizontal="left" vertical="center" wrapText="1"/>
      <protection hidden="1"/>
    </xf>
    <xf numFmtId="0" fontId="14" fillId="2" borderId="6" xfId="0" applyFont="1" applyFill="1" applyBorder="1" applyAlignment="1" applyProtection="1">
      <alignment horizontal="left" vertical="center" indent="2"/>
      <protection hidden="1"/>
    </xf>
    <xf numFmtId="0" fontId="18" fillId="2" borderId="6" xfId="1" applyFont="1" applyFill="1" applyBorder="1" applyAlignment="1" applyProtection="1">
      <alignment horizontal="left" vertical="center" wrapText="1"/>
      <protection hidden="1"/>
    </xf>
    <xf numFmtId="0" fontId="14" fillId="2" borderId="8" xfId="0" applyFont="1" applyFill="1" applyBorder="1" applyAlignment="1" applyProtection="1">
      <alignment horizontal="left" vertical="center" indent="2"/>
      <protection hidden="1"/>
    </xf>
    <xf numFmtId="0" fontId="14" fillId="0" borderId="6" xfId="0" applyFont="1" applyFill="1" applyBorder="1" applyAlignment="1" applyProtection="1">
      <alignment horizontal="left" vertical="center" indent="2"/>
      <protection hidden="1"/>
    </xf>
    <xf numFmtId="0" fontId="15" fillId="3" borderId="13" xfId="0" applyFont="1" applyFill="1" applyBorder="1" applyAlignment="1" applyProtection="1">
      <alignment vertical="center"/>
      <protection hidden="1"/>
    </xf>
    <xf numFmtId="0" fontId="14" fillId="0" borderId="8" xfId="0" applyFont="1" applyFill="1" applyBorder="1" applyAlignment="1" applyProtection="1">
      <alignment vertical="center"/>
      <protection hidden="1"/>
    </xf>
    <xf numFmtId="0" fontId="81" fillId="3" borderId="0" xfId="379" applyFont="1" applyFill="1" applyProtection="1">
      <protection hidden="1"/>
    </xf>
    <xf numFmtId="0" fontId="15" fillId="2" borderId="63" xfId="379" applyFont="1" applyFill="1" applyBorder="1" applyAlignment="1" applyProtection="1">
      <alignment horizontal="center" wrapText="1"/>
      <protection hidden="1"/>
    </xf>
    <xf numFmtId="0" fontId="15" fillId="2" borderId="64" xfId="379" applyFont="1" applyFill="1" applyBorder="1" applyAlignment="1" applyProtection="1">
      <alignment horizontal="center" wrapText="1"/>
      <protection hidden="1"/>
    </xf>
    <xf numFmtId="0" fontId="15" fillId="42" borderId="64" xfId="379" applyFont="1" applyFill="1" applyBorder="1" applyAlignment="1" applyProtection="1">
      <alignment horizontal="center" wrapText="1"/>
      <protection hidden="1"/>
    </xf>
    <xf numFmtId="0" fontId="15" fillId="2" borderId="65" xfId="379" applyFont="1" applyFill="1" applyBorder="1" applyAlignment="1" applyProtection="1">
      <alignment horizontal="center" wrapText="1"/>
      <protection hidden="1"/>
    </xf>
    <xf numFmtId="0" fontId="18" fillId="2" borderId="18" xfId="286" applyFont="1" applyFill="1" applyBorder="1" applyProtection="1">
      <protection hidden="1"/>
    </xf>
    <xf numFmtId="0" fontId="18" fillId="2" borderId="5" xfId="286" applyNumberFormat="1" applyFont="1" applyFill="1" applyBorder="1" applyProtection="1">
      <protection hidden="1"/>
    </xf>
    <xf numFmtId="4" fontId="18" fillId="29" borderId="5" xfId="286" applyNumberFormat="1" applyFont="1" applyFill="1" applyBorder="1" applyProtection="1">
      <protection hidden="1"/>
    </xf>
    <xf numFmtId="3" fontId="18" fillId="29" borderId="5" xfId="286" applyNumberFormat="1" applyFont="1" applyFill="1" applyBorder="1" applyProtection="1">
      <protection hidden="1"/>
    </xf>
    <xf numFmtId="0" fontId="18" fillId="43" borderId="5" xfId="286" applyFont="1" applyFill="1" applyBorder="1" applyProtection="1">
      <protection hidden="1"/>
    </xf>
    <xf numFmtId="0" fontId="18" fillId="29" borderId="5" xfId="286" applyNumberFormat="1" applyFont="1" applyFill="1" applyBorder="1" applyProtection="1">
      <protection hidden="1"/>
    </xf>
    <xf numFmtId="0" fontId="18" fillId="2" borderId="5" xfId="286" applyFont="1" applyFill="1" applyBorder="1" applyProtection="1">
      <protection hidden="1"/>
    </xf>
    <xf numFmtId="0" fontId="18" fillId="2" borderId="19" xfId="286" applyFont="1" applyFill="1" applyBorder="1" applyProtection="1">
      <protection hidden="1"/>
    </xf>
    <xf numFmtId="0" fontId="18" fillId="2" borderId="70" xfId="286" applyNumberFormat="1" applyFont="1" applyFill="1" applyBorder="1" applyProtection="1">
      <protection hidden="1"/>
    </xf>
    <xf numFmtId="4" fontId="18" fillId="29" borderId="70" xfId="286" applyNumberFormat="1" applyFont="1" applyFill="1" applyBorder="1" applyProtection="1">
      <protection hidden="1"/>
    </xf>
    <xf numFmtId="0" fontId="18" fillId="43" borderId="70" xfId="286" applyFont="1" applyFill="1" applyBorder="1" applyProtection="1">
      <protection hidden="1"/>
    </xf>
    <xf numFmtId="0" fontId="18" fillId="29" borderId="70" xfId="286" applyNumberFormat="1" applyFont="1" applyFill="1" applyBorder="1" applyProtection="1">
      <protection hidden="1"/>
    </xf>
    <xf numFmtId="3" fontId="18" fillId="29" borderId="70" xfId="286" applyNumberFormat="1" applyFont="1" applyFill="1" applyBorder="1" applyProtection="1">
      <protection hidden="1"/>
    </xf>
    <xf numFmtId="0" fontId="18" fillId="2" borderId="70" xfId="286" applyFont="1" applyFill="1" applyBorder="1" applyProtection="1">
      <protection hidden="1"/>
    </xf>
    <xf numFmtId="178" fontId="18" fillId="29" borderId="70" xfId="286" applyNumberFormat="1" applyFont="1" applyFill="1" applyBorder="1" applyProtection="1">
      <protection hidden="1"/>
    </xf>
    <xf numFmtId="0" fontId="14" fillId="2" borderId="19" xfId="286" applyFont="1" applyFill="1" applyBorder="1" applyProtection="1">
      <protection hidden="1"/>
    </xf>
    <xf numFmtId="0" fontId="14" fillId="2" borderId="70" xfId="286" applyFont="1" applyFill="1" applyBorder="1" applyProtection="1">
      <protection hidden="1"/>
    </xf>
    <xf numFmtId="0" fontId="14" fillId="29" borderId="70" xfId="286" applyFont="1" applyFill="1" applyBorder="1" applyProtection="1">
      <protection hidden="1"/>
    </xf>
    <xf numFmtId="0" fontId="14" fillId="43" borderId="70" xfId="286" applyFont="1" applyFill="1" applyBorder="1" applyProtection="1">
      <protection hidden="1"/>
    </xf>
    <xf numFmtId="0" fontId="18" fillId="2" borderId="19" xfId="286" applyFont="1" applyFill="1" applyBorder="1" applyAlignment="1" applyProtection="1">
      <protection hidden="1"/>
    </xf>
    <xf numFmtId="0" fontId="18" fillId="2" borderId="70" xfId="286" applyNumberFormat="1" applyFont="1" applyFill="1" applyBorder="1" applyAlignment="1" applyProtection="1">
      <protection hidden="1"/>
    </xf>
    <xf numFmtId="3" fontId="18" fillId="29" borderId="70" xfId="286" applyNumberFormat="1" applyFont="1" applyFill="1" applyBorder="1" applyAlignment="1" applyProtection="1">
      <protection hidden="1"/>
    </xf>
    <xf numFmtId="0" fontId="18" fillId="43" borderId="70" xfId="286" applyFont="1" applyFill="1" applyBorder="1" applyAlignment="1" applyProtection="1">
      <protection hidden="1"/>
    </xf>
    <xf numFmtId="178" fontId="18" fillId="29" borderId="70" xfId="286" applyNumberFormat="1" applyFont="1" applyFill="1" applyBorder="1" applyAlignment="1" applyProtection="1">
      <protection hidden="1"/>
    </xf>
    <xf numFmtId="0" fontId="18" fillId="29" borderId="70" xfId="286" applyNumberFormat="1" applyFont="1" applyFill="1" applyBorder="1" applyAlignment="1" applyProtection="1">
      <protection hidden="1"/>
    </xf>
    <xf numFmtId="0" fontId="18" fillId="2" borderId="70" xfId="286" applyFont="1" applyFill="1" applyBorder="1" applyAlignment="1" applyProtection="1">
      <protection hidden="1"/>
    </xf>
    <xf numFmtId="4" fontId="18" fillId="29" borderId="70" xfId="286" applyNumberFormat="1" applyFont="1" applyFill="1" applyBorder="1" applyAlignment="1" applyProtection="1">
      <protection hidden="1"/>
    </xf>
    <xf numFmtId="0" fontId="18" fillId="2" borderId="19" xfId="1" applyFont="1" applyFill="1" applyBorder="1" applyAlignment="1" applyProtection="1">
      <protection hidden="1"/>
    </xf>
    <xf numFmtId="0" fontId="18" fillId="2" borderId="70" xfId="1" applyNumberFormat="1" applyFont="1" applyFill="1" applyBorder="1" applyAlignment="1" applyProtection="1">
      <protection hidden="1"/>
    </xf>
    <xf numFmtId="4" fontId="18" fillId="29" borderId="70" xfId="1" applyNumberFormat="1" applyFont="1" applyFill="1" applyBorder="1" applyAlignment="1" applyProtection="1">
      <protection hidden="1"/>
    </xf>
    <xf numFmtId="0" fontId="18" fillId="43" borderId="70" xfId="1" applyFont="1" applyFill="1" applyBorder="1" applyAlignment="1" applyProtection="1">
      <protection hidden="1"/>
    </xf>
    <xf numFmtId="0" fontId="18" fillId="29" borderId="70" xfId="1" applyNumberFormat="1" applyFont="1" applyFill="1" applyBorder="1" applyAlignment="1" applyProtection="1">
      <protection hidden="1"/>
    </xf>
    <xf numFmtId="178" fontId="18" fillId="29" borderId="70" xfId="1" applyNumberFormat="1" applyFont="1" applyFill="1" applyBorder="1" applyAlignment="1" applyProtection="1">
      <protection hidden="1"/>
    </xf>
    <xf numFmtId="0" fontId="18" fillId="2" borderId="70" xfId="1" applyFont="1" applyFill="1" applyBorder="1" applyAlignment="1" applyProtection="1">
      <protection hidden="1"/>
    </xf>
    <xf numFmtId="3" fontId="18" fillId="29" borderId="70" xfId="1" applyNumberFormat="1" applyFont="1" applyFill="1" applyBorder="1" applyAlignment="1" applyProtection="1">
      <protection hidden="1"/>
    </xf>
    <xf numFmtId="0" fontId="14" fillId="2" borderId="70" xfId="286" applyNumberFormat="1" applyFont="1" applyFill="1" applyBorder="1" applyProtection="1">
      <protection hidden="1"/>
    </xf>
    <xf numFmtId="4" fontId="14" fillId="29" borderId="70" xfId="286" applyNumberFormat="1" applyFont="1" applyFill="1" applyBorder="1" applyProtection="1">
      <protection hidden="1"/>
    </xf>
    <xf numFmtId="0" fontId="14" fillId="29" borderId="70" xfId="286" applyNumberFormat="1" applyFont="1" applyFill="1" applyBorder="1" applyProtection="1">
      <protection hidden="1"/>
    </xf>
    <xf numFmtId="3" fontId="14" fillId="29" borderId="70" xfId="286" applyNumberFormat="1" applyFont="1" applyFill="1" applyBorder="1" applyProtection="1">
      <protection hidden="1"/>
    </xf>
    <xf numFmtId="0" fontId="14" fillId="2" borderId="17" xfId="286" applyFont="1" applyFill="1" applyBorder="1" applyProtection="1">
      <protection hidden="1"/>
    </xf>
    <xf numFmtId="0" fontId="14" fillId="2" borderId="62" xfId="286" applyNumberFormat="1" applyFont="1" applyFill="1" applyBorder="1" applyProtection="1">
      <protection hidden="1"/>
    </xf>
    <xf numFmtId="3" fontId="14" fillId="29" borderId="62" xfId="286" applyNumberFormat="1" applyFont="1" applyFill="1" applyBorder="1" applyProtection="1">
      <protection hidden="1"/>
    </xf>
    <xf numFmtId="0" fontId="14" fillId="43" borderId="62" xfId="286" applyFont="1" applyFill="1" applyBorder="1" applyProtection="1">
      <protection hidden="1"/>
    </xf>
    <xf numFmtId="0" fontId="14" fillId="29" borderId="62" xfId="286" applyFont="1" applyFill="1" applyBorder="1" applyProtection="1">
      <protection hidden="1"/>
    </xf>
    <xf numFmtId="0" fontId="14" fillId="2" borderId="62" xfId="286" applyFont="1" applyFill="1" applyBorder="1" applyProtection="1">
      <protection hidden="1"/>
    </xf>
    <xf numFmtId="0" fontId="14" fillId="29" borderId="62" xfId="286" applyNumberFormat="1" applyFont="1" applyFill="1" applyBorder="1" applyProtection="1">
      <protection hidden="1"/>
    </xf>
    <xf numFmtId="0" fontId="78" fillId="2" borderId="16" xfId="286" applyFont="1" applyFill="1" applyBorder="1" applyAlignment="1" applyProtection="1">
      <alignment horizontal="center" wrapText="1"/>
      <protection hidden="1"/>
    </xf>
    <xf numFmtId="0" fontId="78" fillId="29" borderId="18" xfId="286" applyFont="1" applyFill="1" applyBorder="1" applyAlignment="1" applyProtection="1">
      <alignment horizontal="left"/>
      <protection hidden="1"/>
    </xf>
    <xf numFmtId="167" fontId="78" fillId="29" borderId="0" xfId="286" applyNumberFormat="1" applyFont="1" applyFill="1" applyBorder="1" applyProtection="1">
      <protection hidden="1"/>
    </xf>
    <xf numFmtId="167" fontId="78" fillId="29" borderId="19" xfId="286" applyNumberFormat="1" applyFont="1" applyFill="1" applyBorder="1" applyProtection="1">
      <protection hidden="1"/>
    </xf>
    <xf numFmtId="0" fontId="78" fillId="29" borderId="19" xfId="286" applyFont="1" applyFill="1" applyBorder="1" applyAlignment="1" applyProtection="1">
      <alignment horizontal="left"/>
      <protection hidden="1"/>
    </xf>
    <xf numFmtId="0" fontId="78" fillId="29" borderId="17" xfId="286" applyFont="1" applyFill="1" applyBorder="1" applyAlignment="1" applyProtection="1">
      <alignment horizontal="left"/>
      <protection hidden="1"/>
    </xf>
    <xf numFmtId="167" fontId="78" fillId="29" borderId="9" xfId="286" applyNumberFormat="1" applyFont="1" applyFill="1" applyBorder="1" applyProtection="1">
      <protection hidden="1"/>
    </xf>
    <xf numFmtId="167" fontId="78" fillId="29" borderId="17" xfId="286" applyNumberFormat="1" applyFont="1" applyFill="1" applyBorder="1" applyProtection="1">
      <protection hidden="1"/>
    </xf>
    <xf numFmtId="0" fontId="13" fillId="3" borderId="0" xfId="376" applyFill="1" applyAlignment="1" applyProtection="1">
      <alignment horizontal="left"/>
      <protection hidden="1"/>
    </xf>
    <xf numFmtId="0" fontId="13" fillId="3" borderId="0" xfId="376" applyFill="1" applyProtection="1">
      <protection hidden="1"/>
    </xf>
    <xf numFmtId="3" fontId="13" fillId="3" borderId="0" xfId="376" applyNumberFormat="1" applyFill="1" applyProtection="1">
      <protection hidden="1"/>
    </xf>
    <xf numFmtId="3" fontId="13" fillId="0" borderId="0" xfId="376" applyNumberFormat="1" applyFill="1" applyProtection="1">
      <protection hidden="1"/>
    </xf>
    <xf numFmtId="0" fontId="13" fillId="3" borderId="0" xfId="376" applyFont="1" applyFill="1" applyAlignment="1" applyProtection="1">
      <alignment horizontal="left"/>
      <protection hidden="1"/>
    </xf>
    <xf numFmtId="0" fontId="13" fillId="3" borderId="0" xfId="376" applyFont="1" applyFill="1" applyProtection="1">
      <protection hidden="1"/>
    </xf>
    <xf numFmtId="3" fontId="13" fillId="3" borderId="0" xfId="376" applyNumberFormat="1" applyFont="1" applyFill="1" applyProtection="1">
      <protection hidden="1"/>
    </xf>
    <xf numFmtId="0" fontId="78" fillId="3" borderId="16" xfId="376" applyFont="1" applyFill="1" applyBorder="1" applyAlignment="1" applyProtection="1">
      <alignment horizontal="left"/>
      <protection hidden="1"/>
    </xf>
    <xf numFmtId="0" fontId="78" fillId="3" borderId="15" xfId="376" applyFont="1" applyFill="1" applyBorder="1" applyProtection="1">
      <protection hidden="1"/>
    </xf>
    <xf numFmtId="0" fontId="78" fillId="3" borderId="14" xfId="376" applyFont="1" applyFill="1" applyBorder="1" applyAlignment="1" applyProtection="1">
      <alignment wrapText="1"/>
      <protection hidden="1"/>
    </xf>
    <xf numFmtId="0" fontId="78" fillId="3" borderId="16" xfId="376" applyFont="1" applyFill="1" applyBorder="1" applyAlignment="1" applyProtection="1">
      <alignment wrapText="1"/>
      <protection hidden="1"/>
    </xf>
    <xf numFmtId="3" fontId="66" fillId="43" borderId="13" xfId="376" applyNumberFormat="1" applyFont="1" applyFill="1" applyBorder="1" applyAlignment="1" applyProtection="1">
      <alignment wrapText="1"/>
      <protection hidden="1"/>
    </xf>
    <xf numFmtId="3" fontId="66" fillId="43" borderId="66" xfId="376" applyNumberFormat="1" applyFont="1" applyFill="1" applyBorder="1" applyAlignment="1" applyProtection="1">
      <alignment wrapText="1"/>
      <protection hidden="1"/>
    </xf>
    <xf numFmtId="3" fontId="66" fillId="43" borderId="16" xfId="376" applyNumberFormat="1" applyFont="1" applyFill="1" applyBorder="1" applyAlignment="1" applyProtection="1">
      <alignment wrapText="1"/>
      <protection hidden="1"/>
    </xf>
    <xf numFmtId="3" fontId="66" fillId="43" borderId="14" xfId="376" applyNumberFormat="1" applyFont="1" applyFill="1" applyBorder="1" applyAlignment="1" applyProtection="1">
      <alignment wrapText="1"/>
      <protection hidden="1"/>
    </xf>
    <xf numFmtId="3" fontId="66" fillId="29" borderId="16" xfId="376" applyNumberFormat="1" applyFont="1" applyFill="1" applyBorder="1" applyAlignment="1" applyProtection="1">
      <alignment wrapText="1"/>
      <protection hidden="1"/>
    </xf>
    <xf numFmtId="3" fontId="66" fillId="29" borderId="14" xfId="376" applyNumberFormat="1" applyFont="1" applyFill="1" applyBorder="1" applyAlignment="1" applyProtection="1">
      <alignment wrapText="1"/>
      <protection hidden="1"/>
    </xf>
    <xf numFmtId="3" fontId="66" fillId="0" borderId="16" xfId="376" applyNumberFormat="1" applyFont="1" applyBorder="1" applyAlignment="1" applyProtection="1">
      <alignment wrapText="1"/>
      <protection hidden="1"/>
    </xf>
    <xf numFmtId="3" fontId="66" fillId="0" borderId="14" xfId="376" applyNumberFormat="1" applyFont="1" applyBorder="1" applyAlignment="1" applyProtection="1">
      <alignment wrapText="1"/>
      <protection hidden="1"/>
    </xf>
    <xf numFmtId="3" fontId="66" fillId="0" borderId="16" xfId="376" applyNumberFormat="1" applyFont="1" applyFill="1" applyBorder="1" applyAlignment="1" applyProtection="1">
      <alignment wrapText="1"/>
      <protection hidden="1"/>
    </xf>
    <xf numFmtId="3" fontId="66" fillId="0" borderId="14" xfId="376" applyNumberFormat="1" applyFont="1" applyFill="1" applyBorder="1" applyAlignment="1" applyProtection="1">
      <alignment wrapText="1"/>
      <protection hidden="1"/>
    </xf>
    <xf numFmtId="3" fontId="66" fillId="0" borderId="15" xfId="376" applyNumberFormat="1" applyFont="1" applyFill="1" applyBorder="1" applyAlignment="1" applyProtection="1">
      <alignment wrapText="1"/>
      <protection hidden="1"/>
    </xf>
    <xf numFmtId="3" fontId="66" fillId="0" borderId="3" xfId="376" applyNumberFormat="1" applyFont="1" applyBorder="1" applyAlignment="1" applyProtection="1">
      <alignment wrapText="1"/>
      <protection hidden="1"/>
    </xf>
    <xf numFmtId="3" fontId="66" fillId="43" borderId="3" xfId="376" applyNumberFormat="1" applyFont="1" applyFill="1" applyBorder="1" applyAlignment="1" applyProtection="1">
      <alignment wrapText="1"/>
      <protection hidden="1"/>
    </xf>
    <xf numFmtId="3" fontId="66" fillId="43" borderId="67" xfId="376" applyNumberFormat="1" applyFont="1" applyFill="1" applyBorder="1" applyAlignment="1" applyProtection="1">
      <alignment wrapText="1"/>
      <protection hidden="1"/>
    </xf>
    <xf numFmtId="3" fontId="66" fillId="41" borderId="16" xfId="376" applyNumberFormat="1" applyFont="1" applyFill="1" applyBorder="1" applyAlignment="1" applyProtection="1">
      <alignment wrapText="1"/>
      <protection hidden="1"/>
    </xf>
    <xf numFmtId="3" fontId="66" fillId="41" borderId="14" xfId="376" applyNumberFormat="1" applyFont="1" applyFill="1" applyBorder="1" applyAlignment="1" applyProtection="1">
      <alignment wrapText="1"/>
      <protection hidden="1"/>
    </xf>
    <xf numFmtId="1" fontId="78" fillId="3" borderId="6" xfId="376" applyNumberFormat="1" applyFont="1" applyFill="1" applyBorder="1" applyAlignment="1" applyProtection="1">
      <alignment horizontal="left"/>
      <protection hidden="1"/>
    </xf>
    <xf numFmtId="0" fontId="78" fillId="3" borderId="6" xfId="376" applyFont="1" applyFill="1" applyBorder="1" applyProtection="1">
      <protection hidden="1"/>
    </xf>
    <xf numFmtId="3" fontId="13" fillId="3" borderId="16" xfId="376" applyNumberFormat="1" applyFont="1" applyFill="1" applyBorder="1" applyProtection="1">
      <protection hidden="1"/>
    </xf>
    <xf numFmtId="165" fontId="13" fillId="43" borderId="16" xfId="377" applyNumberFormat="1" applyFont="1" applyFill="1" applyBorder="1" applyProtection="1">
      <protection hidden="1"/>
    </xf>
    <xf numFmtId="165" fontId="13" fillId="43" borderId="5" xfId="377" applyNumberFormat="1" applyFont="1" applyFill="1" applyBorder="1" applyProtection="1">
      <protection hidden="1"/>
    </xf>
    <xf numFmtId="165" fontId="13" fillId="43" borderId="18" xfId="377" applyNumberFormat="1" applyFont="1" applyFill="1" applyBorder="1" applyProtection="1">
      <protection hidden="1"/>
    </xf>
    <xf numFmtId="165" fontId="13" fillId="29" borderId="18" xfId="377" applyNumberFormat="1" applyFont="1" applyFill="1" applyBorder="1" applyProtection="1">
      <protection hidden="1"/>
    </xf>
    <xf numFmtId="165" fontId="13" fillId="3" borderId="18" xfId="377" applyNumberFormat="1" applyFont="1" applyFill="1" applyBorder="1" applyProtection="1">
      <protection hidden="1"/>
    </xf>
    <xf numFmtId="165" fontId="13" fillId="0" borderId="18" xfId="377" applyNumberFormat="1" applyFont="1" applyFill="1" applyBorder="1" applyProtection="1">
      <protection hidden="1"/>
    </xf>
    <xf numFmtId="165" fontId="13" fillId="43" borderId="68" xfId="377" applyNumberFormat="1" applyFont="1" applyFill="1" applyBorder="1" applyProtection="1">
      <protection hidden="1"/>
    </xf>
    <xf numFmtId="165" fontId="13" fillId="43" borderId="69" xfId="377" applyNumberFormat="1" applyFont="1" applyFill="1" applyBorder="1" applyProtection="1">
      <protection hidden="1"/>
    </xf>
    <xf numFmtId="165" fontId="13" fillId="29" borderId="5" xfId="377" applyNumberFormat="1" applyFont="1" applyFill="1" applyBorder="1" applyProtection="1">
      <protection hidden="1"/>
    </xf>
    <xf numFmtId="1" fontId="78" fillId="3" borderId="8" xfId="376" applyNumberFormat="1" applyFont="1" applyFill="1" applyBorder="1" applyAlignment="1" applyProtection="1">
      <alignment horizontal="left"/>
      <protection hidden="1"/>
    </xf>
    <xf numFmtId="0" fontId="78" fillId="3" borderId="8" xfId="376" applyFont="1" applyFill="1" applyBorder="1" applyProtection="1">
      <protection hidden="1"/>
    </xf>
    <xf numFmtId="0" fontId="10" fillId="0" borderId="0" xfId="380" applyProtection="1">
      <protection hidden="1"/>
    </xf>
    <xf numFmtId="1" fontId="42" fillId="0" borderId="32" xfId="380" applyNumberFormat="1" applyFont="1" applyFill="1" applyBorder="1" applyAlignment="1" applyProtection="1">
      <alignment horizontal="center" vertical="center" wrapText="1"/>
      <protection hidden="1"/>
    </xf>
    <xf numFmtId="0" fontId="42" fillId="0" borderId="32" xfId="380" applyFont="1" applyFill="1" applyBorder="1" applyAlignment="1" applyProtection="1">
      <alignment horizontal="center" vertical="center" wrapText="1"/>
      <protection hidden="1"/>
    </xf>
    <xf numFmtId="167" fontId="42" fillId="0" borderId="33" xfId="381" applyNumberFormat="1" applyFont="1" applyFill="1" applyBorder="1" applyAlignment="1" applyProtection="1">
      <alignment horizontal="center" vertical="center" wrapText="1"/>
      <protection hidden="1"/>
    </xf>
    <xf numFmtId="0" fontId="84" fillId="0" borderId="32" xfId="380" applyFont="1" applyBorder="1" applyProtection="1">
      <protection hidden="1"/>
    </xf>
    <xf numFmtId="0" fontId="84" fillId="3" borderId="32" xfId="380" applyFont="1" applyFill="1" applyBorder="1" applyAlignment="1" applyProtection="1">
      <alignment horizontal="center" wrapText="1"/>
      <protection hidden="1"/>
    </xf>
    <xf numFmtId="0" fontId="43" fillId="3" borderId="32" xfId="380" applyFont="1" applyFill="1" applyBorder="1" applyAlignment="1" applyProtection="1">
      <alignment horizontal="center"/>
      <protection hidden="1"/>
    </xf>
    <xf numFmtId="0" fontId="43" fillId="3" borderId="33" xfId="380" applyFont="1" applyFill="1" applyBorder="1" applyProtection="1">
      <protection hidden="1"/>
    </xf>
    <xf numFmtId="167" fontId="43" fillId="3" borderId="74" xfId="381" applyNumberFormat="1" applyFont="1" applyFill="1" applyBorder="1" applyProtection="1">
      <protection hidden="1"/>
    </xf>
    <xf numFmtId="0" fontId="43" fillId="3" borderId="32" xfId="380" applyFont="1" applyFill="1" applyBorder="1" applyProtection="1">
      <protection hidden="1"/>
    </xf>
    <xf numFmtId="167" fontId="43" fillId="3" borderId="32" xfId="380" applyNumberFormat="1" applyFont="1" applyFill="1" applyBorder="1" applyAlignment="1" applyProtection="1">
      <alignment horizontal="center"/>
      <protection hidden="1"/>
    </xf>
    <xf numFmtId="6" fontId="43" fillId="3" borderId="74" xfId="381" applyNumberFormat="1" applyFont="1" applyFill="1" applyBorder="1" applyProtection="1">
      <protection hidden="1"/>
    </xf>
    <xf numFmtId="0" fontId="43" fillId="3" borderId="32" xfId="380" applyFont="1" applyFill="1" applyBorder="1" applyAlignment="1" applyProtection="1">
      <alignment wrapText="1"/>
      <protection hidden="1"/>
    </xf>
    <xf numFmtId="167" fontId="43" fillId="3" borderId="32" xfId="380" applyNumberFormat="1" applyFont="1" applyFill="1" applyBorder="1" applyAlignment="1" applyProtection="1">
      <alignment horizontal="center" wrapText="1"/>
      <protection hidden="1"/>
    </xf>
    <xf numFmtId="0" fontId="21" fillId="0" borderId="0" xfId="0" applyFont="1" applyFill="1" applyBorder="1" applyProtection="1">
      <protection hidden="1"/>
    </xf>
    <xf numFmtId="0" fontId="62" fillId="0" borderId="0" xfId="0" applyFont="1" applyFill="1" applyBorder="1" applyProtection="1">
      <protection hidden="1"/>
    </xf>
    <xf numFmtId="0" fontId="62" fillId="0" borderId="0" xfId="0" applyFont="1" applyFill="1" applyBorder="1" applyAlignment="1" applyProtection="1">
      <alignment horizontal="center"/>
      <protection hidden="1"/>
    </xf>
    <xf numFmtId="0" fontId="61" fillId="0" borderId="0" xfId="0" applyFont="1" applyFill="1" applyBorder="1" applyProtection="1">
      <protection hidden="1"/>
    </xf>
    <xf numFmtId="0" fontId="63" fillId="0" borderId="44" xfId="0" applyFont="1" applyFill="1" applyBorder="1" applyAlignment="1" applyProtection="1">
      <alignment wrapText="1"/>
      <protection hidden="1"/>
    </xf>
    <xf numFmtId="0" fontId="63" fillId="0" borderId="35" xfId="0" applyFont="1" applyFill="1" applyBorder="1" applyAlignment="1" applyProtection="1">
      <alignment wrapText="1"/>
      <protection hidden="1"/>
    </xf>
    <xf numFmtId="0" fontId="63" fillId="0" borderId="0" xfId="0" applyFont="1" applyFill="1" applyBorder="1" applyAlignment="1" applyProtection="1">
      <alignment wrapText="1"/>
      <protection hidden="1"/>
    </xf>
    <xf numFmtId="0" fontId="63" fillId="0" borderId="38" xfId="0" applyFont="1" applyFill="1" applyBorder="1" applyAlignment="1" applyProtection="1">
      <alignment wrapText="1"/>
      <protection hidden="1"/>
    </xf>
    <xf numFmtId="0" fontId="63" fillId="0" borderId="42" xfId="0" applyFont="1" applyFill="1" applyBorder="1" applyAlignment="1" applyProtection="1">
      <alignment wrapText="1"/>
      <protection hidden="1"/>
    </xf>
    <xf numFmtId="0" fontId="63" fillId="0" borderId="36" xfId="0" applyFont="1" applyFill="1" applyBorder="1" applyAlignment="1" applyProtection="1">
      <alignment wrapText="1"/>
      <protection hidden="1"/>
    </xf>
    <xf numFmtId="0" fontId="63" fillId="0" borderId="48" xfId="0" applyFont="1" applyFill="1" applyBorder="1" applyAlignment="1" applyProtection="1">
      <alignment wrapText="1"/>
      <protection hidden="1"/>
    </xf>
    <xf numFmtId="0" fontId="63" fillId="36" borderId="33" xfId="0" applyFont="1" applyFill="1" applyBorder="1" applyAlignment="1" applyProtection="1">
      <alignment horizontal="center" wrapText="1"/>
      <protection hidden="1"/>
    </xf>
    <xf numFmtId="0" fontId="18" fillId="36" borderId="41" xfId="0" applyFont="1" applyFill="1" applyBorder="1" applyAlignment="1" applyProtection="1">
      <alignment horizontal="center" wrapText="1"/>
      <protection hidden="1"/>
    </xf>
    <xf numFmtId="0" fontId="62" fillId="36" borderId="22" xfId="0" applyFont="1" applyFill="1" applyBorder="1" applyAlignment="1" applyProtection="1">
      <alignment horizontal="left" wrapText="1"/>
      <protection hidden="1"/>
    </xf>
    <xf numFmtId="3" fontId="63" fillId="36" borderId="22" xfId="0" applyNumberFormat="1" applyFont="1" applyFill="1" applyBorder="1" applyAlignment="1" applyProtection="1">
      <alignment horizontal="center" wrapText="1"/>
      <protection hidden="1"/>
    </xf>
    <xf numFmtId="3" fontId="63" fillId="36" borderId="51" xfId="0" applyNumberFormat="1" applyFont="1" applyFill="1" applyBorder="1" applyAlignment="1" applyProtection="1">
      <alignment horizontal="center" wrapText="1"/>
      <protection hidden="1"/>
    </xf>
    <xf numFmtId="3" fontId="63" fillId="36" borderId="52" xfId="0" applyNumberFormat="1" applyFont="1" applyFill="1" applyBorder="1" applyAlignment="1" applyProtection="1">
      <alignment horizontal="center" wrapText="1"/>
      <protection hidden="1"/>
    </xf>
    <xf numFmtId="3" fontId="63" fillId="36" borderId="34" xfId="0" applyNumberFormat="1" applyFont="1" applyFill="1" applyBorder="1" applyAlignment="1" applyProtection="1">
      <alignment horizontal="center" wrapText="1"/>
      <protection hidden="1"/>
    </xf>
    <xf numFmtId="3" fontId="63" fillId="36" borderId="32" xfId="0" applyNumberFormat="1" applyFont="1" applyFill="1" applyBorder="1" applyAlignment="1" applyProtection="1">
      <alignment horizontal="center" wrapText="1"/>
      <protection hidden="1"/>
    </xf>
    <xf numFmtId="3" fontId="63" fillId="36" borderId="41" xfId="0" applyNumberFormat="1" applyFont="1" applyFill="1" applyBorder="1" applyAlignment="1" applyProtection="1">
      <alignment horizontal="center" wrapText="1"/>
      <protection hidden="1"/>
    </xf>
    <xf numFmtId="3" fontId="63" fillId="36" borderId="53" xfId="0" applyNumberFormat="1" applyFont="1" applyFill="1" applyBorder="1" applyAlignment="1" applyProtection="1">
      <alignment horizontal="center" wrapText="1"/>
      <protection hidden="1"/>
    </xf>
    <xf numFmtId="0" fontId="62" fillId="36" borderId="22" xfId="0" applyFont="1" applyFill="1" applyBorder="1" applyAlignment="1" applyProtection="1">
      <alignment horizontal="center" wrapText="1"/>
      <protection hidden="1"/>
    </xf>
    <xf numFmtId="164" fontId="62" fillId="0" borderId="0" xfId="0" applyNumberFormat="1" applyFont="1" applyFill="1" applyBorder="1" applyProtection="1">
      <protection hidden="1"/>
    </xf>
    <xf numFmtId="0" fontId="62" fillId="37" borderId="1" xfId="0" applyFont="1" applyFill="1" applyBorder="1" applyProtection="1">
      <protection hidden="1"/>
    </xf>
    <xf numFmtId="17" fontId="65" fillId="37" borderId="54" xfId="1" applyNumberFormat="1" applyFont="1" applyFill="1" applyBorder="1" applyAlignment="1" applyProtection="1">
      <alignment horizontal="center"/>
      <protection hidden="1"/>
    </xf>
    <xf numFmtId="0" fontId="65" fillId="37" borderId="0" xfId="1" applyFont="1" applyFill="1" applyBorder="1" applyAlignment="1" applyProtection="1">
      <alignment horizontal="left"/>
      <protection hidden="1"/>
    </xf>
    <xf numFmtId="0" fontId="62" fillId="37" borderId="0" xfId="1" applyFont="1" applyFill="1" applyBorder="1" applyAlignment="1" applyProtection="1">
      <alignment horizontal="left"/>
      <protection hidden="1"/>
    </xf>
    <xf numFmtId="0" fontId="62" fillId="37" borderId="0" xfId="0" applyFont="1" applyFill="1" applyBorder="1" applyProtection="1">
      <protection hidden="1"/>
    </xf>
    <xf numFmtId="1" fontId="62" fillId="37" borderId="0" xfId="0" applyNumberFormat="1" applyFont="1" applyFill="1" applyBorder="1" applyAlignment="1" applyProtection="1">
      <alignment horizontal="center"/>
      <protection hidden="1"/>
    </xf>
    <xf numFmtId="0" fontId="62" fillId="37" borderId="0" xfId="0" applyFont="1" applyFill="1" applyBorder="1" applyAlignment="1" applyProtection="1">
      <alignment horizontal="center"/>
      <protection hidden="1"/>
    </xf>
    <xf numFmtId="164" fontId="62" fillId="37" borderId="0" xfId="0" applyNumberFormat="1" applyFont="1" applyFill="1" applyBorder="1" applyAlignment="1" applyProtection="1">
      <alignment horizontal="center"/>
      <protection hidden="1"/>
    </xf>
    <xf numFmtId="1" fontId="62" fillId="37" borderId="54" xfId="0" applyNumberFormat="1" applyFont="1" applyFill="1" applyBorder="1" applyProtection="1">
      <protection hidden="1"/>
    </xf>
    <xf numFmtId="3" fontId="62" fillId="37" borderId="0" xfId="0" applyNumberFormat="1" applyFont="1" applyFill="1" applyBorder="1" applyAlignment="1" applyProtection="1">
      <alignment horizontal="center"/>
      <protection hidden="1"/>
    </xf>
    <xf numFmtId="3" fontId="62" fillId="37" borderId="54" xfId="0" applyNumberFormat="1" applyFont="1" applyFill="1" applyBorder="1" applyAlignment="1" applyProtection="1">
      <alignment horizontal="center"/>
      <protection hidden="1"/>
    </xf>
    <xf numFmtId="3" fontId="62" fillId="37" borderId="47" xfId="0" applyNumberFormat="1" applyFont="1" applyFill="1" applyBorder="1" applyAlignment="1" applyProtection="1">
      <alignment horizontal="center"/>
      <protection hidden="1"/>
    </xf>
    <xf numFmtId="3" fontId="62" fillId="37" borderId="55" xfId="0" applyNumberFormat="1" applyFont="1" applyFill="1" applyBorder="1" applyAlignment="1" applyProtection="1">
      <alignment horizontal="center"/>
      <protection hidden="1"/>
    </xf>
    <xf numFmtId="9" fontId="62" fillId="37" borderId="0" xfId="0" applyNumberFormat="1" applyFont="1" applyFill="1" applyBorder="1" applyAlignment="1" applyProtection="1">
      <alignment horizontal="center"/>
      <protection hidden="1"/>
    </xf>
    <xf numFmtId="9" fontId="62" fillId="37" borderId="2" xfId="0" applyNumberFormat="1" applyFont="1" applyFill="1" applyBorder="1" applyAlignment="1" applyProtection="1">
      <alignment horizontal="center"/>
      <protection hidden="1"/>
    </xf>
    <xf numFmtId="3" fontId="62" fillId="0" borderId="0" xfId="0" applyNumberFormat="1" applyFont="1" applyFill="1" applyBorder="1" applyAlignment="1" applyProtection="1">
      <alignment horizontal="center"/>
      <protection hidden="1"/>
    </xf>
    <xf numFmtId="0" fontId="62" fillId="38" borderId="1" xfId="0" applyFont="1" applyFill="1" applyBorder="1" applyProtection="1">
      <protection hidden="1"/>
    </xf>
    <xf numFmtId="17" fontId="62" fillId="38" borderId="54" xfId="0" applyNumberFormat="1" applyFont="1" applyFill="1" applyBorder="1" applyAlignment="1" applyProtection="1">
      <alignment horizontal="center"/>
      <protection hidden="1"/>
    </xf>
    <xf numFmtId="0" fontId="65" fillId="38" borderId="0" xfId="1" applyFont="1" applyFill="1" applyBorder="1" applyAlignment="1" applyProtection="1">
      <alignment horizontal="left"/>
      <protection hidden="1"/>
    </xf>
    <xf numFmtId="0" fontId="62" fillId="38" borderId="0" xfId="1" applyFont="1" applyFill="1" applyBorder="1" applyAlignment="1" applyProtection="1">
      <alignment horizontal="left"/>
      <protection hidden="1"/>
    </xf>
    <xf numFmtId="0" fontId="62" fillId="38" borderId="0" xfId="0" applyFont="1" applyFill="1" applyBorder="1" applyProtection="1">
      <protection hidden="1"/>
    </xf>
    <xf numFmtId="0" fontId="62" fillId="38" borderId="0" xfId="0" applyFont="1" applyFill="1" applyBorder="1" applyAlignment="1" applyProtection="1">
      <alignment horizontal="center"/>
      <protection hidden="1"/>
    </xf>
    <xf numFmtId="164" fontId="62" fillId="38" borderId="0" xfId="0" applyNumberFormat="1" applyFont="1" applyFill="1" applyBorder="1" applyAlignment="1" applyProtection="1">
      <alignment horizontal="center"/>
      <protection hidden="1"/>
    </xf>
    <xf numFmtId="0" fontId="62" fillId="38" borderId="54" xfId="0" applyFont="1" applyFill="1" applyBorder="1" applyAlignment="1" applyProtection="1">
      <protection hidden="1"/>
    </xf>
    <xf numFmtId="3" fontId="62" fillId="38" borderId="0" xfId="0" applyNumberFormat="1" applyFont="1" applyFill="1" applyBorder="1" applyAlignment="1" applyProtection="1">
      <alignment horizontal="center"/>
      <protection hidden="1"/>
    </xf>
    <xf numFmtId="3" fontId="62" fillId="38" borderId="54" xfId="0" applyNumberFormat="1" applyFont="1" applyFill="1" applyBorder="1" applyAlignment="1" applyProtection="1">
      <alignment horizontal="center"/>
      <protection hidden="1"/>
    </xf>
    <xf numFmtId="3" fontId="62" fillId="38" borderId="47" xfId="0" applyNumberFormat="1" applyFont="1" applyFill="1" applyBorder="1" applyAlignment="1" applyProtection="1">
      <alignment horizontal="center"/>
      <protection hidden="1"/>
    </xf>
    <xf numFmtId="3" fontId="62" fillId="38" borderId="55" xfId="0" applyNumberFormat="1" applyFont="1" applyFill="1" applyBorder="1" applyAlignment="1" applyProtection="1">
      <alignment horizontal="center"/>
      <protection hidden="1"/>
    </xf>
    <xf numFmtId="9" fontId="62" fillId="38" borderId="0" xfId="0" applyNumberFormat="1" applyFont="1" applyFill="1" applyBorder="1" applyAlignment="1" applyProtection="1">
      <alignment horizontal="center"/>
      <protection hidden="1"/>
    </xf>
    <xf numFmtId="9" fontId="62" fillId="38" borderId="2" xfId="0" applyNumberFormat="1" applyFont="1" applyFill="1" applyBorder="1" applyAlignment="1" applyProtection="1">
      <alignment horizontal="center"/>
      <protection hidden="1"/>
    </xf>
    <xf numFmtId="0" fontId="62" fillId="39" borderId="1" xfId="0" applyFont="1" applyFill="1" applyBorder="1" applyProtection="1">
      <protection hidden="1"/>
    </xf>
    <xf numFmtId="17" fontId="65" fillId="39" borderId="54" xfId="1" applyNumberFormat="1" applyFont="1" applyFill="1" applyBorder="1" applyAlignment="1" applyProtection="1">
      <alignment horizontal="center"/>
      <protection hidden="1"/>
    </xf>
    <xf numFmtId="0" fontId="65" fillId="39" borderId="0" xfId="1" applyFont="1" applyFill="1" applyBorder="1" applyAlignment="1" applyProtection="1">
      <alignment horizontal="left"/>
      <protection hidden="1"/>
    </xf>
    <xf numFmtId="0" fontId="62" fillId="39" borderId="0" xfId="1" applyFont="1" applyFill="1" applyBorder="1" applyAlignment="1" applyProtection="1">
      <alignment horizontal="left"/>
      <protection hidden="1"/>
    </xf>
    <xf numFmtId="0" fontId="62" fillId="39" borderId="0" xfId="0" applyFont="1" applyFill="1" applyBorder="1" applyProtection="1">
      <protection hidden="1"/>
    </xf>
    <xf numFmtId="0" fontId="62" fillId="39" borderId="0" xfId="0" applyFont="1" applyFill="1" applyBorder="1" applyAlignment="1" applyProtection="1">
      <alignment horizontal="center"/>
      <protection hidden="1"/>
    </xf>
    <xf numFmtId="164" fontId="62" fillId="39" borderId="0" xfId="0" applyNumberFormat="1" applyFont="1" applyFill="1" applyBorder="1" applyAlignment="1" applyProtection="1">
      <alignment horizontal="center"/>
      <protection hidden="1"/>
    </xf>
    <xf numFmtId="0" fontId="62" fillId="39" borderId="54" xfId="0" applyFont="1" applyFill="1" applyBorder="1" applyAlignment="1" applyProtection="1">
      <protection hidden="1"/>
    </xf>
    <xf numFmtId="3" fontId="62" fillId="39" borderId="0" xfId="0" applyNumberFormat="1" applyFont="1" applyFill="1" applyBorder="1" applyAlignment="1" applyProtection="1">
      <alignment horizontal="center"/>
      <protection hidden="1"/>
    </xf>
    <xf numFmtId="3" fontId="62" fillId="39" borderId="54" xfId="0" applyNumberFormat="1" applyFont="1" applyFill="1" applyBorder="1" applyAlignment="1" applyProtection="1">
      <alignment horizontal="center"/>
      <protection hidden="1"/>
    </xf>
    <xf numFmtId="3" fontId="62" fillId="39" borderId="47" xfId="0" applyNumberFormat="1" applyFont="1" applyFill="1" applyBorder="1" applyAlignment="1" applyProtection="1">
      <alignment horizontal="center"/>
      <protection hidden="1"/>
    </xf>
    <xf numFmtId="3" fontId="62" fillId="39" borderId="55" xfId="0" applyNumberFormat="1" applyFont="1" applyFill="1" applyBorder="1" applyAlignment="1" applyProtection="1">
      <alignment horizontal="center"/>
      <protection hidden="1"/>
    </xf>
    <xf numFmtId="9" fontId="62" fillId="39" borderId="0" xfId="0" applyNumberFormat="1" applyFont="1" applyFill="1" applyBorder="1" applyAlignment="1" applyProtection="1">
      <alignment horizontal="center"/>
      <protection hidden="1"/>
    </xf>
    <xf numFmtId="9" fontId="62" fillId="39" borderId="2" xfId="0" applyNumberFormat="1" applyFont="1" applyFill="1" applyBorder="1" applyAlignment="1" applyProtection="1">
      <alignment horizontal="center"/>
      <protection hidden="1"/>
    </xf>
    <xf numFmtId="17" fontId="62" fillId="39" borderId="54" xfId="0" applyNumberFormat="1" applyFont="1" applyFill="1" applyBorder="1" applyAlignment="1" applyProtection="1">
      <alignment horizontal="center"/>
      <protection hidden="1"/>
    </xf>
    <xf numFmtId="1" fontId="62" fillId="39" borderId="54" xfId="0" applyNumberFormat="1" applyFont="1" applyFill="1" applyBorder="1" applyProtection="1">
      <protection hidden="1"/>
    </xf>
    <xf numFmtId="0" fontId="62" fillId="38" borderId="10" xfId="0" applyFont="1" applyFill="1" applyBorder="1" applyProtection="1">
      <protection hidden="1"/>
    </xf>
    <xf numFmtId="17" fontId="62" fillId="38" borderId="56" xfId="0" applyNumberFormat="1" applyFont="1" applyFill="1" applyBorder="1" applyAlignment="1" applyProtection="1">
      <alignment horizontal="center"/>
      <protection hidden="1"/>
    </xf>
    <xf numFmtId="0" fontId="65" fillId="38" borderId="12" xfId="1" applyFont="1" applyFill="1" applyBorder="1" applyAlignment="1" applyProtection="1">
      <alignment horizontal="left"/>
      <protection hidden="1"/>
    </xf>
    <xf numFmtId="0" fontId="62" fillId="38" borderId="12" xfId="1" applyFont="1" applyFill="1" applyBorder="1" applyAlignment="1" applyProtection="1">
      <alignment horizontal="left"/>
      <protection hidden="1"/>
    </xf>
    <xf numFmtId="0" fontId="62" fillId="38" borderId="12" xfId="0" applyFont="1" applyFill="1" applyBorder="1" applyProtection="1">
      <protection hidden="1"/>
    </xf>
    <xf numFmtId="0" fontId="62" fillId="38" borderId="12" xfId="0" applyFont="1" applyFill="1" applyBorder="1" applyAlignment="1" applyProtection="1">
      <alignment horizontal="center"/>
      <protection hidden="1"/>
    </xf>
    <xf numFmtId="164" fontId="62" fillId="38" borderId="12" xfId="0" applyNumberFormat="1" applyFont="1" applyFill="1" applyBorder="1" applyAlignment="1" applyProtection="1">
      <alignment horizontal="center"/>
      <protection hidden="1"/>
    </xf>
    <xf numFmtId="1" fontId="62" fillId="38" borderId="56" xfId="0" applyNumberFormat="1" applyFont="1" applyFill="1" applyBorder="1" applyProtection="1">
      <protection hidden="1"/>
    </xf>
    <xf numFmtId="3" fontId="62" fillId="38" borderId="12" xfId="0" applyNumberFormat="1" applyFont="1" applyFill="1" applyBorder="1" applyAlignment="1" applyProtection="1">
      <alignment horizontal="center"/>
      <protection hidden="1"/>
    </xf>
    <xf numFmtId="3" fontId="62" fillId="38" borderId="56" xfId="0" applyNumberFormat="1" applyFont="1" applyFill="1" applyBorder="1" applyAlignment="1" applyProtection="1">
      <alignment horizontal="center"/>
      <protection hidden="1"/>
    </xf>
    <xf numFmtId="3" fontId="62" fillId="38" borderId="57" xfId="0" applyNumberFormat="1" applyFont="1" applyFill="1" applyBorder="1" applyAlignment="1" applyProtection="1">
      <alignment horizontal="center"/>
      <protection hidden="1"/>
    </xf>
    <xf numFmtId="3" fontId="62" fillId="38" borderId="49" xfId="0" applyNumberFormat="1" applyFont="1" applyFill="1" applyBorder="1" applyAlignment="1" applyProtection="1">
      <alignment horizontal="center"/>
      <protection hidden="1"/>
    </xf>
    <xf numFmtId="9" fontId="62" fillId="38" borderId="12" xfId="0" applyNumberFormat="1" applyFont="1" applyFill="1" applyBorder="1" applyAlignment="1" applyProtection="1">
      <alignment horizontal="center"/>
      <protection hidden="1"/>
    </xf>
    <xf numFmtId="9" fontId="62" fillId="38" borderId="11" xfId="0" applyNumberFormat="1" applyFont="1" applyFill="1" applyBorder="1" applyAlignment="1" applyProtection="1">
      <alignment horizontal="center"/>
      <protection hidden="1"/>
    </xf>
    <xf numFmtId="17" fontId="65" fillId="38" borderId="54" xfId="1" applyNumberFormat="1" applyFont="1" applyFill="1" applyBorder="1" applyAlignment="1" applyProtection="1">
      <alignment horizontal="center"/>
      <protection hidden="1"/>
    </xf>
    <xf numFmtId="1" fontId="62" fillId="38" borderId="0" xfId="0" applyNumberFormat="1" applyFont="1" applyFill="1" applyBorder="1" applyAlignment="1" applyProtection="1">
      <alignment horizontal="center"/>
      <protection hidden="1"/>
    </xf>
    <xf numFmtId="1" fontId="62" fillId="38" borderId="54" xfId="0" applyNumberFormat="1" applyFont="1" applyFill="1" applyBorder="1" applyProtection="1">
      <protection hidden="1"/>
    </xf>
    <xf numFmtId="17" fontId="65" fillId="37" borderId="54" xfId="1" applyNumberFormat="1" applyFont="1" applyFill="1" applyBorder="1" applyAlignment="1" applyProtection="1">
      <alignment horizontal="center" vertical="center" wrapText="1"/>
      <protection hidden="1"/>
    </xf>
    <xf numFmtId="0" fontId="62" fillId="37" borderId="54" xfId="0" applyFont="1" applyFill="1" applyBorder="1" applyAlignment="1" applyProtection="1">
      <protection hidden="1"/>
    </xf>
    <xf numFmtId="0" fontId="65" fillId="39" borderId="47" xfId="1" applyFont="1" applyFill="1" applyBorder="1" applyAlignment="1" applyProtection="1">
      <alignment horizontal="left"/>
      <protection hidden="1"/>
    </xf>
    <xf numFmtId="1" fontId="62" fillId="39" borderId="0" xfId="0" applyNumberFormat="1" applyFont="1" applyFill="1" applyBorder="1" applyAlignment="1" applyProtection="1">
      <alignment horizontal="center"/>
      <protection hidden="1"/>
    </xf>
    <xf numFmtId="0" fontId="62" fillId="39" borderId="10" xfId="0" applyFont="1" applyFill="1" applyBorder="1" applyProtection="1">
      <protection hidden="1"/>
    </xf>
    <xf numFmtId="17" fontId="62" fillId="39" borderId="56" xfId="0" applyNumberFormat="1" applyFont="1" applyFill="1" applyBorder="1" applyAlignment="1" applyProtection="1">
      <alignment horizontal="center"/>
      <protection hidden="1"/>
    </xf>
    <xf numFmtId="0" fontId="65" fillId="39" borderId="12" xfId="1" applyFont="1" applyFill="1" applyBorder="1" applyAlignment="1" applyProtection="1">
      <alignment horizontal="left"/>
      <protection hidden="1"/>
    </xf>
    <xf numFmtId="0" fontId="62" fillId="39" borderId="12" xfId="1" applyFont="1" applyFill="1" applyBorder="1" applyAlignment="1" applyProtection="1">
      <alignment horizontal="left"/>
      <protection hidden="1"/>
    </xf>
    <xf numFmtId="0" fontId="62" fillId="39" borderId="12" xfId="0" applyFont="1" applyFill="1" applyBorder="1" applyProtection="1">
      <protection hidden="1"/>
    </xf>
    <xf numFmtId="0" fontId="62" fillId="39" borderId="12" xfId="0" applyFont="1" applyFill="1" applyBorder="1" applyAlignment="1" applyProtection="1">
      <alignment horizontal="center"/>
      <protection hidden="1"/>
    </xf>
    <xf numFmtId="164" fontId="62" fillId="39" borderId="12" xfId="0" applyNumberFormat="1" applyFont="1" applyFill="1" applyBorder="1" applyAlignment="1" applyProtection="1">
      <alignment horizontal="center"/>
      <protection hidden="1"/>
    </xf>
    <xf numFmtId="0" fontId="62" fillId="39" borderId="56" xfId="0" applyFont="1" applyFill="1" applyBorder="1" applyProtection="1">
      <protection hidden="1"/>
    </xf>
    <xf numFmtId="3" fontId="62" fillId="39" borderId="12" xfId="0" applyNumberFormat="1" applyFont="1" applyFill="1" applyBorder="1" applyAlignment="1" applyProtection="1">
      <alignment horizontal="center"/>
      <protection hidden="1"/>
    </xf>
    <xf numFmtId="3" fontId="62" fillId="39" borderId="56" xfId="0" applyNumberFormat="1" applyFont="1" applyFill="1" applyBorder="1" applyAlignment="1" applyProtection="1">
      <alignment horizontal="center"/>
      <protection hidden="1"/>
    </xf>
    <xf numFmtId="3" fontId="62" fillId="39" borderId="57" xfId="0" applyNumberFormat="1" applyFont="1" applyFill="1" applyBorder="1" applyAlignment="1" applyProtection="1">
      <alignment horizontal="center"/>
      <protection hidden="1"/>
    </xf>
    <xf numFmtId="3" fontId="62" fillId="39" borderId="49" xfId="0" applyNumberFormat="1" applyFont="1" applyFill="1" applyBorder="1" applyAlignment="1" applyProtection="1">
      <alignment horizontal="center"/>
      <protection hidden="1"/>
    </xf>
    <xf numFmtId="9" fontId="62" fillId="39" borderId="12" xfId="0" applyNumberFormat="1" applyFont="1" applyFill="1" applyBorder="1" applyAlignment="1" applyProtection="1">
      <alignment horizontal="center"/>
      <protection hidden="1"/>
    </xf>
    <xf numFmtId="9" fontId="62" fillId="39" borderId="11" xfId="0" applyNumberFormat="1" applyFont="1" applyFill="1" applyBorder="1" applyAlignment="1" applyProtection="1">
      <alignment horizontal="center"/>
      <protection hidden="1"/>
    </xf>
    <xf numFmtId="17" fontId="62" fillId="37" borderId="54" xfId="0" applyNumberFormat="1" applyFont="1" applyFill="1" applyBorder="1" applyAlignment="1" applyProtection="1">
      <alignment horizontal="center"/>
      <protection hidden="1"/>
    </xf>
    <xf numFmtId="17" fontId="65" fillId="38" borderId="54" xfId="1" applyNumberFormat="1" applyFont="1" applyFill="1" applyBorder="1" applyAlignment="1" applyProtection="1">
      <alignment horizontal="center" vertical="center" wrapText="1"/>
      <protection hidden="1"/>
    </xf>
    <xf numFmtId="0" fontId="62" fillId="38" borderId="54" xfId="0" applyFont="1" applyFill="1" applyBorder="1" applyProtection="1">
      <protection hidden="1"/>
    </xf>
    <xf numFmtId="0" fontId="62" fillId="37" borderId="0" xfId="0" applyNumberFormat="1" applyFont="1" applyFill="1" applyBorder="1" applyAlignment="1" applyProtection="1">
      <alignment horizontal="center"/>
      <protection hidden="1"/>
    </xf>
    <xf numFmtId="0" fontId="62" fillId="39" borderId="0" xfId="0" applyNumberFormat="1" applyFont="1" applyFill="1" applyBorder="1" applyAlignment="1" applyProtection="1">
      <alignment horizontal="center"/>
      <protection hidden="1"/>
    </xf>
    <xf numFmtId="9" fontId="62" fillId="39" borderId="32" xfId="0" applyNumberFormat="1" applyFont="1" applyFill="1" applyBorder="1" applyAlignment="1" applyProtection="1">
      <alignment horizontal="center"/>
      <protection hidden="1"/>
    </xf>
    <xf numFmtId="0" fontId="62" fillId="38" borderId="0" xfId="0" applyNumberFormat="1" applyFont="1" applyFill="1" applyBorder="1" applyAlignment="1" applyProtection="1">
      <alignment horizontal="center"/>
      <protection hidden="1"/>
    </xf>
    <xf numFmtId="0" fontId="62" fillId="37" borderId="10" xfId="0" applyFont="1" applyFill="1" applyBorder="1" applyProtection="1">
      <protection hidden="1"/>
    </xf>
    <xf numFmtId="17" fontId="65" fillId="37" borderId="56" xfId="1" applyNumberFormat="1" applyFont="1" applyFill="1" applyBorder="1" applyAlignment="1" applyProtection="1">
      <alignment horizontal="center" vertical="center" wrapText="1"/>
      <protection hidden="1"/>
    </xf>
    <xf numFmtId="0" fontId="65" fillId="37" borderId="12" xfId="1" applyFont="1" applyFill="1" applyBorder="1" applyAlignment="1" applyProtection="1">
      <alignment horizontal="left"/>
      <protection hidden="1"/>
    </xf>
    <xf numFmtId="0" fontId="62" fillId="37" borderId="12" xfId="1" applyFont="1" applyFill="1" applyBorder="1" applyAlignment="1" applyProtection="1">
      <alignment horizontal="left"/>
      <protection hidden="1"/>
    </xf>
    <xf numFmtId="0" fontId="62" fillId="37" borderId="12" xfId="0" applyFont="1" applyFill="1" applyBorder="1" applyProtection="1">
      <protection hidden="1"/>
    </xf>
    <xf numFmtId="0" fontId="62" fillId="37" borderId="12" xfId="0" applyNumberFormat="1" applyFont="1" applyFill="1" applyBorder="1" applyAlignment="1" applyProtection="1">
      <alignment horizontal="center"/>
      <protection hidden="1"/>
    </xf>
    <xf numFmtId="0" fontId="62" fillId="37" borderId="12" xfId="0" applyFont="1" applyFill="1" applyBorder="1" applyAlignment="1" applyProtection="1">
      <alignment horizontal="center"/>
      <protection hidden="1"/>
    </xf>
    <xf numFmtId="164" fontId="62" fillId="37" borderId="12" xfId="0" applyNumberFormat="1" applyFont="1" applyFill="1" applyBorder="1" applyAlignment="1" applyProtection="1">
      <alignment horizontal="center"/>
      <protection hidden="1"/>
    </xf>
    <xf numFmtId="1" fontId="62" fillId="37" borderId="56" xfId="0" applyNumberFormat="1" applyFont="1" applyFill="1" applyBorder="1" applyProtection="1">
      <protection hidden="1"/>
    </xf>
    <xf numFmtId="3" fontId="62" fillId="37" borderId="12" xfId="0" applyNumberFormat="1" applyFont="1" applyFill="1" applyBorder="1" applyAlignment="1" applyProtection="1">
      <alignment horizontal="center"/>
      <protection hidden="1"/>
    </xf>
    <xf numFmtId="3" fontId="62" fillId="37" borderId="56" xfId="0" applyNumberFormat="1" applyFont="1" applyFill="1" applyBorder="1" applyAlignment="1" applyProtection="1">
      <alignment horizontal="center"/>
      <protection hidden="1"/>
    </xf>
    <xf numFmtId="3" fontId="62" fillId="37" borderId="57" xfId="0" applyNumberFormat="1" applyFont="1" applyFill="1" applyBorder="1" applyAlignment="1" applyProtection="1">
      <alignment horizontal="center"/>
      <protection hidden="1"/>
    </xf>
    <xf numFmtId="3" fontId="62" fillId="37" borderId="49" xfId="0" applyNumberFormat="1" applyFont="1" applyFill="1" applyBorder="1" applyAlignment="1" applyProtection="1">
      <alignment horizontal="center"/>
      <protection hidden="1"/>
    </xf>
    <xf numFmtId="9" fontId="62" fillId="37" borderId="12" xfId="0" applyNumberFormat="1" applyFont="1" applyFill="1" applyBorder="1" applyAlignment="1" applyProtection="1">
      <alignment horizontal="center"/>
      <protection hidden="1"/>
    </xf>
    <xf numFmtId="9" fontId="62" fillId="37" borderId="11" xfId="0" applyNumberFormat="1" applyFont="1" applyFill="1" applyBorder="1" applyAlignment="1" applyProtection="1">
      <alignment horizontal="center"/>
      <protection hidden="1"/>
    </xf>
    <xf numFmtId="17" fontId="65" fillId="39" borderId="54" xfId="1" applyNumberFormat="1" applyFont="1" applyFill="1" applyBorder="1" applyAlignment="1" applyProtection="1">
      <alignment horizontal="center" vertical="center" wrapText="1"/>
      <protection hidden="1"/>
    </xf>
    <xf numFmtId="0" fontId="65" fillId="39" borderId="0" xfId="0" applyFont="1" applyFill="1" applyBorder="1" applyAlignment="1" applyProtection="1">
      <alignment horizontal="center"/>
      <protection hidden="1"/>
    </xf>
    <xf numFmtId="0" fontId="62" fillId="39" borderId="54" xfId="0" applyFont="1" applyFill="1" applyBorder="1" applyProtection="1">
      <protection hidden="1"/>
    </xf>
    <xf numFmtId="0" fontId="62" fillId="37" borderId="54" xfId="0" applyFont="1" applyFill="1" applyBorder="1" applyProtection="1">
      <protection hidden="1"/>
    </xf>
    <xf numFmtId="17" fontId="65" fillId="38" borderId="56" xfId="1" applyNumberFormat="1" applyFont="1" applyFill="1" applyBorder="1" applyAlignment="1" applyProtection="1">
      <alignment horizontal="center"/>
      <protection hidden="1"/>
    </xf>
    <xf numFmtId="0" fontId="65" fillId="38" borderId="0" xfId="0" applyFont="1" applyFill="1" applyBorder="1" applyAlignment="1" applyProtection="1">
      <alignment horizontal="center"/>
      <protection hidden="1"/>
    </xf>
    <xf numFmtId="0" fontId="62" fillId="39" borderId="58" xfId="0" applyFont="1" applyFill="1" applyBorder="1" applyProtection="1">
      <protection hidden="1"/>
    </xf>
    <xf numFmtId="17" fontId="62" fillId="39" borderId="48" xfId="0" applyNumberFormat="1" applyFont="1" applyFill="1" applyBorder="1" applyAlignment="1" applyProtection="1">
      <alignment horizontal="center"/>
      <protection hidden="1"/>
    </xf>
    <xf numFmtId="0" fontId="65" fillId="39" borderId="36" xfId="1" applyFont="1" applyFill="1" applyBorder="1" applyAlignment="1" applyProtection="1">
      <alignment horizontal="left"/>
      <protection hidden="1"/>
    </xf>
    <xf numFmtId="0" fontId="62" fillId="39" borderId="36" xfId="1" applyFont="1" applyFill="1" applyBorder="1" applyAlignment="1" applyProtection="1">
      <alignment horizontal="left"/>
      <protection hidden="1"/>
    </xf>
    <xf numFmtId="0" fontId="62" fillId="39" borderId="36" xfId="0" applyFont="1" applyFill="1" applyBorder="1" applyProtection="1">
      <protection hidden="1"/>
    </xf>
    <xf numFmtId="0" fontId="62" fillId="39" borderId="36" xfId="0" applyFont="1" applyFill="1" applyBorder="1" applyAlignment="1" applyProtection="1">
      <alignment horizontal="center"/>
      <protection hidden="1"/>
    </xf>
    <xf numFmtId="164" fontId="62" fillId="39" borderId="36" xfId="0" applyNumberFormat="1" applyFont="1" applyFill="1" applyBorder="1" applyAlignment="1" applyProtection="1">
      <alignment horizontal="center"/>
      <protection hidden="1"/>
    </xf>
    <xf numFmtId="1" fontId="62" fillId="39" borderId="48" xfId="0" applyNumberFormat="1" applyFont="1" applyFill="1" applyBorder="1" applyProtection="1">
      <protection hidden="1"/>
    </xf>
    <xf numFmtId="3" fontId="62" fillId="39" borderId="36" xfId="0" applyNumberFormat="1" applyFont="1" applyFill="1" applyBorder="1" applyAlignment="1" applyProtection="1">
      <alignment horizontal="center"/>
      <protection hidden="1"/>
    </xf>
    <xf numFmtId="3" fontId="62" fillId="39" borderId="48" xfId="0" applyNumberFormat="1" applyFont="1" applyFill="1" applyBorder="1" applyAlignment="1" applyProtection="1">
      <alignment horizontal="center"/>
      <protection hidden="1"/>
    </xf>
    <xf numFmtId="3" fontId="62" fillId="39" borderId="44" xfId="0" applyNumberFormat="1" applyFont="1" applyFill="1" applyBorder="1" applyAlignment="1" applyProtection="1">
      <alignment horizontal="center"/>
      <protection hidden="1"/>
    </xf>
    <xf numFmtId="3" fontId="62" fillId="39" borderId="40" xfId="0" applyNumberFormat="1" applyFont="1" applyFill="1" applyBorder="1" applyAlignment="1" applyProtection="1">
      <alignment horizontal="center"/>
      <protection hidden="1"/>
    </xf>
    <xf numFmtId="9" fontId="62" fillId="39" borderId="36" xfId="0" applyNumberFormat="1" applyFont="1" applyFill="1" applyBorder="1" applyAlignment="1" applyProtection="1">
      <alignment horizontal="center"/>
      <protection hidden="1"/>
    </xf>
    <xf numFmtId="9" fontId="62" fillId="39" borderId="42" xfId="0" applyNumberFormat="1" applyFont="1" applyFill="1" applyBorder="1" applyAlignment="1" applyProtection="1">
      <alignment horizontal="center"/>
      <protection hidden="1"/>
    </xf>
    <xf numFmtId="0" fontId="65" fillId="37" borderId="0" xfId="0" applyFont="1" applyFill="1" applyBorder="1" applyAlignment="1" applyProtection="1">
      <alignment horizontal="center"/>
      <protection hidden="1"/>
    </xf>
    <xf numFmtId="17" fontId="65" fillId="39" borderId="56" xfId="1" applyNumberFormat="1" applyFont="1" applyFill="1" applyBorder="1" applyAlignment="1" applyProtection="1">
      <alignment horizontal="center"/>
      <protection hidden="1"/>
    </xf>
    <xf numFmtId="0" fontId="62" fillId="39" borderId="56" xfId="0" applyFont="1" applyFill="1" applyBorder="1" applyAlignment="1" applyProtection="1">
      <protection hidden="1"/>
    </xf>
    <xf numFmtId="0" fontId="42" fillId="40" borderId="0" xfId="0" applyFont="1" applyFill="1" applyBorder="1" applyProtection="1">
      <protection hidden="1"/>
    </xf>
    <xf numFmtId="0" fontId="43" fillId="40" borderId="0" xfId="0" applyFont="1" applyFill="1" applyBorder="1" applyProtection="1">
      <protection hidden="1"/>
    </xf>
    <xf numFmtId="0" fontId="62" fillId="40" borderId="0" xfId="0" applyFont="1" applyFill="1" applyBorder="1" applyAlignment="1" applyProtection="1">
      <alignment horizontal="center"/>
      <protection hidden="1"/>
    </xf>
    <xf numFmtId="0" fontId="62" fillId="40" borderId="0" xfId="0" applyFont="1" applyFill="1" applyBorder="1" applyProtection="1">
      <protection hidden="1"/>
    </xf>
    <xf numFmtId="0" fontId="43" fillId="40" borderId="0" xfId="0" applyFont="1" applyFill="1" applyBorder="1" applyAlignment="1" applyProtection="1">
      <protection hidden="1"/>
    </xf>
    <xf numFmtId="0" fontId="62" fillId="40" borderId="0" xfId="0" applyFont="1" applyFill="1" applyBorder="1" applyAlignment="1" applyProtection="1">
      <protection hidden="1"/>
    </xf>
    <xf numFmtId="0" fontId="62" fillId="0" borderId="0" xfId="0" applyFont="1" applyFill="1" applyBorder="1" applyAlignment="1" applyProtection="1">
      <protection hidden="1"/>
    </xf>
    <xf numFmtId="0" fontId="64" fillId="40" borderId="0" xfId="0" applyFont="1" applyFill="1" applyBorder="1" applyAlignment="1" applyProtection="1">
      <protection hidden="1"/>
    </xf>
    <xf numFmtId="0" fontId="18" fillId="40" borderId="0" xfId="0" applyFont="1" applyFill="1" applyBorder="1" applyAlignment="1" applyProtection="1">
      <protection hidden="1"/>
    </xf>
    <xf numFmtId="0" fontId="43" fillId="40" borderId="0" xfId="0" applyNumberFormat="1" applyFont="1" applyFill="1" applyBorder="1" applyAlignment="1" applyProtection="1">
      <protection hidden="1"/>
    </xf>
    <xf numFmtId="0" fontId="43" fillId="0" borderId="0" xfId="0" applyFont="1" applyFill="1" applyBorder="1" applyProtection="1">
      <protection hidden="1"/>
    </xf>
    <xf numFmtId="0" fontId="18" fillId="0" borderId="0" xfId="0" applyFont="1" applyFill="1" applyBorder="1" applyProtection="1">
      <protection hidden="1"/>
    </xf>
    <xf numFmtId="0" fontId="18" fillId="0" borderId="0" xfId="0" applyFont="1" applyFill="1" applyBorder="1" applyAlignment="1" applyProtection="1">
      <alignment horizontal="center"/>
      <protection hidden="1"/>
    </xf>
    <xf numFmtId="0" fontId="16" fillId="43" borderId="70" xfId="286" applyFont="1" applyFill="1" applyBorder="1" applyProtection="1">
      <protection hidden="1"/>
    </xf>
    <xf numFmtId="2" fontId="18" fillId="4" borderId="0" xfId="101" applyNumberFormat="1" applyFont="1" applyFill="1" applyProtection="1">
      <protection hidden="1"/>
    </xf>
    <xf numFmtId="179" fontId="18" fillId="4" borderId="0" xfId="101" applyNumberFormat="1" applyFont="1" applyFill="1" applyProtection="1">
      <protection hidden="1"/>
    </xf>
    <xf numFmtId="0" fontId="14" fillId="3" borderId="0" xfId="0" applyFont="1" applyFill="1" applyAlignment="1" applyProtection="1">
      <alignment vertical="center" wrapText="1"/>
      <protection hidden="1"/>
    </xf>
    <xf numFmtId="0" fontId="15" fillId="0" borderId="0" xfId="379" applyFont="1" applyFill="1" applyAlignment="1" applyProtection="1">
      <alignment wrapText="1"/>
      <protection hidden="1"/>
    </xf>
    <xf numFmtId="0" fontId="14" fillId="0" borderId="0" xfId="286" applyFont="1" applyFill="1" applyProtection="1">
      <protection hidden="1"/>
    </xf>
    <xf numFmtId="0" fontId="14" fillId="0" borderId="0" xfId="379" applyFont="1" applyFill="1" applyProtection="1">
      <protection hidden="1"/>
    </xf>
    <xf numFmtId="0" fontId="68" fillId="4" borderId="0" xfId="286" applyFill="1" applyProtection="1">
      <protection hidden="1"/>
    </xf>
    <xf numFmtId="0" fontId="68" fillId="3" borderId="0" xfId="286" applyFill="1" applyProtection="1">
      <protection hidden="1"/>
    </xf>
    <xf numFmtId="0" fontId="85" fillId="0" borderId="0" xfId="380" applyFont="1" applyProtection="1">
      <protection hidden="1"/>
    </xf>
    <xf numFmtId="0" fontId="85" fillId="0" borderId="0" xfId="380" applyFont="1" applyAlignment="1" applyProtection="1">
      <alignment wrapText="1"/>
      <protection hidden="1"/>
    </xf>
    <xf numFmtId="0" fontId="22" fillId="3" borderId="3" xfId="376" applyFont="1" applyFill="1" applyBorder="1" applyProtection="1">
      <protection hidden="1"/>
    </xf>
    <xf numFmtId="0" fontId="18" fillId="3" borderId="4" xfId="376" applyFont="1" applyFill="1" applyBorder="1" applyAlignment="1" applyProtection="1">
      <alignment horizontal="left" wrapText="1"/>
      <protection hidden="1"/>
    </xf>
    <xf numFmtId="0" fontId="22" fillId="3" borderId="4" xfId="376" applyFont="1" applyFill="1" applyBorder="1" applyAlignment="1" applyProtection="1">
      <alignment vertical="top"/>
      <protection hidden="1"/>
    </xf>
    <xf numFmtId="0" fontId="22" fillId="3" borderId="5" xfId="376" applyFont="1" applyFill="1" applyBorder="1"/>
    <xf numFmtId="0" fontId="13" fillId="0" borderId="0" xfId="376"/>
    <xf numFmtId="0" fontId="22" fillId="3" borderId="6" xfId="376" applyFont="1" applyFill="1" applyBorder="1" applyProtection="1">
      <protection hidden="1"/>
    </xf>
    <xf numFmtId="0" fontId="18" fillId="3" borderId="0" xfId="376" applyFont="1" applyFill="1" applyBorder="1" applyAlignment="1" applyProtection="1">
      <alignment horizontal="left" wrapText="1"/>
      <protection hidden="1"/>
    </xf>
    <xf numFmtId="0" fontId="22" fillId="3" borderId="70" xfId="376" applyFont="1" applyFill="1" applyBorder="1"/>
    <xf numFmtId="0" fontId="22" fillId="3" borderId="0" xfId="376" applyFont="1" applyFill="1" applyBorder="1" applyAlignment="1" applyProtection="1">
      <alignment vertical="top"/>
      <protection hidden="1"/>
    </xf>
    <xf numFmtId="0" fontId="19" fillId="3" borderId="0" xfId="376" applyFont="1" applyFill="1" applyBorder="1" applyAlignment="1" applyProtection="1">
      <alignment horizontal="left" wrapText="1"/>
      <protection hidden="1"/>
    </xf>
    <xf numFmtId="0" fontId="89" fillId="3" borderId="0" xfId="382" applyFill="1" applyBorder="1" applyAlignment="1" applyProtection="1">
      <alignment horizontal="left" wrapText="1"/>
      <protection hidden="1"/>
    </xf>
    <xf numFmtId="0" fontId="22" fillId="3" borderId="0" xfId="376" applyFont="1" applyFill="1" applyBorder="1" applyAlignment="1" applyProtection="1">
      <alignment horizontal="left" vertical="top"/>
      <protection hidden="1"/>
    </xf>
    <xf numFmtId="0" fontId="53" fillId="3" borderId="32" xfId="383" applyFont="1" applyFill="1" applyBorder="1" applyAlignment="1">
      <alignment horizontal="left" vertical="top" wrapText="1" shrinkToFit="1"/>
    </xf>
    <xf numFmtId="0" fontId="14" fillId="0" borderId="32" xfId="383" applyFont="1" applyBorder="1" applyAlignment="1">
      <alignment vertical="top" wrapText="1"/>
    </xf>
    <xf numFmtId="0" fontId="18" fillId="44" borderId="32" xfId="234" applyFont="1" applyFill="1" applyBorder="1" applyAlignment="1" applyProtection="1">
      <alignment horizontal="left" vertical="top" wrapText="1"/>
      <protection locked="0"/>
    </xf>
    <xf numFmtId="0" fontId="67" fillId="3" borderId="0" xfId="376" applyFont="1" applyFill="1" applyBorder="1" applyAlignment="1" applyProtection="1">
      <alignment horizontal="left" wrapText="1"/>
      <protection hidden="1"/>
    </xf>
    <xf numFmtId="0" fontId="18" fillId="3" borderId="0" xfId="376" applyFont="1" applyFill="1" applyBorder="1" applyAlignment="1" applyProtection="1">
      <alignment horizontal="left" vertical="center" wrapText="1"/>
      <protection hidden="1"/>
    </xf>
    <xf numFmtId="0" fontId="19" fillId="3" borderId="0" xfId="376" applyFont="1" applyFill="1" applyBorder="1" applyAlignment="1">
      <alignment horizontal="left" vertical="top"/>
    </xf>
    <xf numFmtId="0" fontId="18" fillId="3" borderId="33" xfId="376" applyFont="1" applyFill="1" applyBorder="1" applyAlignment="1" applyProtection="1">
      <alignment horizontal="left" vertical="center" wrapText="1"/>
      <protection hidden="1"/>
    </xf>
    <xf numFmtId="0" fontId="18" fillId="3" borderId="0" xfId="376" applyFont="1" applyFill="1" applyBorder="1" applyAlignment="1" applyProtection="1">
      <alignment horizontal="left" vertical="top"/>
      <protection hidden="1"/>
    </xf>
    <xf numFmtId="0" fontId="22" fillId="3" borderId="70" xfId="376" applyFont="1" applyFill="1" applyBorder="1" applyProtection="1">
      <protection hidden="1"/>
    </xf>
    <xf numFmtId="49" fontId="18" fillId="3" borderId="0" xfId="376" applyNumberFormat="1" applyFont="1" applyFill="1" applyBorder="1" applyAlignment="1" applyProtection="1">
      <alignment horizontal="left" vertical="top" wrapText="1"/>
      <protection hidden="1"/>
    </xf>
    <xf numFmtId="49" fontId="18" fillId="3" borderId="0" xfId="376" applyNumberFormat="1" applyFont="1" applyFill="1" applyBorder="1" applyAlignment="1" applyProtection="1">
      <alignment horizontal="center" vertical="top" wrapText="1"/>
      <protection hidden="1"/>
    </xf>
    <xf numFmtId="0" fontId="18" fillId="0" borderId="0" xfId="234" applyFont="1" applyFill="1" applyBorder="1" applyAlignment="1">
      <alignment horizontal="left" vertical="top" wrapText="1"/>
    </xf>
    <xf numFmtId="0" fontId="18" fillId="0" borderId="0" xfId="376" applyFont="1" applyFill="1" applyBorder="1" applyAlignment="1" applyProtection="1">
      <alignment horizontal="left" vertical="center" wrapText="1"/>
      <protection hidden="1"/>
    </xf>
    <xf numFmtId="0" fontId="67" fillId="3" borderId="0" xfId="376" applyFont="1" applyFill="1" applyBorder="1" applyAlignment="1" applyProtection="1">
      <alignment horizontal="left" vertical="center" wrapText="1"/>
      <protection hidden="1"/>
    </xf>
    <xf numFmtId="0" fontId="90" fillId="0" borderId="0" xfId="376" applyFont="1" applyAlignment="1">
      <alignment horizontal="left" wrapText="1"/>
    </xf>
    <xf numFmtId="0" fontId="13" fillId="0" borderId="0" xfId="376" applyAlignment="1">
      <alignment vertical="top"/>
    </xf>
    <xf numFmtId="0" fontId="91" fillId="45" borderId="0" xfId="383" applyFont="1" applyFill="1" applyAlignment="1">
      <alignment horizontal="left" vertical="top"/>
    </xf>
    <xf numFmtId="0" fontId="91" fillId="46" borderId="0" xfId="383" applyFont="1" applyFill="1" applyAlignment="1">
      <alignment horizontal="left" vertical="top"/>
    </xf>
    <xf numFmtId="0" fontId="91" fillId="0" borderId="0" xfId="383" applyFont="1" applyAlignment="1">
      <alignment horizontal="left" vertical="top"/>
    </xf>
    <xf numFmtId="0" fontId="91" fillId="47" borderId="0" xfId="383" applyFont="1" applyFill="1" applyAlignment="1">
      <alignment horizontal="left" vertical="top"/>
    </xf>
    <xf numFmtId="0" fontId="91" fillId="48" borderId="0" xfId="383" applyFont="1" applyFill="1" applyAlignment="1">
      <alignment horizontal="left" vertical="top"/>
    </xf>
    <xf numFmtId="0" fontId="91" fillId="49" borderId="0" xfId="383" applyFont="1" applyFill="1" applyAlignment="1">
      <alignment horizontal="left" vertical="top"/>
    </xf>
    <xf numFmtId="0" fontId="91" fillId="50" borderId="0" xfId="383" applyFont="1" applyFill="1" applyAlignment="1">
      <alignment horizontal="left" vertical="top"/>
    </xf>
    <xf numFmtId="0" fontId="91" fillId="51" borderId="0" xfId="383" applyFont="1" applyFill="1" applyAlignment="1">
      <alignment horizontal="left" vertical="top"/>
    </xf>
    <xf numFmtId="0" fontId="91" fillId="52" borderId="0" xfId="383" applyFont="1" applyFill="1" applyAlignment="1">
      <alignment horizontal="left" vertical="top"/>
    </xf>
    <xf numFmtId="0" fontId="91" fillId="53" borderId="0" xfId="383" applyFont="1" applyFill="1" applyAlignment="1">
      <alignment horizontal="left" vertical="top"/>
    </xf>
    <xf numFmtId="0" fontId="91" fillId="54" borderId="0" xfId="383" applyFont="1" applyFill="1" applyAlignment="1">
      <alignment horizontal="left" vertical="top"/>
    </xf>
    <xf numFmtId="0" fontId="9" fillId="2" borderId="32" xfId="383" applyFill="1" applyBorder="1"/>
    <xf numFmtId="0" fontId="9" fillId="0" borderId="32" xfId="383" applyBorder="1"/>
    <xf numFmtId="0" fontId="9" fillId="0" borderId="32" xfId="383" applyBorder="1" applyAlignment="1">
      <alignment horizontal="left" vertical="top" wrapText="1"/>
    </xf>
    <xf numFmtId="0" fontId="9" fillId="0" borderId="32" xfId="383" applyFont="1" applyBorder="1" applyAlignment="1">
      <alignment horizontal="left" vertical="top" wrapText="1"/>
    </xf>
    <xf numFmtId="0" fontId="9" fillId="0" borderId="0" xfId="383"/>
    <xf numFmtId="0" fontId="9" fillId="0" borderId="0" xfId="383" applyAlignment="1">
      <alignment horizontal="left"/>
    </xf>
    <xf numFmtId="49" fontId="9" fillId="0" borderId="0" xfId="383" applyNumberFormat="1"/>
    <xf numFmtId="0" fontId="9" fillId="0" borderId="0" xfId="383" applyAlignment="1">
      <alignment vertical="center"/>
    </xf>
    <xf numFmtId="0" fontId="9" fillId="0" borderId="0" xfId="383" applyFont="1" applyFill="1" applyAlignment="1">
      <alignment horizontal="left" vertical="top"/>
    </xf>
    <xf numFmtId="0" fontId="9" fillId="0" borderId="0" xfId="383" applyBorder="1"/>
    <xf numFmtId="0" fontId="91" fillId="44" borderId="0" xfId="383" applyFont="1" applyFill="1" applyAlignment="1">
      <alignment horizontal="left" vertical="top"/>
    </xf>
    <xf numFmtId="0" fontId="18" fillId="3" borderId="4" xfId="376" applyFont="1" applyFill="1" applyBorder="1" applyAlignment="1" applyProtection="1">
      <alignment vertical="center" wrapText="1"/>
      <protection hidden="1"/>
    </xf>
    <xf numFmtId="0" fontId="18" fillId="3" borderId="0" xfId="376" applyFont="1" applyFill="1" applyBorder="1" applyAlignment="1" applyProtection="1">
      <alignment vertical="center" wrapText="1"/>
      <protection hidden="1"/>
    </xf>
    <xf numFmtId="0" fontId="19" fillId="3" borderId="0" xfId="376" applyFont="1" applyFill="1" applyBorder="1" applyAlignment="1" applyProtection="1">
      <alignment vertical="center" wrapText="1"/>
      <protection hidden="1"/>
    </xf>
    <xf numFmtId="0" fontId="89" fillId="3" borderId="0" xfId="382" applyFill="1" applyBorder="1" applyAlignment="1" applyProtection="1">
      <alignment vertical="center" wrapText="1"/>
      <protection hidden="1"/>
    </xf>
    <xf numFmtId="0" fontId="67" fillId="3" borderId="0" xfId="376" applyFont="1" applyFill="1" applyBorder="1" applyAlignment="1" applyProtection="1">
      <alignment vertical="center" wrapText="1"/>
      <protection hidden="1"/>
    </xf>
    <xf numFmtId="0" fontId="14" fillId="0" borderId="32" xfId="383" applyFont="1" applyBorder="1" applyAlignment="1">
      <alignment vertical="center" wrapText="1"/>
    </xf>
    <xf numFmtId="0" fontId="18" fillId="3" borderId="33" xfId="376" applyFont="1" applyFill="1" applyBorder="1" applyAlignment="1" applyProtection="1">
      <alignment vertical="center" wrapText="1"/>
      <protection hidden="1"/>
    </xf>
    <xf numFmtId="0" fontId="13" fillId="0" borderId="0" xfId="376" applyAlignment="1">
      <alignment vertical="center"/>
    </xf>
    <xf numFmtId="0" fontId="18" fillId="3" borderId="4" xfId="376" applyFont="1" applyFill="1" applyBorder="1" applyAlignment="1" applyProtection="1">
      <alignment horizontal="left" vertical="center" wrapText="1"/>
      <protection hidden="1"/>
    </xf>
    <xf numFmtId="0" fontId="18" fillId="3" borderId="32" xfId="376" applyFont="1" applyFill="1" applyBorder="1" applyAlignment="1" applyProtection="1">
      <alignment horizontal="left" vertical="center" wrapText="1"/>
      <protection hidden="1"/>
    </xf>
    <xf numFmtId="0" fontId="13" fillId="0" borderId="75" xfId="376" applyBorder="1"/>
    <xf numFmtId="0" fontId="13" fillId="0" borderId="9" xfId="376" applyBorder="1" applyAlignment="1">
      <alignment vertical="center"/>
    </xf>
    <xf numFmtId="0" fontId="13" fillId="0" borderId="9" xfId="376" applyBorder="1"/>
    <xf numFmtId="0" fontId="13" fillId="0" borderId="62" xfId="376" applyBorder="1"/>
    <xf numFmtId="0" fontId="9" fillId="0" borderId="3" xfId="383" applyFill="1" applyBorder="1"/>
    <xf numFmtId="0" fontId="9" fillId="0" borderId="4" xfId="383" applyFill="1" applyBorder="1"/>
    <xf numFmtId="0" fontId="9" fillId="0" borderId="5" xfId="383" applyFill="1" applyBorder="1"/>
    <xf numFmtId="0" fontId="9" fillId="0" borderId="6" xfId="383" applyFill="1" applyBorder="1"/>
    <xf numFmtId="0" fontId="9" fillId="0" borderId="0" xfId="383" applyFill="1" applyBorder="1"/>
    <xf numFmtId="0" fontId="9" fillId="0" borderId="70" xfId="383" applyFill="1" applyBorder="1"/>
    <xf numFmtId="0" fontId="92" fillId="0" borderId="32" xfId="383" applyFont="1" applyFill="1" applyBorder="1" applyAlignment="1">
      <alignment vertical="center" wrapText="1"/>
    </xf>
    <xf numFmtId="0" fontId="68" fillId="0" borderId="32" xfId="383" applyFont="1" applyFill="1" applyBorder="1" applyAlignment="1">
      <alignment vertical="center" wrapText="1"/>
    </xf>
    <xf numFmtId="0" fontId="9" fillId="0" borderId="75" xfId="383" applyFill="1" applyBorder="1"/>
    <xf numFmtId="0" fontId="9" fillId="0" borderId="62" xfId="383" applyFill="1" applyBorder="1"/>
    <xf numFmtId="0" fontId="19" fillId="3" borderId="0" xfId="376" applyFont="1" applyFill="1" applyBorder="1" applyAlignment="1" applyProtection="1">
      <alignment horizontal="left" vertical="top"/>
      <protection locked="0"/>
    </xf>
    <xf numFmtId="0" fontId="18" fillId="3" borderId="0" xfId="376" applyFont="1" applyFill="1" applyBorder="1" applyAlignment="1" applyProtection="1">
      <alignment horizontal="left" vertical="top"/>
      <protection locked="0" hidden="1"/>
    </xf>
    <xf numFmtId="49" fontId="18" fillId="3" borderId="0" xfId="376" applyNumberFormat="1" applyFont="1" applyFill="1" applyBorder="1" applyAlignment="1" applyProtection="1">
      <alignment horizontal="left" vertical="top" wrapText="1"/>
      <protection locked="0" hidden="1"/>
    </xf>
    <xf numFmtId="49" fontId="18" fillId="3" borderId="0" xfId="376" applyNumberFormat="1" applyFont="1" applyFill="1" applyBorder="1" applyAlignment="1" applyProtection="1">
      <alignment horizontal="center" vertical="top" wrapText="1"/>
      <protection locked="0" hidden="1"/>
    </xf>
    <xf numFmtId="0" fontId="18" fillId="0" borderId="0" xfId="234" applyFont="1" applyFill="1" applyBorder="1" applyAlignment="1" applyProtection="1">
      <alignment horizontal="left" vertical="top" wrapText="1"/>
      <protection locked="0"/>
    </xf>
    <xf numFmtId="0" fontId="18" fillId="44" borderId="32" xfId="234" applyNumberFormat="1" applyFont="1" applyFill="1" applyBorder="1" applyAlignment="1" applyProtection="1">
      <alignment horizontal="left" vertical="top" wrapText="1"/>
      <protection locked="0"/>
    </xf>
    <xf numFmtId="0" fontId="22" fillId="3" borderId="0" xfId="376" applyFont="1" applyFill="1" applyBorder="1" applyAlignment="1" applyProtection="1">
      <alignment horizontal="left" vertical="top"/>
      <protection locked="0" hidden="1"/>
    </xf>
    <xf numFmtId="0" fontId="91" fillId="45" borderId="0" xfId="383" applyFont="1" applyFill="1" applyAlignment="1">
      <alignment horizontal="left" vertical="top" wrapText="1"/>
    </xf>
    <xf numFmtId="0" fontId="91" fillId="47" borderId="0" xfId="383" applyFont="1" applyFill="1" applyAlignment="1">
      <alignment horizontal="left" vertical="top" wrapText="1"/>
    </xf>
    <xf numFmtId="0" fontId="9" fillId="2" borderId="32" xfId="383" applyFill="1" applyBorder="1" applyAlignment="1">
      <alignment wrapText="1"/>
    </xf>
    <xf numFmtId="0" fontId="9" fillId="0" borderId="0" xfId="383" applyAlignment="1">
      <alignment wrapText="1"/>
    </xf>
    <xf numFmtId="0" fontId="9" fillId="0" borderId="32" xfId="383" applyBorder="1" applyAlignment="1">
      <alignment wrapText="1"/>
    </xf>
    <xf numFmtId="0" fontId="18" fillId="44" borderId="32" xfId="234" applyFont="1" applyFill="1" applyBorder="1" applyAlignment="1" applyProtection="1">
      <alignment horizontal="left" vertical="top" wrapText="1"/>
    </xf>
    <xf numFmtId="0" fontId="8" fillId="0" borderId="32" xfId="383" applyFont="1" applyBorder="1" applyAlignment="1">
      <alignment horizontal="left" vertical="top" wrapText="1"/>
    </xf>
    <xf numFmtId="0" fontId="8" fillId="0" borderId="32" xfId="383" applyFont="1" applyBorder="1" applyAlignment="1">
      <alignment wrapText="1"/>
    </xf>
    <xf numFmtId="0" fontId="68" fillId="44" borderId="32" xfId="383" applyFont="1" applyFill="1" applyBorder="1" applyAlignment="1" applyProtection="1">
      <alignment vertical="center" wrapText="1"/>
      <protection locked="0"/>
    </xf>
    <xf numFmtId="0" fontId="6" fillId="0" borderId="0" xfId="383" applyFont="1"/>
    <xf numFmtId="0" fontId="5" fillId="0" borderId="0" xfId="383" applyFont="1"/>
    <xf numFmtId="0" fontId="13" fillId="46" borderId="0" xfId="376" applyFill="1"/>
    <xf numFmtId="0" fontId="22" fillId="0" borderId="6" xfId="376" applyFont="1" applyFill="1" applyBorder="1" applyProtection="1">
      <protection hidden="1"/>
    </xf>
    <xf numFmtId="0" fontId="18" fillId="0" borderId="33" xfId="376" applyFont="1" applyFill="1" applyBorder="1" applyAlignment="1" applyProtection="1">
      <alignment vertical="center" wrapText="1"/>
      <protection hidden="1"/>
    </xf>
    <xf numFmtId="0" fontId="22" fillId="0" borderId="70" xfId="376" applyFont="1" applyFill="1" applyBorder="1" applyProtection="1">
      <protection hidden="1"/>
    </xf>
    <xf numFmtId="0" fontId="13" fillId="0" borderId="0" xfId="376" applyFill="1"/>
    <xf numFmtId="0" fontId="4" fillId="0" borderId="0" xfId="383" applyFont="1"/>
    <xf numFmtId="0" fontId="3" fillId="0" borderId="0" xfId="383" applyFont="1"/>
    <xf numFmtId="0" fontId="88" fillId="3" borderId="18" xfId="376" applyFont="1" applyFill="1" applyBorder="1" applyAlignment="1" applyProtection="1">
      <alignment horizontal="center" vertical="top" wrapText="1"/>
      <protection hidden="1"/>
    </xf>
    <xf numFmtId="0" fontId="88" fillId="3" borderId="19" xfId="376" applyFont="1" applyFill="1" applyBorder="1" applyAlignment="1" applyProtection="1">
      <alignment horizontal="center" vertical="top" wrapText="1"/>
      <protection hidden="1"/>
    </xf>
    <xf numFmtId="0" fontId="88" fillId="3" borderId="17" xfId="376" applyFont="1" applyFill="1" applyBorder="1" applyAlignment="1" applyProtection="1">
      <alignment horizontal="center" vertical="top" wrapText="1"/>
      <protection hidden="1"/>
    </xf>
    <xf numFmtId="0" fontId="18" fillId="0" borderId="32" xfId="376" applyFont="1" applyFill="1" applyBorder="1" applyAlignment="1" applyProtection="1">
      <alignment horizontal="left" vertical="center" wrapText="1"/>
      <protection hidden="1"/>
    </xf>
    <xf numFmtId="0" fontId="22" fillId="0" borderId="70" xfId="376" applyFont="1" applyFill="1" applyBorder="1"/>
    <xf numFmtId="0" fontId="53" fillId="0" borderId="32" xfId="383" applyFont="1" applyFill="1" applyBorder="1" applyAlignment="1">
      <alignment vertical="center" wrapText="1" shrinkToFit="1"/>
    </xf>
    <xf numFmtId="0" fontId="18" fillId="0" borderId="33" xfId="376" applyFont="1" applyFill="1" applyBorder="1" applyAlignment="1" applyProtection="1">
      <alignment horizontal="left" vertical="center" wrapText="1"/>
      <protection hidden="1"/>
    </xf>
    <xf numFmtId="0" fontId="18" fillId="0" borderId="76" xfId="376" applyFont="1" applyFill="1" applyBorder="1" applyAlignment="1" applyProtection="1">
      <alignment vertical="center" wrapText="1"/>
      <protection hidden="1"/>
    </xf>
    <xf numFmtId="0" fontId="18" fillId="0" borderId="76" xfId="376" applyFont="1" applyFill="1" applyBorder="1" applyAlignment="1" applyProtection="1">
      <alignment horizontal="left" vertical="center" wrapText="1"/>
      <protection hidden="1"/>
    </xf>
    <xf numFmtId="0" fontId="2" fillId="0" borderId="0" xfId="383" applyFont="1"/>
    <xf numFmtId="0" fontId="18" fillId="0" borderId="0" xfId="376" applyFont="1" applyFill="1" applyBorder="1" applyAlignment="1" applyProtection="1">
      <alignment vertical="center" wrapText="1"/>
      <protection hidden="1"/>
    </xf>
    <xf numFmtId="0" fontId="18" fillId="44" borderId="77" xfId="234" applyFont="1" applyFill="1" applyBorder="1" applyAlignment="1" applyProtection="1">
      <alignment horizontal="left" vertical="top" wrapText="1"/>
      <protection locked="0"/>
    </xf>
    <xf numFmtId="0" fontId="92" fillId="0" borderId="32" xfId="383" applyFont="1" applyFill="1" applyBorder="1" applyAlignment="1">
      <alignment horizontal="left" vertical="center" wrapText="1"/>
    </xf>
    <xf numFmtId="0" fontId="9" fillId="0" borderId="0" xfId="383" applyFill="1"/>
    <xf numFmtId="0" fontId="92" fillId="0" borderId="77" xfId="383" applyFont="1" applyFill="1" applyBorder="1" applyAlignment="1">
      <alignment horizontal="left" vertical="center" wrapText="1"/>
    </xf>
    <xf numFmtId="49" fontId="1" fillId="0" borderId="0" xfId="383" applyNumberFormat="1" applyFont="1"/>
    <xf numFmtId="0" fontId="88" fillId="3" borderId="19" xfId="376" applyFont="1" applyFill="1" applyBorder="1" applyAlignment="1" applyProtection="1">
      <alignment vertical="top" wrapText="1"/>
      <protection hidden="1"/>
    </xf>
    <xf numFmtId="0" fontId="88" fillId="3" borderId="17" xfId="376" applyFont="1" applyFill="1" applyBorder="1" applyAlignment="1" applyProtection="1">
      <alignment vertical="top" wrapText="1"/>
      <protection hidden="1"/>
    </xf>
    <xf numFmtId="0" fontId="19" fillId="3" borderId="0" xfId="376" applyFont="1" applyFill="1" applyBorder="1" applyAlignment="1" applyProtection="1">
      <alignment horizontal="left" vertical="top" wrapText="1"/>
      <protection hidden="1"/>
    </xf>
    <xf numFmtId="0" fontId="18" fillId="3" borderId="35" xfId="376" applyFont="1" applyFill="1" applyBorder="1" applyAlignment="1" applyProtection="1">
      <alignment vertical="center" wrapText="1"/>
      <protection hidden="1"/>
    </xf>
    <xf numFmtId="0" fontId="18" fillId="3" borderId="43" xfId="376" applyFont="1" applyFill="1" applyBorder="1" applyAlignment="1" applyProtection="1">
      <alignment vertical="center" wrapText="1"/>
      <protection hidden="1"/>
    </xf>
    <xf numFmtId="0" fontId="18" fillId="3" borderId="50" xfId="376" applyFont="1" applyFill="1" applyBorder="1" applyAlignment="1" applyProtection="1">
      <alignment vertical="center" wrapText="1"/>
      <protection hidden="1"/>
    </xf>
    <xf numFmtId="0" fontId="18" fillId="3" borderId="78" xfId="376" applyFont="1" applyFill="1" applyBorder="1" applyAlignment="1" applyProtection="1">
      <alignment horizontal="left" vertical="center" wrapText="1"/>
      <protection hidden="1"/>
    </xf>
    <xf numFmtId="0" fontId="18" fillId="3" borderId="43" xfId="376" applyFont="1" applyFill="1" applyBorder="1" applyAlignment="1" applyProtection="1">
      <alignment horizontal="left" vertical="center" wrapText="1"/>
      <protection hidden="1"/>
    </xf>
    <xf numFmtId="0" fontId="18" fillId="3" borderId="50" xfId="376" applyFont="1" applyFill="1" applyBorder="1" applyAlignment="1" applyProtection="1">
      <alignment horizontal="left" vertical="center" wrapText="1"/>
      <protection hidden="1"/>
    </xf>
    <xf numFmtId="0" fontId="18" fillId="3" borderId="35" xfId="376" applyFont="1" applyFill="1" applyBorder="1" applyAlignment="1" applyProtection="1">
      <alignment horizontal="left" vertical="center" wrapText="1"/>
      <protection hidden="1"/>
    </xf>
    <xf numFmtId="0" fontId="88" fillId="0" borderId="3" xfId="376" applyFont="1" applyFill="1" applyBorder="1" applyAlignment="1" applyProtection="1">
      <alignment horizontal="center" vertical="top" wrapText="1"/>
      <protection hidden="1"/>
    </xf>
    <xf numFmtId="0" fontId="88" fillId="0" borderId="4" xfId="376" applyFont="1" applyFill="1" applyBorder="1" applyAlignment="1" applyProtection="1">
      <alignment horizontal="center" vertical="top" wrapText="1"/>
      <protection hidden="1"/>
    </xf>
    <xf numFmtId="0" fontId="88" fillId="0" borderId="5" xfId="376" applyFont="1" applyFill="1" applyBorder="1" applyAlignment="1" applyProtection="1">
      <alignment horizontal="center" vertical="top" wrapText="1"/>
      <protection hidden="1"/>
    </xf>
    <xf numFmtId="0" fontId="88" fillId="0" borderId="6" xfId="376" applyFont="1" applyFill="1" applyBorder="1" applyAlignment="1" applyProtection="1">
      <alignment horizontal="center" vertical="top" wrapText="1"/>
      <protection hidden="1"/>
    </xf>
    <xf numFmtId="0" fontId="88" fillId="0" borderId="0" xfId="376" applyFont="1" applyFill="1" applyBorder="1" applyAlignment="1" applyProtection="1">
      <alignment horizontal="center" vertical="top" wrapText="1"/>
      <protection hidden="1"/>
    </xf>
    <xf numFmtId="0" fontId="88" fillId="0" borderId="70" xfId="376" applyFont="1" applyFill="1" applyBorder="1" applyAlignment="1" applyProtection="1">
      <alignment horizontal="center" vertical="top" wrapText="1"/>
      <protection hidden="1"/>
    </xf>
    <xf numFmtId="0" fontId="88" fillId="0" borderId="75" xfId="376" applyFont="1" applyFill="1" applyBorder="1" applyAlignment="1" applyProtection="1">
      <alignment horizontal="center" vertical="top" wrapText="1"/>
      <protection hidden="1"/>
    </xf>
    <xf numFmtId="0" fontId="88" fillId="0" borderId="79" xfId="376" applyFont="1" applyFill="1" applyBorder="1" applyAlignment="1" applyProtection="1">
      <alignment horizontal="center" vertical="top" wrapText="1"/>
      <protection hidden="1"/>
    </xf>
    <xf numFmtId="0" fontId="88" fillId="0" borderId="62" xfId="376" applyFont="1" applyFill="1" applyBorder="1" applyAlignment="1" applyProtection="1">
      <alignment horizontal="center" vertical="top" wrapText="1"/>
      <protection hidden="1"/>
    </xf>
    <xf numFmtId="0" fontId="7" fillId="0" borderId="58" xfId="383" applyFont="1" applyFill="1" applyBorder="1" applyAlignment="1">
      <alignment horizontal="left" vertical="center" wrapText="1"/>
    </xf>
    <xf numFmtId="0" fontId="9" fillId="0" borderId="36" xfId="383" applyFill="1" applyBorder="1" applyAlignment="1">
      <alignment horizontal="left" vertical="center" wrapText="1"/>
    </xf>
    <xf numFmtId="0" fontId="9" fillId="0" borderId="42" xfId="383" applyFill="1" applyBorder="1" applyAlignment="1">
      <alignment horizontal="left" vertical="center" wrapText="1"/>
    </xf>
    <xf numFmtId="0" fontId="2" fillId="0" borderId="10" xfId="383" applyFont="1" applyFill="1" applyBorder="1" applyAlignment="1">
      <alignment horizontal="left" vertical="center" wrapText="1"/>
    </xf>
    <xf numFmtId="0" fontId="9" fillId="0" borderId="12" xfId="383" applyFill="1" applyBorder="1" applyAlignment="1">
      <alignment horizontal="left" vertical="center" wrapText="1"/>
    </xf>
    <xf numFmtId="0" fontId="9" fillId="0" borderId="11" xfId="383" applyFill="1" applyBorder="1" applyAlignment="1">
      <alignment horizontal="left" vertical="center" wrapText="1"/>
    </xf>
    <xf numFmtId="0" fontId="19" fillId="2" borderId="13" xfId="101" applyFont="1" applyFill="1" applyBorder="1" applyAlignment="1" applyProtection="1">
      <alignment horizontal="center"/>
      <protection hidden="1"/>
    </xf>
    <xf numFmtId="0" fontId="19" fillId="2" borderId="14" xfId="101" applyFont="1" applyFill="1" applyBorder="1" applyAlignment="1" applyProtection="1">
      <alignment horizontal="center"/>
      <protection hidden="1"/>
    </xf>
    <xf numFmtId="0" fontId="19" fillId="2" borderId="15" xfId="101" applyFont="1" applyFill="1" applyBorder="1" applyAlignment="1" applyProtection="1">
      <alignment horizontal="center"/>
      <protection hidden="1"/>
    </xf>
    <xf numFmtId="0" fontId="19" fillId="4" borderId="13" xfId="101" applyFont="1" applyFill="1" applyBorder="1" applyAlignment="1" applyProtection="1">
      <alignment horizontal="center"/>
      <protection hidden="1"/>
    </xf>
    <xf numFmtId="0" fontId="19" fillId="4" borderId="14" xfId="101" applyFont="1" applyFill="1" applyBorder="1" applyAlignment="1" applyProtection="1">
      <alignment horizontal="center"/>
      <protection hidden="1"/>
    </xf>
    <xf numFmtId="0" fontId="19" fillId="4" borderId="15" xfId="101" applyFont="1" applyFill="1" applyBorder="1" applyAlignment="1" applyProtection="1">
      <alignment horizontal="center"/>
      <protection hidden="1"/>
    </xf>
    <xf numFmtId="0" fontId="19" fillId="2" borderId="13" xfId="101" applyFont="1" applyFill="1" applyBorder="1" applyAlignment="1" applyProtection="1">
      <alignment horizontal="center" vertical="center"/>
      <protection hidden="1"/>
    </xf>
    <xf numFmtId="0" fontId="19" fillId="2" borderId="14" xfId="101" applyFont="1" applyFill="1" applyBorder="1" applyAlignment="1" applyProtection="1">
      <alignment horizontal="center" vertical="center"/>
      <protection hidden="1"/>
    </xf>
    <xf numFmtId="0" fontId="19" fillId="2" borderId="15" xfId="101" applyFont="1" applyFill="1" applyBorder="1" applyAlignment="1" applyProtection="1">
      <alignment horizontal="center" vertical="center"/>
      <protection hidden="1"/>
    </xf>
    <xf numFmtId="3" fontId="66" fillId="0" borderId="13" xfId="376" applyNumberFormat="1" applyFont="1" applyFill="1" applyBorder="1" applyAlignment="1" applyProtection="1">
      <alignment horizontal="center"/>
      <protection hidden="1"/>
    </xf>
    <xf numFmtId="3" fontId="66" fillId="0" borderId="14" xfId="376" applyNumberFormat="1" applyFont="1" applyFill="1" applyBorder="1" applyAlignment="1" applyProtection="1">
      <alignment horizontal="center"/>
      <protection hidden="1"/>
    </xf>
    <xf numFmtId="3" fontId="66" fillId="0" borderId="15" xfId="376" applyNumberFormat="1" applyFont="1" applyFill="1" applyBorder="1" applyAlignment="1" applyProtection="1">
      <alignment horizontal="center"/>
      <protection hidden="1"/>
    </xf>
    <xf numFmtId="0" fontId="79" fillId="3" borderId="13" xfId="376" applyFont="1" applyFill="1" applyBorder="1" applyAlignment="1" applyProtection="1">
      <protection hidden="1"/>
    </xf>
    <xf numFmtId="0" fontId="79" fillId="3" borderId="15" xfId="376" applyFont="1" applyFill="1" applyBorder="1" applyAlignment="1" applyProtection="1">
      <protection hidden="1"/>
    </xf>
    <xf numFmtId="0" fontId="43" fillId="40" borderId="0" xfId="0" applyNumberFormat="1" applyFont="1" applyFill="1" applyBorder="1" applyAlignment="1" applyProtection="1">
      <protection hidden="1"/>
    </xf>
    <xf numFmtId="0" fontId="62" fillId="40" borderId="0" xfId="0" applyFont="1" applyFill="1" applyBorder="1" applyAlignment="1" applyProtection="1">
      <protection hidden="1"/>
    </xf>
    <xf numFmtId="0" fontId="63" fillId="31" borderId="22" xfId="0" applyFont="1" applyFill="1" applyBorder="1" applyAlignment="1" applyProtection="1">
      <alignment horizontal="center" wrapText="1"/>
      <protection hidden="1"/>
    </xf>
    <xf numFmtId="0" fontId="63" fillId="31" borderId="41" xfId="0" applyFont="1" applyFill="1" applyBorder="1" applyAlignment="1" applyProtection="1">
      <alignment horizontal="center" wrapText="1"/>
      <protection hidden="1"/>
    </xf>
    <xf numFmtId="0" fontId="63" fillId="32" borderId="40" xfId="0" applyFont="1" applyFill="1" applyBorder="1" applyAlignment="1" applyProtection="1">
      <alignment horizontal="center" wrapText="1"/>
      <protection hidden="1"/>
    </xf>
    <xf numFmtId="0" fontId="63" fillId="32" borderId="47" xfId="0" applyFont="1" applyFill="1" applyBorder="1" applyAlignment="1" applyProtection="1">
      <alignment horizontal="center" wrapText="1"/>
      <protection hidden="1"/>
    </xf>
    <xf numFmtId="0" fontId="63" fillId="33" borderId="37" xfId="0" applyFont="1" applyFill="1" applyBorder="1" applyAlignment="1" applyProtection="1">
      <alignment horizontal="center" wrapText="1"/>
      <protection hidden="1"/>
    </xf>
    <xf numFmtId="0" fontId="63" fillId="33" borderId="22" xfId="0" applyFont="1" applyFill="1" applyBorder="1" applyAlignment="1" applyProtection="1">
      <alignment horizontal="center" wrapText="1"/>
      <protection hidden="1"/>
    </xf>
    <xf numFmtId="0" fontId="63" fillId="33" borderId="41" xfId="0" applyFont="1" applyFill="1" applyBorder="1" applyAlignment="1" applyProtection="1">
      <alignment horizontal="center" wrapText="1"/>
      <protection hidden="1"/>
    </xf>
    <xf numFmtId="0" fontId="63" fillId="34" borderId="22" xfId="0" applyFont="1" applyFill="1" applyBorder="1" applyAlignment="1" applyProtection="1">
      <alignment horizontal="center"/>
      <protection hidden="1"/>
    </xf>
    <xf numFmtId="0" fontId="63" fillId="0" borderId="35" xfId="0" applyFont="1" applyFill="1" applyBorder="1" applyAlignment="1" applyProtection="1">
      <alignment horizontal="center" wrapText="1"/>
      <protection hidden="1"/>
    </xf>
    <xf numFmtId="0" fontId="63" fillId="0" borderId="43" xfId="0" applyFont="1" applyFill="1" applyBorder="1" applyAlignment="1" applyProtection="1">
      <alignment horizontal="center" wrapText="1"/>
      <protection hidden="1"/>
    </xf>
    <xf numFmtId="0" fontId="63" fillId="0" borderId="36" xfId="0" applyFont="1" applyFill="1" applyBorder="1" applyAlignment="1" applyProtection="1">
      <alignment horizontal="center" wrapText="1"/>
      <protection hidden="1"/>
    </xf>
    <xf numFmtId="0" fontId="63" fillId="0" borderId="0" xfId="0" applyFont="1" applyFill="1" applyBorder="1" applyAlignment="1" applyProtection="1">
      <alignment horizontal="center" wrapText="1"/>
      <protection hidden="1"/>
    </xf>
    <xf numFmtId="0" fontId="63" fillId="0" borderId="37" xfId="0" applyFont="1" applyFill="1" applyBorder="1" applyAlignment="1" applyProtection="1">
      <alignment horizontal="center"/>
      <protection hidden="1"/>
    </xf>
    <xf numFmtId="0" fontId="63" fillId="0" borderId="22" xfId="0" applyFont="1" applyFill="1" applyBorder="1" applyAlignment="1" applyProtection="1">
      <alignment horizontal="center"/>
      <protection hidden="1"/>
    </xf>
    <xf numFmtId="0" fontId="63" fillId="30" borderId="38" xfId="0" applyFont="1" applyFill="1" applyBorder="1" applyAlignment="1" applyProtection="1">
      <alignment horizontal="center" wrapText="1"/>
      <protection hidden="1"/>
    </xf>
    <xf numFmtId="0" fontId="63" fillId="30" borderId="45" xfId="0" applyFont="1" applyFill="1" applyBorder="1" applyAlignment="1" applyProtection="1">
      <alignment horizontal="center" wrapText="1"/>
      <protection hidden="1"/>
    </xf>
    <xf numFmtId="0" fontId="63" fillId="30" borderId="39" xfId="0" applyFont="1" applyFill="1" applyBorder="1" applyAlignment="1" applyProtection="1">
      <alignment horizontal="center" wrapText="1"/>
      <protection hidden="1"/>
    </xf>
    <xf numFmtId="0" fontId="63" fillId="30" borderId="46" xfId="0" applyFont="1" applyFill="1" applyBorder="1" applyAlignment="1" applyProtection="1">
      <alignment horizontal="center" wrapText="1"/>
      <protection hidden="1"/>
    </xf>
    <xf numFmtId="0" fontId="63" fillId="30" borderId="40" xfId="0" applyFont="1" applyFill="1" applyBorder="1" applyAlignment="1" applyProtection="1">
      <alignment horizontal="center" wrapText="1"/>
      <protection hidden="1"/>
    </xf>
    <xf numFmtId="0" fontId="63" fillId="30" borderId="47" xfId="0" applyFont="1" applyFill="1" applyBorder="1" applyAlignment="1" applyProtection="1">
      <alignment horizontal="center" wrapText="1"/>
      <protection hidden="1"/>
    </xf>
    <xf numFmtId="0" fontId="63" fillId="0" borderId="50" xfId="0" applyFont="1" applyFill="1" applyBorder="1" applyAlignment="1" applyProtection="1">
      <alignment horizontal="center" wrapText="1"/>
      <protection hidden="1"/>
    </xf>
    <xf numFmtId="0" fontId="64" fillId="40" borderId="0" xfId="0" applyFont="1" applyFill="1" applyBorder="1" applyAlignment="1" applyProtection="1">
      <protection hidden="1"/>
    </xf>
    <xf numFmtId="0" fontId="62" fillId="0" borderId="0" xfId="0" applyFont="1" applyFill="1" applyBorder="1" applyAlignment="1" applyProtection="1">
      <protection hidden="1"/>
    </xf>
    <xf numFmtId="0" fontId="43" fillId="40" borderId="0" xfId="0" applyFont="1" applyFill="1" applyBorder="1" applyAlignment="1" applyProtection="1">
      <protection hidden="1"/>
    </xf>
    <xf numFmtId="0" fontId="18" fillId="40" borderId="0" xfId="0" applyFont="1" applyFill="1" applyBorder="1" applyAlignment="1" applyProtection="1">
      <protection hidden="1"/>
    </xf>
    <xf numFmtId="0" fontId="63" fillId="35" borderId="40" xfId="0" applyFont="1" applyFill="1" applyBorder="1" applyAlignment="1" applyProtection="1">
      <alignment horizontal="center" wrapText="1"/>
      <protection hidden="1"/>
    </xf>
    <xf numFmtId="0" fontId="63" fillId="35" borderId="49" xfId="0" applyFont="1" applyFill="1" applyBorder="1" applyAlignment="1" applyProtection="1">
      <alignment horizontal="center" wrapText="1"/>
      <protection hidden="1"/>
    </xf>
    <xf numFmtId="0" fontId="63" fillId="0" borderId="42" xfId="0" applyFont="1" applyFill="1" applyBorder="1" applyAlignment="1" applyProtection="1">
      <alignment horizontal="center" wrapText="1"/>
      <protection hidden="1"/>
    </xf>
    <xf numFmtId="0" fontId="63" fillId="0" borderId="11" xfId="0" applyFont="1" applyFill="1" applyBorder="1" applyAlignment="1" applyProtection="1">
      <alignment horizontal="center" wrapText="1"/>
      <protection hidden="1"/>
    </xf>
  </cellXfs>
  <cellStyles count="384">
    <cellStyle name="#,###" xfId="103"/>
    <cellStyle name="#,###.##" xfId="104"/>
    <cellStyle name="%" xfId="105"/>
    <cellStyle name="% 2" xfId="287"/>
    <cellStyle name="% 3" xfId="288"/>
    <cellStyle name="%_1213 RollForward GAG Model v1_11 NORTH" xfId="289"/>
    <cellStyle name="%_1213 RollForward GAG Model v1_5 SOUTH" xfId="290"/>
    <cellStyle name="%_1213 RollForward GAG Model v1_6 SOUTH" xfId="291"/>
    <cellStyle name="%_T3a Sec" xfId="292"/>
    <cellStyle name="%_T3a Sec 2" xfId="293"/>
    <cellStyle name="]_x000d__x000a_Zoomed=1_x000d__x000a_Row=0_x000d__x000a_Column=0_x000d__x000a_Height=0_x000d__x000a_Width=0_x000d__x000a_FontName=FoxFont_x000d__x000a_FontStyle=0_x000d__x000a_FontSize=9_x000d__x000a_PrtFontName=FoxPrin" xfId="106"/>
    <cellStyle name="]_x000d__x000a_Zoomed=1_x000d__x000a_Row=0_x000d__x000a_Column=0_x000d__x000a_Height=0_x000d__x000a_Width=0_x000d__x000a_FontName=FoxFont_x000d__x000a_FontStyle=0_x000d__x000a_FontSize=9_x000d__x000a_PrtFontName=FoxPrin 2" xfId="294"/>
    <cellStyle name="]_x000d__x000a_Zoomed=1_x000d__x000a_Row=0_x000d__x000a_Column=0_x000d__x000a_Height=0_x000d__x000a_Width=0_x000d__x000a_FontName=FoxFont_x000d__x000a_FontStyle=0_x000d__x000a_FontSize=9_x000d__x000a_PrtFontName=FoxPrin 3" xfId="295"/>
    <cellStyle name="_38006 University Academy Keighley MFG Calculation" xfId="296"/>
    <cellStyle name="_Academies template payment sheet for YPLA New (2)" xfId="297"/>
    <cellStyle name="_Academies template payment sheet for YPLA New (2)_November openers payment schedule" xfId="298"/>
    <cellStyle name="_Academies template payment sheet for YPLA New (2)_November openers payment schedule 2" xfId="299"/>
    <cellStyle name="_Academies template payment sheet for YPLA New (2)_November openers payment schedule_MASTER LIST from August and September publications" xfId="300"/>
    <cellStyle name="_Academies template payment sheet for YPLA New (2)_November openers payment schedule_MASTER LIST SEL" xfId="301"/>
    <cellStyle name="_Academies template payment sheet for YPLA New (2)_November openers payment schedule_SEL Academies Contact List for CRM" xfId="302"/>
    <cellStyle name="_Academies template payment sheet for YPLA New (2)_Payment Schedule 2010 new LACSEG" xfId="303"/>
    <cellStyle name="_Academies template payment sheet for YPLA New (2)_Payment Schedule 2010 new LACSEG 2" xfId="304"/>
    <cellStyle name="_Academies template payment sheet for YPLA New (2)_Payment Schedule 2010 new LACSEG_MASTER LIST from August and September publications" xfId="305"/>
    <cellStyle name="_Academies template payment sheet for YPLA New (2)_Payment Schedule 2010 new LACSEG_MASTER LIST SEL" xfId="306"/>
    <cellStyle name="_Academies template payment sheet for YPLA New (2)_Payment Schedule 2010 new LACSEG_SEL Academies Contact List for CRM" xfId="307"/>
    <cellStyle name="_AY1213 Unit values" xfId="308"/>
    <cellStyle name="£0" xfId="107"/>
    <cellStyle name="£0,000" xfId="108"/>
    <cellStyle name="£0,000.00" xfId="109"/>
    <cellStyle name="£0_2000PBUD" xfId="110"/>
    <cellStyle name="0" xfId="111"/>
    <cellStyle name="0%" xfId="112"/>
    <cellStyle name="0,0_x000d__x000a_NA_x000d__x000a_" xfId="113"/>
    <cellStyle name="0,000" xfId="114"/>
    <cellStyle name="0,000 2" xfId="115"/>
    <cellStyle name="0,000.0" xfId="116"/>
    <cellStyle name="0,000.00" xfId="117"/>
    <cellStyle name="0,000.0000" xfId="118"/>
    <cellStyle name="0,000_Balance Analysis" xfId="119"/>
    <cellStyle name="0.0%" xfId="120"/>
    <cellStyle name="0.00%" xfId="121"/>
    <cellStyle name="0_2007-08 Prices Sheet" xfId="122"/>
    <cellStyle name="0_99Pri SEPT INCREASES" xfId="123"/>
    <cellStyle name="0_INTSEC97" xfId="124"/>
    <cellStyle name="0_ISB Increase by sector" xfId="125"/>
    <cellStyle name="0_PBUD 0708" xfId="126"/>
    <cellStyle name="0_PBUD 0708 with new NLF" xfId="127"/>
    <cellStyle name="0_Primary Indicative Budget 08-09" xfId="128"/>
    <cellStyle name="0_Schools' DSG reconciliation 0708" xfId="129"/>
    <cellStyle name="0_Sf Devolved Master 2006-07" xfId="130"/>
    <cellStyle name="0_SHEET" xfId="131"/>
    <cellStyle name="0_Sheet1" xfId="132"/>
    <cellStyle name="0_Snapshot at 28.2.07" xfId="133"/>
    <cellStyle name="20% - Accent1 2" xfId="134"/>
    <cellStyle name="20% - Accent1 3" xfId="135"/>
    <cellStyle name="20% - Accent2 2" xfId="136"/>
    <cellStyle name="20% - Accent2 3" xfId="137"/>
    <cellStyle name="20% - Accent3 2" xfId="138"/>
    <cellStyle name="20% - Accent3 3" xfId="139"/>
    <cellStyle name="20% - Accent4 2" xfId="140"/>
    <cellStyle name="20% - Accent4 3" xfId="141"/>
    <cellStyle name="20% - Accent5 2" xfId="142"/>
    <cellStyle name="20% - Accent5 3" xfId="143"/>
    <cellStyle name="20% - Accent6 2" xfId="144"/>
    <cellStyle name="20% - Accent6 3" xfId="145"/>
    <cellStyle name="40% - Accent1 2" xfId="146"/>
    <cellStyle name="40% - Accent1 3" xfId="147"/>
    <cellStyle name="40% - Accent2 2" xfId="148"/>
    <cellStyle name="40% - Accent2 3" xfId="149"/>
    <cellStyle name="40% - Accent3 2" xfId="150"/>
    <cellStyle name="40% - Accent3 3" xfId="151"/>
    <cellStyle name="40% - Accent4 2" xfId="152"/>
    <cellStyle name="40% - Accent4 3" xfId="153"/>
    <cellStyle name="40% - Accent5 2" xfId="154"/>
    <cellStyle name="40% - Accent5 3" xfId="155"/>
    <cellStyle name="40% - Accent6 2" xfId="156"/>
    <cellStyle name="40% - Accent6 3" xfId="157"/>
    <cellStyle name="60% - Accent1 2" xfId="158"/>
    <cellStyle name="60% - Accent1 3" xfId="159"/>
    <cellStyle name="60% - Accent2 2" xfId="160"/>
    <cellStyle name="60% - Accent2 3" xfId="161"/>
    <cellStyle name="60% - Accent3 2" xfId="162"/>
    <cellStyle name="60% - Accent3 3" xfId="163"/>
    <cellStyle name="60% - Accent4 2" xfId="164"/>
    <cellStyle name="60% - Accent4 3" xfId="165"/>
    <cellStyle name="60% - Accent5 2" xfId="166"/>
    <cellStyle name="60% - Accent5 3" xfId="167"/>
    <cellStyle name="60% - Accent6 2" xfId="168"/>
    <cellStyle name="60% - Accent6 3" xfId="169"/>
    <cellStyle name="Accent1 2" xfId="170"/>
    <cellStyle name="Accent1 3" xfId="171"/>
    <cellStyle name="Accent2 2" xfId="172"/>
    <cellStyle name="Accent2 3" xfId="173"/>
    <cellStyle name="Accent3 2" xfId="174"/>
    <cellStyle name="Accent3 3" xfId="175"/>
    <cellStyle name="Accent4 2" xfId="176"/>
    <cellStyle name="Accent4 3" xfId="177"/>
    <cellStyle name="Accent5 2" xfId="178"/>
    <cellStyle name="Accent5 3" xfId="179"/>
    <cellStyle name="Accent6 2" xfId="180"/>
    <cellStyle name="Accent6 3" xfId="181"/>
    <cellStyle name="Bad 2" xfId="182"/>
    <cellStyle name="Bad 3" xfId="183"/>
    <cellStyle name="Bad 4" xfId="309"/>
    <cellStyle name="Calculation 2" xfId="184"/>
    <cellStyle name="Calculation 3" xfId="185"/>
    <cellStyle name="centre across selection" xfId="310"/>
    <cellStyle name="Check Cell 2" xfId="186"/>
    <cellStyle name="Check Cell 3" xfId="187"/>
    <cellStyle name="Check Cell 4" xfId="311"/>
    <cellStyle name="Comma" xfId="100" builtinId="3"/>
    <cellStyle name="Comma 2" xfId="188"/>
    <cellStyle name="Comma 2 2" xfId="189"/>
    <cellStyle name="Comma 3" xfId="190"/>
    <cellStyle name="Comma 4" xfId="191"/>
    <cellStyle name="Comma 5" xfId="192"/>
    <cellStyle name="Comma 6" xfId="193"/>
    <cellStyle name="Comma 7" xfId="194"/>
    <cellStyle name="Comma0" xfId="312"/>
    <cellStyle name="Comma0 2" xfId="313"/>
    <cellStyle name="Comma0 3" xfId="314"/>
    <cellStyle name="Currency" xfId="3" builtinId="4"/>
    <cellStyle name="Currency 2" xfId="195"/>
    <cellStyle name="Currency 2 2" xfId="315"/>
    <cellStyle name="Currency 3" xfId="196"/>
    <cellStyle name="Currency 4" xfId="316"/>
    <cellStyle name="Currency 5" xfId="317"/>
    <cellStyle name="Currency 5 2" xfId="381"/>
    <cellStyle name="Dash" xfId="197"/>
    <cellStyle name="Data_Total" xfId="198"/>
    <cellStyle name="Date" xfId="199"/>
    <cellStyle name="dd-mmm-yy" xfId="200"/>
    <cellStyle name="Estimated" xfId="201"/>
    <cellStyle name="Euro" xfId="318"/>
    <cellStyle name="Euro 2" xfId="319"/>
    <cellStyle name="Euro 3" xfId="320"/>
    <cellStyle name="Explanatory Text 2" xfId="202"/>
    <cellStyle name="Explanatory Text 3" xfId="203"/>
    <cellStyle name="external input" xfId="204"/>
    <cellStyle name="external input 2" xfId="321"/>
    <cellStyle name="external input 3" xfId="322"/>
    <cellStyle name="Fixed" xfId="323"/>
    <cellStyle name="Fixed 2" xfId="324"/>
    <cellStyle name="Fixed 3" xfId="325"/>
    <cellStyle name="FMS" xfId="205"/>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raction" xfId="206"/>
    <cellStyle name="Good 2" xfId="207"/>
    <cellStyle name="Good 3" xfId="208"/>
    <cellStyle name="Header" xfId="209"/>
    <cellStyle name="HeaderGrant" xfId="210"/>
    <cellStyle name="HeaderGrant 2" xfId="326"/>
    <cellStyle name="HeaderGrant 3" xfId="327"/>
    <cellStyle name="HeaderLEA" xfId="211"/>
    <cellStyle name="Heading 1 2" xfId="212"/>
    <cellStyle name="Heading 1 3" xfId="213"/>
    <cellStyle name="Heading 2 2" xfId="214"/>
    <cellStyle name="Heading 2 3" xfId="215"/>
    <cellStyle name="Heading 3 2" xfId="216"/>
    <cellStyle name="Heading 3 3" xfId="217"/>
    <cellStyle name="Heading 4 2" xfId="218"/>
    <cellStyle name="Heading 4 3" xfId="219"/>
    <cellStyle name="Headings" xfId="220"/>
    <cellStyle name="HMI Diary Bold" xfId="328"/>
    <cellStyle name="Hyperlink" xfId="382" builtinId="8"/>
    <cellStyle name="Hyperlink 2" xfId="221"/>
    <cellStyle name="Hyperlink 2 2" xfId="329"/>
    <cellStyle name="Hyperlink 3" xfId="330"/>
    <cellStyle name="Hyperlink 4" xfId="331"/>
    <cellStyle name="Imported" xfId="222"/>
    <cellStyle name="Input 2" xfId="223"/>
    <cellStyle name="Input 3" xfId="224"/>
    <cellStyle name="LEAName" xfId="225"/>
    <cellStyle name="LEAName 2" xfId="332"/>
    <cellStyle name="LEAName 3" xfId="333"/>
    <cellStyle name="LEANumber" xfId="226"/>
    <cellStyle name="LEANumber 2" xfId="334"/>
    <cellStyle name="LEANumber 3" xfId="335"/>
    <cellStyle name="Linked Cell 2" xfId="227"/>
    <cellStyle name="Linked Cell 3" xfId="228"/>
    <cellStyle name="log projection" xfId="229"/>
    <cellStyle name="log projection 2" xfId="336"/>
    <cellStyle name="mmm-yy" xfId="230"/>
    <cellStyle name="Neutral 2" xfId="231"/>
    <cellStyle name="Neutral 3" xfId="232"/>
    <cellStyle name="Normal" xfId="0" builtinId="0"/>
    <cellStyle name="Normal - Style1" xfId="337"/>
    <cellStyle name="Normal - Style2" xfId="338"/>
    <cellStyle name="Normal - Style3" xfId="339"/>
    <cellStyle name="Normal - Style4" xfId="340"/>
    <cellStyle name="Normal - Style5" xfId="341"/>
    <cellStyle name="Normal 10" xfId="233"/>
    <cellStyle name="Normal 11" xfId="286"/>
    <cellStyle name="Normal 11 2" xfId="342"/>
    <cellStyle name="Normal 11 2 2" xfId="380"/>
    <cellStyle name="Normal 12" xfId="343"/>
    <cellStyle name="Normal 13" xfId="344"/>
    <cellStyle name="Normal 14" xfId="345"/>
    <cellStyle name="Normal 15" xfId="346"/>
    <cellStyle name="Normal 16" xfId="347"/>
    <cellStyle name="Normal 17" xfId="348"/>
    <cellStyle name="Normal 18" xfId="349"/>
    <cellStyle name="Normal 19" xfId="350"/>
    <cellStyle name="Normal 2" xfId="1"/>
    <cellStyle name="Normal 2 2" xfId="234"/>
    <cellStyle name="Normal 2 2 2" xfId="351"/>
    <cellStyle name="Normal 2 2 3" xfId="376"/>
    <cellStyle name="Normal 2 3" xfId="235"/>
    <cellStyle name="Normal 2 4" xfId="236"/>
    <cellStyle name="Normal 2 5" xfId="237"/>
    <cellStyle name="Normal 2 9" xfId="352"/>
    <cellStyle name="Normal 2_Acads List" xfId="353"/>
    <cellStyle name="Normal 20" xfId="354"/>
    <cellStyle name="Normal 21" xfId="378"/>
    <cellStyle name="Normal 22" xfId="383"/>
    <cellStyle name="Normal 3" xfId="101"/>
    <cellStyle name="Normal 3 2" xfId="238"/>
    <cellStyle name="Normal 3 3" xfId="239"/>
    <cellStyle name="Normal 3 4" xfId="240"/>
    <cellStyle name="Normal 3 5" xfId="285"/>
    <cellStyle name="Normal 3 6" xfId="379"/>
    <cellStyle name="Normal 3_DRAFT_YPLA Strategic Analysis Data Pack - Buckinghamshire_DRAFT" xfId="241"/>
    <cellStyle name="Normal 4" xfId="242"/>
    <cellStyle name="Normal 4 2" xfId="243"/>
    <cellStyle name="Normal 4 3" xfId="355"/>
    <cellStyle name="Normal 5" xfId="244"/>
    <cellStyle name="Normal 5 2" xfId="356"/>
    <cellStyle name="Normal 6" xfId="245"/>
    <cellStyle name="Normal 7" xfId="246"/>
    <cellStyle name="Normal 8" xfId="247"/>
    <cellStyle name="Normal 9" xfId="248"/>
    <cellStyle name="Normal_Copy of FreeSchoolsReadyReckoner10" xfId="102"/>
    <cellStyle name="Note 2" xfId="249"/>
    <cellStyle name="Note 3" xfId="250"/>
    <cellStyle name="Number" xfId="251"/>
    <cellStyle name="Number 2" xfId="357"/>
    <cellStyle name="Number 3" xfId="358"/>
    <cellStyle name="Output 2" xfId="252"/>
    <cellStyle name="Output 3" xfId="253"/>
    <cellStyle name="Percent" xfId="284" builtinId="5"/>
    <cellStyle name="Percent 0%" xfId="254"/>
    <cellStyle name="Percent 0.0%" xfId="255"/>
    <cellStyle name="Percent 0.00%" xfId="256"/>
    <cellStyle name="Percent 2" xfId="2"/>
    <cellStyle name="Percent 2 2" xfId="359"/>
    <cellStyle name="Percent 2 2 2" xfId="360"/>
    <cellStyle name="Percent 2 3" xfId="361"/>
    <cellStyle name="Percent 2 3 2" xfId="362"/>
    <cellStyle name="Percent 2 4" xfId="363"/>
    <cellStyle name="Percent 2 5" xfId="364"/>
    <cellStyle name="Percent 3" xfId="257"/>
    <cellStyle name="Percent 4" xfId="258"/>
    <cellStyle name="Percent 5" xfId="259"/>
    <cellStyle name="Percent 5 2" xfId="377"/>
    <cellStyle name="Percent 6" xfId="260"/>
    <cellStyle name="Percent 7" xfId="261"/>
    <cellStyle name="Percent 8" xfId="262"/>
    <cellStyle name="provisional PN158/97" xfId="263"/>
    <cellStyle name="P嗴_x000c_〘 ńバ঒〘 " xfId="264"/>
    <cellStyle name="Row_Headings" xfId="265"/>
    <cellStyle name="Source" xfId="266"/>
    <cellStyle name="Style 1" xfId="267"/>
    <cellStyle name="Style 1 2" xfId="365"/>
    <cellStyle name="Style 1 3" xfId="366"/>
    <cellStyle name="sub" xfId="268"/>
    <cellStyle name="sub 2" xfId="367"/>
    <cellStyle name="sub 3" xfId="368"/>
    <cellStyle name="table imported" xfId="269"/>
    <cellStyle name="table imported 2" xfId="369"/>
    <cellStyle name="table imported 3" xfId="370"/>
    <cellStyle name="table sum" xfId="270"/>
    <cellStyle name="table sum 2" xfId="371"/>
    <cellStyle name="table sum 3" xfId="372"/>
    <cellStyle name="table values" xfId="271"/>
    <cellStyle name="table values 2" xfId="373"/>
    <cellStyle name="table values 3" xfId="374"/>
    <cellStyle name="Table_Name" xfId="272"/>
    <cellStyle name="Times New Roman" xfId="273"/>
    <cellStyle name="Times New Roman TT" xfId="274"/>
    <cellStyle name="Title 2" xfId="275"/>
    <cellStyle name="Title 3" xfId="276"/>
    <cellStyle name="Total 2" xfId="277"/>
    <cellStyle name="Total 3" xfId="278"/>
    <cellStyle name="Tracking" xfId="375"/>
    <cellStyle name="u5shares" xfId="279"/>
    <cellStyle name="Variable assumptions" xfId="280"/>
    <cellStyle name="Warning Text 2" xfId="281"/>
    <cellStyle name="Warning Text 3" xfId="282"/>
    <cellStyle name="Warnings" xfId="283"/>
  </cellStyles>
  <dxfs count="0"/>
  <tableStyles count="0" defaultTableStyle="TableStyleMedium9" defaultPivotStyle="PivotStyleLight16"/>
  <colors>
    <mruColors>
      <color rgb="FFCCFFCC"/>
      <color rgb="FFFFFF99"/>
      <color rgb="FFC0D597"/>
      <color rgb="FFFF5050"/>
      <color rgb="FFFF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114300</xdr:rowOff>
    </xdr:from>
    <xdr:to>
      <xdr:col>1</xdr:col>
      <xdr:colOff>1362075</xdr:colOff>
      <xdr:row>4</xdr:row>
      <xdr:rowOff>76200</xdr:rowOff>
    </xdr:to>
    <xdr:pic>
      <xdr:nvPicPr>
        <xdr:cNvPr id="2" name="Picture 1" title="Department for Education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14300"/>
          <a:ext cx="13430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0</xdr:row>
      <xdr:rowOff>171450</xdr:rowOff>
    </xdr:from>
    <xdr:to>
      <xdr:col>1</xdr:col>
      <xdr:colOff>1409700</xdr:colOff>
      <xdr:row>4</xdr:row>
      <xdr:rowOff>133350</xdr:rowOff>
    </xdr:to>
    <xdr:pic>
      <xdr:nvPicPr>
        <xdr:cNvPr id="2" name="Picture 1" title="Department for Education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71450"/>
          <a:ext cx="13430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5</xdr:row>
      <xdr:rowOff>17929</xdr:rowOff>
    </xdr:to>
    <xdr:pic>
      <xdr:nvPicPr>
        <xdr:cNvPr id="2" name="Picture 1" title="Department for Education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200025"/>
          <a:ext cx="1247775" cy="789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0</xdr:row>
      <xdr:rowOff>171450</xdr:rowOff>
    </xdr:from>
    <xdr:to>
      <xdr:col>1</xdr:col>
      <xdr:colOff>1371600</xdr:colOff>
      <xdr:row>4</xdr:row>
      <xdr:rowOff>133350</xdr:rowOff>
    </xdr:to>
    <xdr:pic>
      <xdr:nvPicPr>
        <xdr:cNvPr id="2" name="Picture 1" title="Department for Education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171450"/>
          <a:ext cx="13430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media.education.gov.uk/Users/dcurtis/AppData/Local/Microsoft/Windows/Temporary%20Internet%20Files/Content.Outlook/S3F6WVZT/Free%20Schools%20Mainstream%20and%2016-19%20Template%20Sections%20ABG%20and%20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media.education.gov.uk/Users/tomshinner/Documents/1.%20GFS/01.%20Application/challoners.net/Users/Staff/thomas.shinner/data/Downloads/free%20school%20ready%20reckoner%20too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media.education.gov.uk/Documents%20and%20Settings/mfisher/Local%20Settings/Temporary%20Internet%20Files/OLK8A/AY1112%20Free%20School%20Model%20Version3%20for%20YP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media.education.gov.uk/Free%20Schools%20Local/2015/New%20application%20forms/Copy%20of%20Application%20form%20excel%20sections%20%20WL%202305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Applicant details"/>
      <sheetName val="B. Outline of the school"/>
      <sheetName val="Lists - data validation HIDDEN"/>
      <sheetName val="Transfer info "/>
      <sheetName val="G1. Guidance"/>
      <sheetName val="G2. Cover Sheet"/>
      <sheetName val="G3. Budget"/>
      <sheetName val="G4. Staff"/>
      <sheetName val="G5. Summary"/>
      <sheetName val="H. location and Premises"/>
      <sheetName val="Input Data"/>
      <sheetName val=" LA Proformas_20130318"/>
      <sheetName val="ESG protection rates"/>
      <sheetName val="LA averages"/>
      <sheetName val="Post16DSG"/>
      <sheetName val="AAR - Secondary"/>
      <sheetName val="Service Children LA Averag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ow r="4">
          <cell r="B4" t="str">
            <v>Please select</v>
          </cell>
        </row>
        <row r="5">
          <cell r="B5" t="str">
            <v>Barking and Dagenham</v>
          </cell>
        </row>
        <row r="6">
          <cell r="B6" t="str">
            <v>Barnet</v>
          </cell>
        </row>
        <row r="7">
          <cell r="B7" t="str">
            <v>Barnsley</v>
          </cell>
        </row>
        <row r="8">
          <cell r="B8" t="str">
            <v>Bath &amp; North East Somerset</v>
          </cell>
        </row>
        <row r="9">
          <cell r="B9" t="str">
            <v>Bedford</v>
          </cell>
        </row>
        <row r="10">
          <cell r="B10" t="str">
            <v>Bexley</v>
          </cell>
        </row>
        <row r="11">
          <cell r="B11" t="str">
            <v>Birmingham</v>
          </cell>
        </row>
        <row r="12">
          <cell r="B12" t="str">
            <v>Blackburn with Darwen</v>
          </cell>
        </row>
        <row r="13">
          <cell r="B13" t="str">
            <v>Blackpool</v>
          </cell>
        </row>
        <row r="14">
          <cell r="B14" t="str">
            <v>Bolton</v>
          </cell>
        </row>
        <row r="15">
          <cell r="B15" t="str">
            <v>Bournemouth</v>
          </cell>
        </row>
        <row r="16">
          <cell r="B16" t="str">
            <v>Bracknell Forest</v>
          </cell>
        </row>
        <row r="17">
          <cell r="B17" t="str">
            <v>Bradford</v>
          </cell>
        </row>
        <row r="18">
          <cell r="B18" t="str">
            <v>Brent</v>
          </cell>
        </row>
        <row r="19">
          <cell r="B19" t="str">
            <v>Brighton and Hove</v>
          </cell>
        </row>
        <row r="20">
          <cell r="B20" t="str">
            <v>Bristol, City of</v>
          </cell>
        </row>
        <row r="21">
          <cell r="B21" t="str">
            <v>Bromley</v>
          </cell>
        </row>
        <row r="22">
          <cell r="B22" t="str">
            <v>Buckinghamshire</v>
          </cell>
        </row>
        <row r="23">
          <cell r="B23" t="str">
            <v>Bury</v>
          </cell>
        </row>
        <row r="24">
          <cell r="B24" t="str">
            <v>Calderdale</v>
          </cell>
        </row>
        <row r="25">
          <cell r="B25" t="str">
            <v>Cambridgeshire</v>
          </cell>
        </row>
        <row r="26">
          <cell r="B26" t="str">
            <v>Camden</v>
          </cell>
        </row>
        <row r="27">
          <cell r="B27" t="str">
            <v>Central Bedfordshire</v>
          </cell>
        </row>
        <row r="28">
          <cell r="B28" t="str">
            <v>Cheshire West and Chester</v>
          </cell>
        </row>
        <row r="29">
          <cell r="B29" t="str">
            <v>Cornwall</v>
          </cell>
        </row>
        <row r="30">
          <cell r="B30" t="str">
            <v>Coventry</v>
          </cell>
        </row>
        <row r="31">
          <cell r="B31" t="str">
            <v>Croydon</v>
          </cell>
        </row>
        <row r="32">
          <cell r="B32" t="str">
            <v>Cumbria</v>
          </cell>
        </row>
        <row r="33">
          <cell r="B33" t="str">
            <v>Darlington</v>
          </cell>
        </row>
        <row r="34">
          <cell r="B34" t="str">
            <v>Derby</v>
          </cell>
        </row>
        <row r="35">
          <cell r="B35" t="str">
            <v>Derbyshire</v>
          </cell>
        </row>
        <row r="36">
          <cell r="B36" t="str">
            <v>Devon</v>
          </cell>
        </row>
        <row r="37">
          <cell r="B37" t="str">
            <v>Doncaster</v>
          </cell>
        </row>
        <row r="38">
          <cell r="B38" t="str">
            <v>Dorset</v>
          </cell>
        </row>
        <row r="39">
          <cell r="B39" t="str">
            <v>Dudley</v>
          </cell>
        </row>
        <row r="40">
          <cell r="B40" t="str">
            <v>Durham</v>
          </cell>
        </row>
        <row r="41">
          <cell r="B41" t="str">
            <v>Ealing</v>
          </cell>
        </row>
        <row r="42">
          <cell r="B42" t="str">
            <v>East Cheshire</v>
          </cell>
        </row>
        <row r="43">
          <cell r="B43" t="str">
            <v>East Riding of Yorkshire</v>
          </cell>
        </row>
        <row r="44">
          <cell r="B44" t="str">
            <v>East Sussex</v>
          </cell>
        </row>
        <row r="45">
          <cell r="B45" t="str">
            <v>Enfield</v>
          </cell>
        </row>
        <row r="46">
          <cell r="B46" t="str">
            <v>Essex</v>
          </cell>
        </row>
        <row r="47">
          <cell r="B47" t="str">
            <v>Gateshead</v>
          </cell>
        </row>
        <row r="48">
          <cell r="B48" t="str">
            <v>Gloucestershire</v>
          </cell>
        </row>
        <row r="49">
          <cell r="B49" t="str">
            <v>Greenwich</v>
          </cell>
        </row>
        <row r="50">
          <cell r="B50" t="str">
            <v>Hackney</v>
          </cell>
        </row>
        <row r="51">
          <cell r="B51" t="str">
            <v>Halton</v>
          </cell>
        </row>
        <row r="52">
          <cell r="B52" t="str">
            <v>Hammersmith and Fulham</v>
          </cell>
        </row>
        <row r="53">
          <cell r="B53" t="str">
            <v>Hampshire</v>
          </cell>
        </row>
        <row r="54">
          <cell r="B54" t="str">
            <v>Haringey</v>
          </cell>
        </row>
        <row r="55">
          <cell r="B55" t="str">
            <v>Harrow</v>
          </cell>
        </row>
        <row r="56">
          <cell r="B56" t="str">
            <v>Hartlepool</v>
          </cell>
        </row>
        <row r="57">
          <cell r="B57" t="str">
            <v>Havering</v>
          </cell>
        </row>
        <row r="58">
          <cell r="B58" t="str">
            <v>Herefordshire</v>
          </cell>
        </row>
        <row r="59">
          <cell r="B59" t="str">
            <v>Hertfordshire</v>
          </cell>
        </row>
        <row r="60">
          <cell r="B60" t="str">
            <v>Hillingdon</v>
          </cell>
        </row>
        <row r="61">
          <cell r="B61" t="str">
            <v>Hounslow</v>
          </cell>
        </row>
        <row r="62">
          <cell r="B62" t="str">
            <v>Isle of Wight</v>
          </cell>
        </row>
        <row r="63">
          <cell r="B63" t="str">
            <v>Islington</v>
          </cell>
        </row>
        <row r="64">
          <cell r="B64" t="str">
            <v>Kensington and Chelsea</v>
          </cell>
        </row>
        <row r="65">
          <cell r="B65" t="str">
            <v>Kent</v>
          </cell>
        </row>
        <row r="66">
          <cell r="B66" t="str">
            <v>Kingston</v>
          </cell>
        </row>
        <row r="67">
          <cell r="B67" t="str">
            <v>Kingston Upon Hull, City of</v>
          </cell>
        </row>
        <row r="68">
          <cell r="B68" t="str">
            <v>Kirklees</v>
          </cell>
        </row>
        <row r="69">
          <cell r="B69" t="str">
            <v>Knowsley</v>
          </cell>
        </row>
        <row r="70">
          <cell r="B70" t="str">
            <v>Lambeth</v>
          </cell>
        </row>
        <row r="71">
          <cell r="B71" t="str">
            <v>Lancashire</v>
          </cell>
        </row>
        <row r="72">
          <cell r="B72" t="str">
            <v>Leeds</v>
          </cell>
        </row>
        <row r="73">
          <cell r="B73" t="str">
            <v>Leicester</v>
          </cell>
        </row>
        <row r="74">
          <cell r="B74" t="str">
            <v>Leicestershire</v>
          </cell>
        </row>
        <row r="75">
          <cell r="B75" t="str">
            <v>Lewisham</v>
          </cell>
        </row>
        <row r="76">
          <cell r="B76" t="str">
            <v>Lincolnshire</v>
          </cell>
        </row>
        <row r="77">
          <cell r="B77" t="str">
            <v>Liverpool</v>
          </cell>
        </row>
        <row r="78">
          <cell r="B78" t="str">
            <v>Luton</v>
          </cell>
        </row>
        <row r="79">
          <cell r="B79" t="str">
            <v>Manchester</v>
          </cell>
        </row>
        <row r="80">
          <cell r="B80" t="str">
            <v>Medway</v>
          </cell>
        </row>
        <row r="81">
          <cell r="B81" t="str">
            <v>Merton</v>
          </cell>
        </row>
        <row r="82">
          <cell r="B82" t="str">
            <v>Middlesbrough</v>
          </cell>
        </row>
        <row r="83">
          <cell r="B83" t="str">
            <v>Milton Keynes</v>
          </cell>
        </row>
        <row r="84">
          <cell r="B84" t="str">
            <v>Newcastle upon Tyne</v>
          </cell>
        </row>
        <row r="85">
          <cell r="B85" t="str">
            <v>Newham</v>
          </cell>
        </row>
        <row r="86">
          <cell r="B86" t="str">
            <v>Norfolk</v>
          </cell>
        </row>
        <row r="87">
          <cell r="B87" t="str">
            <v>North East Lincolnshire</v>
          </cell>
        </row>
        <row r="88">
          <cell r="B88" t="str">
            <v>North Lincolnshire</v>
          </cell>
        </row>
        <row r="89">
          <cell r="B89" t="str">
            <v>North Somerset</v>
          </cell>
        </row>
        <row r="90">
          <cell r="B90" t="str">
            <v>North Tyneside</v>
          </cell>
        </row>
        <row r="91">
          <cell r="B91" t="str">
            <v>North Yorkshire</v>
          </cell>
        </row>
        <row r="92">
          <cell r="B92" t="str">
            <v>Northamptonshire</v>
          </cell>
        </row>
        <row r="93">
          <cell r="B93" t="str">
            <v>Northumberland</v>
          </cell>
        </row>
        <row r="94">
          <cell r="B94" t="str">
            <v>Nottingham</v>
          </cell>
        </row>
        <row r="95">
          <cell r="B95" t="str">
            <v>Nottinghamshire</v>
          </cell>
        </row>
        <row r="96">
          <cell r="B96" t="str">
            <v>Oldham</v>
          </cell>
        </row>
        <row r="97">
          <cell r="B97" t="str">
            <v>Oxfordshire</v>
          </cell>
        </row>
        <row r="98">
          <cell r="B98" t="str">
            <v>Peterborough</v>
          </cell>
        </row>
        <row r="99">
          <cell r="B99" t="str">
            <v>Plymouth</v>
          </cell>
        </row>
        <row r="100">
          <cell r="B100" t="str">
            <v>Poole</v>
          </cell>
        </row>
        <row r="101">
          <cell r="B101" t="str">
            <v>Portsmouth</v>
          </cell>
        </row>
        <row r="102">
          <cell r="B102" t="str">
            <v>Reading</v>
          </cell>
        </row>
        <row r="103">
          <cell r="B103" t="str">
            <v>Redbridge</v>
          </cell>
        </row>
        <row r="104">
          <cell r="B104" t="str">
            <v>Redcar and Cleveland</v>
          </cell>
        </row>
        <row r="105">
          <cell r="B105" t="str">
            <v>Richmond upon Thames</v>
          </cell>
        </row>
        <row r="106">
          <cell r="B106" t="str">
            <v>Rochdale</v>
          </cell>
        </row>
        <row r="107">
          <cell r="B107" t="str">
            <v>Rotherham</v>
          </cell>
        </row>
        <row r="108">
          <cell r="B108" t="str">
            <v>Rutland</v>
          </cell>
        </row>
        <row r="109">
          <cell r="B109" t="str">
            <v>Salford</v>
          </cell>
        </row>
        <row r="110">
          <cell r="B110" t="str">
            <v>Sandwell</v>
          </cell>
        </row>
        <row r="111">
          <cell r="B111" t="str">
            <v>Sefton</v>
          </cell>
        </row>
        <row r="112">
          <cell r="B112" t="str">
            <v>Sheffield</v>
          </cell>
        </row>
        <row r="113">
          <cell r="B113" t="str">
            <v>Shropshire</v>
          </cell>
        </row>
        <row r="114">
          <cell r="B114" t="str">
            <v>Slough</v>
          </cell>
        </row>
        <row r="115">
          <cell r="B115" t="str">
            <v>Solihull</v>
          </cell>
        </row>
        <row r="116">
          <cell r="B116" t="str">
            <v>Somerset</v>
          </cell>
        </row>
        <row r="117">
          <cell r="B117" t="str">
            <v>South Gloucestershire</v>
          </cell>
        </row>
        <row r="118">
          <cell r="B118" t="str">
            <v>South Tyneside</v>
          </cell>
        </row>
        <row r="119">
          <cell r="B119" t="str">
            <v>Southampton</v>
          </cell>
        </row>
        <row r="120">
          <cell r="B120" t="str">
            <v>Southend-on-Sea</v>
          </cell>
        </row>
        <row r="121">
          <cell r="B121" t="str">
            <v>Southwark</v>
          </cell>
        </row>
        <row r="122">
          <cell r="B122" t="str">
            <v>St Helens</v>
          </cell>
        </row>
        <row r="123">
          <cell r="B123" t="str">
            <v>Staffordshire</v>
          </cell>
        </row>
        <row r="124">
          <cell r="B124" t="str">
            <v>Stockport</v>
          </cell>
        </row>
        <row r="125">
          <cell r="B125" t="str">
            <v>Stockton-on-Tees</v>
          </cell>
        </row>
        <row r="126">
          <cell r="B126" t="str">
            <v>Stoke-on-Trent</v>
          </cell>
        </row>
        <row r="127">
          <cell r="B127" t="str">
            <v>Suffolk</v>
          </cell>
        </row>
        <row r="128">
          <cell r="B128" t="str">
            <v>Sunderland</v>
          </cell>
        </row>
        <row r="129">
          <cell r="B129" t="str">
            <v>Surrey</v>
          </cell>
        </row>
        <row r="130">
          <cell r="B130" t="str">
            <v>Sutton</v>
          </cell>
        </row>
        <row r="131">
          <cell r="B131" t="str">
            <v>Swindon</v>
          </cell>
        </row>
        <row r="132">
          <cell r="B132" t="str">
            <v>Tameside</v>
          </cell>
        </row>
        <row r="133">
          <cell r="B133" t="str">
            <v>Telford and Wrekin</v>
          </cell>
        </row>
        <row r="134">
          <cell r="B134" t="str">
            <v>Thurrock</v>
          </cell>
        </row>
        <row r="135">
          <cell r="B135" t="str">
            <v>Torbay</v>
          </cell>
        </row>
        <row r="136">
          <cell r="B136" t="str">
            <v>Tower Hamlets</v>
          </cell>
        </row>
        <row r="137">
          <cell r="B137" t="str">
            <v>Trafford</v>
          </cell>
        </row>
        <row r="138">
          <cell r="B138" t="str">
            <v>Wakefield</v>
          </cell>
        </row>
        <row r="139">
          <cell r="B139" t="str">
            <v>Walsall</v>
          </cell>
        </row>
        <row r="140">
          <cell r="B140" t="str">
            <v>Waltham Forest</v>
          </cell>
        </row>
        <row r="141">
          <cell r="B141" t="str">
            <v>Wandsworth</v>
          </cell>
        </row>
        <row r="142">
          <cell r="B142" t="str">
            <v>Warrington</v>
          </cell>
        </row>
        <row r="143">
          <cell r="B143" t="str">
            <v>Warwickshire</v>
          </cell>
        </row>
        <row r="144">
          <cell r="B144" t="str">
            <v>West Berkshire</v>
          </cell>
        </row>
        <row r="145">
          <cell r="B145" t="str">
            <v>West Sussex</v>
          </cell>
        </row>
        <row r="146">
          <cell r="B146" t="str">
            <v>Westminster</v>
          </cell>
        </row>
        <row r="147">
          <cell r="B147" t="str">
            <v>Wigan</v>
          </cell>
        </row>
        <row r="148">
          <cell r="B148" t="str">
            <v>Wiltshire</v>
          </cell>
        </row>
        <row r="149">
          <cell r="B149" t="str">
            <v>Windsor and Maidenhead</v>
          </cell>
        </row>
        <row r="150">
          <cell r="B150" t="str">
            <v>Wirral</v>
          </cell>
        </row>
        <row r="151">
          <cell r="B151" t="str">
            <v>Wokingham</v>
          </cell>
        </row>
        <row r="152">
          <cell r="B152" t="str">
            <v>Wolverhampton</v>
          </cell>
        </row>
        <row r="153">
          <cell r="B153" t="str">
            <v>Worcestershire</v>
          </cell>
        </row>
        <row r="154">
          <cell r="B154" t="str">
            <v>York</v>
          </cell>
        </row>
        <row r="164">
          <cell r="A164" t="str">
            <v>Please select</v>
          </cell>
        </row>
        <row r="165">
          <cell r="A165" t="str">
            <v>Primary</v>
          </cell>
        </row>
        <row r="166">
          <cell r="A166" t="str">
            <v>Secondary (11-16)</v>
          </cell>
        </row>
        <row r="167">
          <cell r="A167" t="str">
            <v>Secondary (11-18)</v>
          </cell>
        </row>
        <row r="168">
          <cell r="A168" t="str">
            <v>All-Through (4-16)</v>
          </cell>
        </row>
        <row r="169">
          <cell r="A169" t="str">
            <v>All-Through (4-18)</v>
          </cell>
        </row>
        <row r="170">
          <cell r="A170" t="str">
            <v>16-19 School</v>
          </cell>
        </row>
        <row r="171">
          <cell r="A171" t="str">
            <v>Other</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rivation Grants Estimate"/>
      <sheetName val="ISBData"/>
      <sheetName val="DeprivationData"/>
      <sheetName val="FSMData"/>
      <sheetName val="VAT Rates"/>
      <sheetName val="LACSEGDATA"/>
      <sheetName val="PFI IAR Data"/>
      <sheetName val="LAs Included"/>
      <sheetName val="Results Sheet"/>
      <sheetName val="Data for Graph"/>
      <sheetName val="PerMiddleDeemedNumbers"/>
      <sheetName val="T2_ALLDATA_1011_310810"/>
    </sheetNames>
    <sheetDataSet>
      <sheetData sheetId="0" refreshError="1"/>
      <sheetData sheetId="1" refreshError="1"/>
      <sheetData sheetId="2" refreshError="1"/>
      <sheetData sheetId="3" refreshError="1"/>
      <sheetData sheetId="4" refreshError="1"/>
      <sheetData sheetId="5" refreshError="1">
        <row r="5">
          <cell r="A5">
            <v>201</v>
          </cell>
          <cell r="B5" t="str">
            <v>City of London</v>
          </cell>
          <cell r="C5">
            <v>3699.7449141502111</v>
          </cell>
          <cell r="D5">
            <v>680.98158792419827</v>
          </cell>
          <cell r="E5">
            <v>3018.7633262260129</v>
          </cell>
          <cell r="F5" t="e">
            <v>#DIV/0!</v>
          </cell>
          <cell r="G5" t="e">
            <v>#DIV/0!</v>
          </cell>
          <cell r="H5" t="e">
            <v>#DIV/0!</v>
          </cell>
          <cell r="I5">
            <v>0</v>
          </cell>
          <cell r="J5" t="e">
            <v>#VALUE!</v>
          </cell>
          <cell r="K5" t="str">
            <v>Inner London</v>
          </cell>
        </row>
        <row r="6">
          <cell r="A6">
            <v>202</v>
          </cell>
          <cell r="B6" t="str">
            <v>Camden</v>
          </cell>
          <cell r="C6">
            <v>694.75515203187979</v>
          </cell>
          <cell r="D6">
            <v>218.7748017333827</v>
          </cell>
          <cell r="E6">
            <v>475.98035029849706</v>
          </cell>
          <cell r="F6">
            <v>638.54526270692463</v>
          </cell>
          <cell r="G6">
            <v>162.56491240842752</v>
          </cell>
          <cell r="H6">
            <v>475.98035029849711</v>
          </cell>
          <cell r="I6">
            <v>142.63643006263047</v>
          </cell>
          <cell r="J6">
            <v>137.6730217785844</v>
          </cell>
          <cell r="K6" t="str">
            <v>Inner London</v>
          </cell>
        </row>
        <row r="7">
          <cell r="A7">
            <v>203</v>
          </cell>
          <cell r="B7" t="str">
            <v>Greenwich</v>
          </cell>
          <cell r="C7">
            <v>518.39438857043888</v>
          </cell>
          <cell r="D7">
            <v>246.10596130407686</v>
          </cell>
          <cell r="E7">
            <v>272.28842726636191</v>
          </cell>
          <cell r="F7">
            <v>499.67250045911794</v>
          </cell>
          <cell r="G7">
            <v>229.68677854380041</v>
          </cell>
          <cell r="H7">
            <v>269.98572191531758</v>
          </cell>
          <cell r="I7">
            <v>38.428957208142918</v>
          </cell>
          <cell r="J7">
            <v>65.182754880694148</v>
          </cell>
          <cell r="K7" t="str">
            <v>Inner London</v>
          </cell>
        </row>
        <row r="8">
          <cell r="A8">
            <v>204</v>
          </cell>
          <cell r="B8" t="str">
            <v>Hackney</v>
          </cell>
          <cell r="C8">
            <v>684.43677256364049</v>
          </cell>
          <cell r="D8">
            <v>203.57374602110426</v>
          </cell>
          <cell r="E8">
            <v>480.86302654253632</v>
          </cell>
          <cell r="F8">
            <v>904.81739657207606</v>
          </cell>
          <cell r="G8">
            <v>422.16359092363678</v>
          </cell>
          <cell r="H8">
            <v>482.65380564843952</v>
          </cell>
          <cell r="I8">
            <v>0</v>
          </cell>
          <cell r="J8">
            <v>0</v>
          </cell>
          <cell r="K8" t="str">
            <v>Inner London</v>
          </cell>
        </row>
        <row r="9">
          <cell r="A9">
            <v>205</v>
          </cell>
          <cell r="B9" t="str">
            <v>Hammersmith and Fulham</v>
          </cell>
          <cell r="C9">
            <v>634.13918986386966</v>
          </cell>
          <cell r="D9">
            <v>266.58263658627845</v>
          </cell>
          <cell r="E9">
            <v>367.55655327759138</v>
          </cell>
          <cell r="F9">
            <v>653.03267186242317</v>
          </cell>
          <cell r="G9">
            <v>288.02001092202818</v>
          </cell>
          <cell r="H9">
            <v>365.01266094039499</v>
          </cell>
          <cell r="I9">
            <v>0</v>
          </cell>
          <cell r="J9">
            <v>0</v>
          </cell>
          <cell r="K9" t="str">
            <v>Inner London</v>
          </cell>
        </row>
        <row r="10">
          <cell r="A10">
            <v>206</v>
          </cell>
          <cell r="B10" t="str">
            <v>Islington</v>
          </cell>
          <cell r="C10">
            <v>944.58831303777663</v>
          </cell>
          <cell r="D10">
            <v>207.47761767890464</v>
          </cell>
          <cell r="E10">
            <v>737.11069535887202</v>
          </cell>
          <cell r="F10">
            <v>1266.2387199351431</v>
          </cell>
          <cell r="G10">
            <v>529.12342827490625</v>
          </cell>
          <cell r="H10">
            <v>737.11529166023695</v>
          </cell>
          <cell r="I10">
            <v>0</v>
          </cell>
          <cell r="J10">
            <v>0</v>
          </cell>
          <cell r="K10" t="str">
            <v>Inner London</v>
          </cell>
        </row>
        <row r="11">
          <cell r="A11">
            <v>207</v>
          </cell>
          <cell r="B11" t="str">
            <v>Kensington and Chelsea</v>
          </cell>
          <cell r="C11">
            <v>786.04558573879535</v>
          </cell>
          <cell r="D11">
            <v>270.02230964386962</v>
          </cell>
          <cell r="E11">
            <v>516.02327609492568</v>
          </cell>
          <cell r="F11">
            <v>741.54234242086022</v>
          </cell>
          <cell r="G11">
            <v>225.51906632593438</v>
          </cell>
          <cell r="H11">
            <v>516.02327609492568</v>
          </cell>
          <cell r="I11">
            <v>0</v>
          </cell>
          <cell r="J11">
            <v>0</v>
          </cell>
          <cell r="K11" t="str">
            <v>Inner London</v>
          </cell>
        </row>
        <row r="12">
          <cell r="A12">
            <v>208</v>
          </cell>
          <cell r="B12" t="str">
            <v>Lambeth</v>
          </cell>
          <cell r="C12">
            <v>579.75331115124106</v>
          </cell>
          <cell r="D12">
            <v>294.60304835011476</v>
          </cell>
          <cell r="E12">
            <v>285.1502628011263</v>
          </cell>
          <cell r="F12">
            <v>554.52193807778019</v>
          </cell>
          <cell r="G12">
            <v>269.37167527665383</v>
          </cell>
          <cell r="H12">
            <v>285.15026280112625</v>
          </cell>
          <cell r="I12">
            <v>0</v>
          </cell>
          <cell r="J12">
            <v>0</v>
          </cell>
          <cell r="K12" t="str">
            <v>Inner London</v>
          </cell>
        </row>
        <row r="13">
          <cell r="A13">
            <v>209</v>
          </cell>
          <cell r="B13" t="str">
            <v>Lewisham</v>
          </cell>
          <cell r="C13">
            <v>497.03183310711415</v>
          </cell>
          <cell r="D13">
            <v>157.31774238218119</v>
          </cell>
          <cell r="E13">
            <v>339.71409072493276</v>
          </cell>
          <cell r="F13">
            <v>576.2637439443032</v>
          </cell>
          <cell r="G13">
            <v>226.09409440101109</v>
          </cell>
          <cell r="H13">
            <v>350.16964954329211</v>
          </cell>
          <cell r="I13">
            <v>176.95437408261691</v>
          </cell>
          <cell r="J13">
            <v>116.69649047326368</v>
          </cell>
          <cell r="K13" t="str">
            <v>Inner London</v>
          </cell>
        </row>
        <row r="14">
          <cell r="A14">
            <v>210</v>
          </cell>
          <cell r="B14" t="str">
            <v>Southwark</v>
          </cell>
          <cell r="C14">
            <v>790.08011341367489</v>
          </cell>
          <cell r="D14">
            <v>278.16122091904032</v>
          </cell>
          <cell r="E14">
            <v>511.91889249463452</v>
          </cell>
          <cell r="F14">
            <v>905.68754978997924</v>
          </cell>
          <cell r="G14">
            <v>391.63737378940095</v>
          </cell>
          <cell r="H14">
            <v>514.05017600057806</v>
          </cell>
          <cell r="I14">
            <v>0</v>
          </cell>
          <cell r="J14">
            <v>0</v>
          </cell>
          <cell r="K14" t="str">
            <v>Inner London</v>
          </cell>
        </row>
        <row r="15">
          <cell r="A15">
            <v>211</v>
          </cell>
          <cell r="B15" t="str">
            <v>Tower Hamlets</v>
          </cell>
          <cell r="C15">
            <v>652.25517055471721</v>
          </cell>
          <cell r="D15">
            <v>180.7010954910597</v>
          </cell>
          <cell r="E15">
            <v>471.55407506365748</v>
          </cell>
          <cell r="F15">
            <v>726.14998761006916</v>
          </cell>
          <cell r="G15">
            <v>255.32891132528684</v>
          </cell>
          <cell r="H15">
            <v>470.82107628478224</v>
          </cell>
          <cell r="I15">
            <v>86.913513189448437</v>
          </cell>
          <cell r="J15">
            <v>67.62466281310212</v>
          </cell>
          <cell r="K15" t="str">
            <v>Inner London</v>
          </cell>
        </row>
        <row r="16">
          <cell r="A16">
            <v>212</v>
          </cell>
          <cell r="B16" t="str">
            <v>Wandsworth</v>
          </cell>
          <cell r="C16">
            <v>360.41281369612346</v>
          </cell>
          <cell r="D16">
            <v>123.27978854753444</v>
          </cell>
          <cell r="E16">
            <v>237.13302514858907</v>
          </cell>
          <cell r="F16">
            <v>624.11726577428192</v>
          </cell>
          <cell r="G16">
            <v>386.69656409251422</v>
          </cell>
          <cell r="H16">
            <v>237.42070168176761</v>
          </cell>
          <cell r="I16">
            <v>33.725968797181679</v>
          </cell>
          <cell r="J16">
            <v>53.068443197755961</v>
          </cell>
          <cell r="K16" t="str">
            <v>Inner London</v>
          </cell>
        </row>
        <row r="17">
          <cell r="A17">
            <v>213</v>
          </cell>
          <cell r="B17" t="str">
            <v>Westminster</v>
          </cell>
          <cell r="C17">
            <v>663.98623970653648</v>
          </cell>
          <cell r="D17">
            <v>124.26117971339295</v>
          </cell>
          <cell r="E17">
            <v>539.72505999314365</v>
          </cell>
          <cell r="F17">
            <v>764.06219129453382</v>
          </cell>
          <cell r="G17">
            <v>224.33713130139023</v>
          </cell>
          <cell r="H17">
            <v>539.72505999314365</v>
          </cell>
          <cell r="I17">
            <v>0</v>
          </cell>
          <cell r="J17">
            <v>0</v>
          </cell>
          <cell r="K17" t="str">
            <v>Inner London</v>
          </cell>
        </row>
        <row r="18">
          <cell r="A18">
            <v>301</v>
          </cell>
          <cell r="B18" t="str">
            <v>Barking and Dagenham</v>
          </cell>
          <cell r="C18">
            <v>350.58267880016234</v>
          </cell>
          <cell r="D18">
            <v>116.58417164562108</v>
          </cell>
          <cell r="E18">
            <v>233.99850715454124</v>
          </cell>
          <cell r="F18">
            <v>378.35064566701942</v>
          </cell>
          <cell r="G18">
            <v>144.35213851247821</v>
          </cell>
          <cell r="H18">
            <v>233.99850715454127</v>
          </cell>
          <cell r="I18">
            <v>153.93784615384615</v>
          </cell>
          <cell r="J18">
            <v>85.538666666666671</v>
          </cell>
          <cell r="K18" t="str">
            <v>Outer London</v>
          </cell>
        </row>
        <row r="19">
          <cell r="A19">
            <v>302</v>
          </cell>
          <cell r="B19" t="str">
            <v>Barnet</v>
          </cell>
          <cell r="C19">
            <v>289.50413233245212</v>
          </cell>
          <cell r="D19">
            <v>96.773691818335919</v>
          </cell>
          <cell r="E19">
            <v>192.73044051411622</v>
          </cell>
          <cell r="F19">
            <v>290.16263685223862</v>
          </cell>
          <cell r="G19">
            <v>97.432196338122367</v>
          </cell>
          <cell r="H19">
            <v>192.73044051411622</v>
          </cell>
          <cell r="I19">
            <v>260.20453268402321</v>
          </cell>
          <cell r="J19">
            <v>350.13848508033664</v>
          </cell>
          <cell r="K19" t="str">
            <v>Outer London</v>
          </cell>
        </row>
        <row r="20">
          <cell r="A20">
            <v>303</v>
          </cell>
          <cell r="B20" t="str">
            <v>Bexley</v>
          </cell>
          <cell r="C20">
            <v>257.89332067657773</v>
          </cell>
          <cell r="D20">
            <v>99.931536366407826</v>
          </cell>
          <cell r="E20">
            <v>157.96178431016983</v>
          </cell>
          <cell r="F20">
            <v>252.06832066494434</v>
          </cell>
          <cell r="G20">
            <v>93.911752461528948</v>
          </cell>
          <cell r="H20">
            <v>158.15656820341547</v>
          </cell>
          <cell r="I20">
            <v>256.8807339449541</v>
          </cell>
          <cell r="J20">
            <v>187.04663212435233</v>
          </cell>
          <cell r="K20" t="str">
            <v>Outer London</v>
          </cell>
        </row>
        <row r="21">
          <cell r="A21">
            <v>304</v>
          </cell>
          <cell r="B21" t="str">
            <v>Brent</v>
          </cell>
          <cell r="C21">
            <v>392.05994105117702</v>
          </cell>
          <cell r="D21">
            <v>116.63790285823468</v>
          </cell>
          <cell r="E21">
            <v>275.42203819294241</v>
          </cell>
          <cell r="F21">
            <v>394.420235180693</v>
          </cell>
          <cell r="G21">
            <v>118.99819698775066</v>
          </cell>
          <cell r="H21">
            <v>275.42203819294235</v>
          </cell>
          <cell r="I21">
            <v>126.71881487073033</v>
          </cell>
          <cell r="J21">
            <v>153.04796013702895</v>
          </cell>
          <cell r="K21" t="str">
            <v>Outer London</v>
          </cell>
        </row>
        <row r="22">
          <cell r="A22">
            <v>305</v>
          </cell>
          <cell r="B22" t="str">
            <v>Bromley</v>
          </cell>
          <cell r="C22">
            <v>247.59435533787749</v>
          </cell>
          <cell r="D22">
            <v>97.335851277484949</v>
          </cell>
          <cell r="E22">
            <v>150.25850406039251</v>
          </cell>
          <cell r="F22">
            <v>259.02505096675986</v>
          </cell>
          <cell r="G22">
            <v>106.51889251596707</v>
          </cell>
          <cell r="H22">
            <v>152.50615845079292</v>
          </cell>
          <cell r="I22">
            <v>440.29323968393328</v>
          </cell>
          <cell r="J22">
            <v>160.26042296072507</v>
          </cell>
          <cell r="K22" t="str">
            <v>Outer London</v>
          </cell>
        </row>
        <row r="23">
          <cell r="A23">
            <v>306</v>
          </cell>
          <cell r="B23" t="str">
            <v>Croydon</v>
          </cell>
          <cell r="C23">
            <v>283.57952487597208</v>
          </cell>
          <cell r="D23">
            <v>29.528515124269994</v>
          </cell>
          <cell r="E23">
            <v>254.05100975170211</v>
          </cell>
          <cell r="F23">
            <v>325.14143004046184</v>
          </cell>
          <cell r="G23">
            <v>69.704762897148427</v>
          </cell>
          <cell r="H23">
            <v>255.43666714331343</v>
          </cell>
          <cell r="I23">
            <v>0</v>
          </cell>
          <cell r="J23">
            <v>0</v>
          </cell>
          <cell r="K23" t="str">
            <v>Outer London</v>
          </cell>
        </row>
        <row r="24">
          <cell r="A24">
            <v>307</v>
          </cell>
          <cell r="B24" t="str">
            <v>Ealing</v>
          </cell>
          <cell r="C24">
            <v>311.48168120949231</v>
          </cell>
          <cell r="D24">
            <v>152.21453279624558</v>
          </cell>
          <cell r="E24">
            <v>159.26714841324673</v>
          </cell>
          <cell r="F24">
            <v>326.63494793644293</v>
          </cell>
          <cell r="G24">
            <v>166.96320921037506</v>
          </cell>
          <cell r="H24">
            <v>159.67173872606784</v>
          </cell>
          <cell r="I24">
            <v>23.650452271779908</v>
          </cell>
          <cell r="J24">
            <v>181.86462259728083</v>
          </cell>
          <cell r="K24" t="str">
            <v>Outer London</v>
          </cell>
        </row>
        <row r="25">
          <cell r="A25">
            <v>308</v>
          </cell>
          <cell r="B25" t="str">
            <v>Enfield</v>
          </cell>
          <cell r="C25">
            <v>369.32682949727496</v>
          </cell>
          <cell r="D25">
            <v>173.10214440991211</v>
          </cell>
          <cell r="E25">
            <v>196.22468508736284</v>
          </cell>
          <cell r="F25">
            <v>351.93829744470702</v>
          </cell>
          <cell r="G25">
            <v>155.71361235734406</v>
          </cell>
          <cell r="H25">
            <v>196.22468508736287</v>
          </cell>
          <cell r="I25">
            <v>53.982875551034248</v>
          </cell>
          <cell r="J25">
            <v>5.9135316131573763</v>
          </cell>
          <cell r="K25" t="str">
            <v>Outer London</v>
          </cell>
        </row>
        <row r="26">
          <cell r="A26">
            <v>309</v>
          </cell>
          <cell r="B26" t="str">
            <v>Haringey</v>
          </cell>
          <cell r="C26">
            <v>509.91055161695579</v>
          </cell>
          <cell r="D26">
            <v>154.92114988495359</v>
          </cell>
          <cell r="E26">
            <v>354.98940173200214</v>
          </cell>
          <cell r="F26">
            <v>544.06608107578518</v>
          </cell>
          <cell r="G26">
            <v>190.9565397471159</v>
          </cell>
          <cell r="H26">
            <v>353.10954132866914</v>
          </cell>
          <cell r="I26">
            <v>41.431517147399504</v>
          </cell>
          <cell r="J26">
            <v>32.199610859728509</v>
          </cell>
          <cell r="K26" t="str">
            <v>Outer London</v>
          </cell>
        </row>
        <row r="27">
          <cell r="A27">
            <v>310</v>
          </cell>
          <cell r="B27" t="str">
            <v>Harrow</v>
          </cell>
          <cell r="C27">
            <v>264.91862933108899</v>
          </cell>
          <cell r="D27">
            <v>8.2255219518502525</v>
          </cell>
          <cell r="E27">
            <v>256.69310737923877</v>
          </cell>
          <cell r="F27">
            <v>326.5730122496891</v>
          </cell>
          <cell r="G27">
            <v>20.239868874049996</v>
          </cell>
          <cell r="H27">
            <v>306.33314337563911</v>
          </cell>
          <cell r="I27">
            <v>182.11772451935738</v>
          </cell>
          <cell r="J27">
            <v>142.71691176470588</v>
          </cell>
          <cell r="K27" t="str">
            <v>Outer London</v>
          </cell>
        </row>
        <row r="28">
          <cell r="A28">
            <v>311</v>
          </cell>
          <cell r="B28" t="str">
            <v>Havering</v>
          </cell>
          <cell r="C28">
            <v>396.15829617571438</v>
          </cell>
          <cell r="D28">
            <v>141.46882596495001</v>
          </cell>
          <cell r="E28">
            <v>254.68947021076428</v>
          </cell>
          <cell r="F28">
            <v>396.01976678091353</v>
          </cell>
          <cell r="G28">
            <v>141.33029657014922</v>
          </cell>
          <cell r="H28">
            <v>254.68947021076434</v>
          </cell>
          <cell r="I28">
            <v>127.26463834672789</v>
          </cell>
          <cell r="J28">
            <v>119.98939554612937</v>
          </cell>
          <cell r="K28" t="str">
            <v>Outer London</v>
          </cell>
        </row>
        <row r="29">
          <cell r="A29">
            <v>312</v>
          </cell>
          <cell r="B29" t="str">
            <v>Hillingdon</v>
          </cell>
          <cell r="C29">
            <v>536.44679598565904</v>
          </cell>
          <cell r="D29">
            <v>182.0539960053581</v>
          </cell>
          <cell r="E29">
            <v>354.39279998030094</v>
          </cell>
          <cell r="F29">
            <v>573.5178376622689</v>
          </cell>
          <cell r="G29">
            <v>219.1250376819678</v>
          </cell>
          <cell r="H29">
            <v>354.39279998030088</v>
          </cell>
          <cell r="I29">
            <v>111.03028455284553</v>
          </cell>
          <cell r="J29">
            <v>107.83409587217045</v>
          </cell>
          <cell r="K29" t="str">
            <v>Outer London</v>
          </cell>
        </row>
        <row r="30">
          <cell r="A30">
            <v>313</v>
          </cell>
          <cell r="B30" t="str">
            <v>Hounslow</v>
          </cell>
          <cell r="C30">
            <v>579.64646696157536</v>
          </cell>
          <cell r="D30">
            <v>277.80401837728772</v>
          </cell>
          <cell r="E30">
            <v>301.84244858428758</v>
          </cell>
          <cell r="F30">
            <v>451.40396690730915</v>
          </cell>
          <cell r="G30">
            <v>136.67024023652718</v>
          </cell>
          <cell r="H30">
            <v>314.73372667078189</v>
          </cell>
          <cell r="I30">
            <v>194.62860520094563</v>
          </cell>
          <cell r="J30">
            <v>193.32009406846095</v>
          </cell>
          <cell r="K30" t="str">
            <v>Outer London</v>
          </cell>
        </row>
        <row r="31">
          <cell r="A31">
            <v>314</v>
          </cell>
          <cell r="B31" t="str">
            <v>Kingston</v>
          </cell>
          <cell r="C31">
            <v>299.44403162328757</v>
          </cell>
          <cell r="D31">
            <v>93.486468982150427</v>
          </cell>
          <cell r="E31">
            <v>205.95756264113714</v>
          </cell>
          <cell r="F31">
            <v>328.92589158412102</v>
          </cell>
          <cell r="G31">
            <v>124.90985403343956</v>
          </cell>
          <cell r="H31">
            <v>204.01603755068143</v>
          </cell>
          <cell r="I31">
            <v>105.29783393501805</v>
          </cell>
          <cell r="J31">
            <v>113.57748917748918</v>
          </cell>
          <cell r="K31" t="str">
            <v>Outer London</v>
          </cell>
        </row>
        <row r="32">
          <cell r="A32">
            <v>315</v>
          </cell>
          <cell r="B32" t="str">
            <v>Merton</v>
          </cell>
          <cell r="C32">
            <v>494.88118612350064</v>
          </cell>
          <cell r="D32">
            <v>104.98974732291256</v>
          </cell>
          <cell r="E32">
            <v>389.89143880058811</v>
          </cell>
          <cell r="F32">
            <v>557.62991133212608</v>
          </cell>
          <cell r="G32">
            <v>166.58292359350153</v>
          </cell>
          <cell r="H32">
            <v>391.04698773862464</v>
          </cell>
          <cell r="I32">
            <v>0</v>
          </cell>
          <cell r="J32">
            <v>0</v>
          </cell>
          <cell r="K32" t="str">
            <v>Outer London</v>
          </cell>
        </row>
        <row r="33">
          <cell r="A33">
            <v>316</v>
          </cell>
          <cell r="B33" t="str">
            <v>Newham</v>
          </cell>
          <cell r="C33">
            <v>469.14410243364608</v>
          </cell>
          <cell r="D33">
            <v>234.99616390688411</v>
          </cell>
          <cell r="E33">
            <v>234.14793852676209</v>
          </cell>
          <cell r="F33">
            <v>523.32018863092958</v>
          </cell>
          <cell r="G33">
            <v>289.17225010416746</v>
          </cell>
          <cell r="H33">
            <v>234.14793852676206</v>
          </cell>
          <cell r="I33">
            <v>0</v>
          </cell>
          <cell r="J33">
            <v>0</v>
          </cell>
          <cell r="K33" t="str">
            <v>Outer London</v>
          </cell>
        </row>
        <row r="34">
          <cell r="A34">
            <v>317</v>
          </cell>
          <cell r="B34" t="str">
            <v>Redbridge</v>
          </cell>
          <cell r="C34">
            <v>343.95561581522759</v>
          </cell>
          <cell r="D34">
            <v>89.490286403718301</v>
          </cell>
          <cell r="E34">
            <v>254.46532941150932</v>
          </cell>
          <cell r="F34">
            <v>349.2910569005461</v>
          </cell>
          <cell r="G34">
            <v>94.726538526605552</v>
          </cell>
          <cell r="H34">
            <v>254.56451837394056</v>
          </cell>
          <cell r="I34">
            <v>66.704576642335766</v>
          </cell>
          <cell r="J34">
            <v>112.7970826071802</v>
          </cell>
          <cell r="K34" t="str">
            <v>Outer London</v>
          </cell>
        </row>
        <row r="35">
          <cell r="A35">
            <v>318</v>
          </cell>
          <cell r="B35" t="str">
            <v>Richmond upon Thames</v>
          </cell>
          <cell r="C35">
            <v>498.00655921240781</v>
          </cell>
          <cell r="D35">
            <v>77.994105707369371</v>
          </cell>
          <cell r="E35">
            <v>420.01245350503842</v>
          </cell>
          <cell r="F35">
            <v>547.71072709237524</v>
          </cell>
          <cell r="G35">
            <v>122.82111022264783</v>
          </cell>
          <cell r="H35">
            <v>424.88961686972743</v>
          </cell>
          <cell r="I35">
            <v>420.63672347017814</v>
          </cell>
          <cell r="J35">
            <v>91.040615916955019</v>
          </cell>
          <cell r="K35" t="str">
            <v>Outer London</v>
          </cell>
        </row>
        <row r="36">
          <cell r="A36">
            <v>319</v>
          </cell>
          <cell r="B36" t="str">
            <v>Sutton</v>
          </cell>
          <cell r="C36">
            <v>233.11005071420016</v>
          </cell>
          <cell r="D36">
            <v>57.060558860675421</v>
          </cell>
          <cell r="E36">
            <v>176.04949185352476</v>
          </cell>
          <cell r="F36">
            <v>249.30349510468409</v>
          </cell>
          <cell r="G36">
            <v>71.046709585132433</v>
          </cell>
          <cell r="H36">
            <v>178.25678551955164</v>
          </cell>
          <cell r="I36">
            <v>79.639756944444443</v>
          </cell>
          <cell r="J36">
            <v>62.823173367920447</v>
          </cell>
          <cell r="K36" t="str">
            <v>Outer London</v>
          </cell>
        </row>
        <row r="37">
          <cell r="A37">
            <v>320</v>
          </cell>
          <cell r="B37" t="str">
            <v>Waltham Forest</v>
          </cell>
          <cell r="C37">
            <v>416.83219804920668</v>
          </cell>
          <cell r="D37">
            <v>218.06726760783468</v>
          </cell>
          <cell r="E37">
            <v>198.764930441372</v>
          </cell>
          <cell r="F37">
            <v>405.05195428381433</v>
          </cell>
          <cell r="G37">
            <v>206.28702384244232</v>
          </cell>
          <cell r="H37">
            <v>198.76493044137203</v>
          </cell>
          <cell r="I37">
            <v>0</v>
          </cell>
          <cell r="J37">
            <v>0</v>
          </cell>
          <cell r="K37" t="str">
            <v>Outer London</v>
          </cell>
        </row>
        <row r="38">
          <cell r="A38">
            <v>330</v>
          </cell>
          <cell r="B38" t="str">
            <v>Birmingham</v>
          </cell>
          <cell r="C38">
            <v>338.35576964084555</v>
          </cell>
          <cell r="D38">
            <v>122.00108818682011</v>
          </cell>
          <cell r="E38">
            <v>216.35468145402544</v>
          </cell>
          <cell r="F38">
            <v>407.73302730591843</v>
          </cell>
          <cell r="G38">
            <v>191.37834585189299</v>
          </cell>
          <cell r="H38">
            <v>216.35468145402544</v>
          </cell>
          <cell r="I38">
            <v>0</v>
          </cell>
          <cell r="J38">
            <v>0</v>
          </cell>
          <cell r="K38" t="str">
            <v>Outside</v>
          </cell>
        </row>
        <row r="39">
          <cell r="A39">
            <v>331</v>
          </cell>
          <cell r="B39" t="str">
            <v>Coventry</v>
          </cell>
          <cell r="C39">
            <v>329.73272357933672</v>
          </cell>
          <cell r="D39">
            <v>118.55634524017135</v>
          </cell>
          <cell r="E39">
            <v>211.1763783391653</v>
          </cell>
          <cell r="F39">
            <v>377.84521193820797</v>
          </cell>
          <cell r="G39">
            <v>166.66883359904244</v>
          </cell>
          <cell r="H39">
            <v>211.1763783391653</v>
          </cell>
          <cell r="I39">
            <v>603.68100099900107</v>
          </cell>
          <cell r="J39">
            <v>372.18084602042779</v>
          </cell>
          <cell r="K39" t="str">
            <v>Outside</v>
          </cell>
        </row>
        <row r="40">
          <cell r="A40">
            <v>332</v>
          </cell>
          <cell r="B40" t="str">
            <v>Dudley</v>
          </cell>
          <cell r="C40">
            <v>296.29188793995547</v>
          </cell>
          <cell r="D40">
            <v>50.392839702879982</v>
          </cell>
          <cell r="E40">
            <v>245.89904823707548</v>
          </cell>
          <cell r="F40">
            <v>295.88406793787283</v>
          </cell>
          <cell r="G40">
            <v>49.98501970079738</v>
          </cell>
          <cell r="H40">
            <v>245.89904823707545</v>
          </cell>
          <cell r="I40">
            <v>12.25080813842936</v>
          </cell>
          <cell r="J40">
            <v>14.631209818819404</v>
          </cell>
          <cell r="K40" t="str">
            <v>Outside</v>
          </cell>
        </row>
        <row r="41">
          <cell r="A41">
            <v>333</v>
          </cell>
          <cell r="B41" t="str">
            <v>Sandwell</v>
          </cell>
          <cell r="C41">
            <v>462.7652060304456</v>
          </cell>
          <cell r="D41">
            <v>62.677327171031209</v>
          </cell>
          <cell r="E41">
            <v>400.08787885941439</v>
          </cell>
          <cell r="F41">
            <v>469.45754587852275</v>
          </cell>
          <cell r="G41">
            <v>58.208574343760716</v>
          </cell>
          <cell r="H41">
            <v>411.24897153476212</v>
          </cell>
          <cell r="I41">
            <v>119.46209386281589</v>
          </cell>
          <cell r="J41">
            <v>317.73828390310166</v>
          </cell>
          <cell r="K41" t="str">
            <v>Outside</v>
          </cell>
        </row>
        <row r="42">
          <cell r="A42">
            <v>334</v>
          </cell>
          <cell r="B42" t="str">
            <v>Solihull</v>
          </cell>
          <cell r="C42">
            <v>311.80315458366925</v>
          </cell>
          <cell r="D42">
            <v>72.363033077731927</v>
          </cell>
          <cell r="E42">
            <v>239.44012150593719</v>
          </cell>
          <cell r="F42">
            <v>260.9283819935639</v>
          </cell>
          <cell r="G42">
            <v>21.488260487626711</v>
          </cell>
          <cell r="H42">
            <v>239.44012150593719</v>
          </cell>
          <cell r="I42">
            <v>998.49411417322824</v>
          </cell>
          <cell r="J42">
            <v>146.75568050591147</v>
          </cell>
          <cell r="K42" t="str">
            <v>Outside</v>
          </cell>
        </row>
        <row r="43">
          <cell r="A43">
            <v>335</v>
          </cell>
          <cell r="B43" t="str">
            <v>Walsall</v>
          </cell>
          <cell r="C43">
            <v>472.23900632639038</v>
          </cell>
          <cell r="D43">
            <v>271.69772028316117</v>
          </cell>
          <cell r="E43">
            <v>200.54128604322909</v>
          </cell>
          <cell r="F43">
            <v>363.62545635093556</v>
          </cell>
          <cell r="G43">
            <v>163.27390470590578</v>
          </cell>
          <cell r="H43">
            <v>200.35155164502976</v>
          </cell>
          <cell r="I43">
            <v>0</v>
          </cell>
          <cell r="J43">
            <v>0</v>
          </cell>
          <cell r="K43" t="str">
            <v>Outside</v>
          </cell>
        </row>
        <row r="44">
          <cell r="A44">
            <v>336</v>
          </cell>
          <cell r="B44" t="str">
            <v>Wolverhampton</v>
          </cell>
          <cell r="C44">
            <v>612.36455623935763</v>
          </cell>
          <cell r="D44">
            <v>144.65575936520557</v>
          </cell>
          <cell r="E44">
            <v>467.70879687415214</v>
          </cell>
          <cell r="F44">
            <v>755.56124192831567</v>
          </cell>
          <cell r="G44">
            <v>287.85244505416347</v>
          </cell>
          <cell r="H44">
            <v>467.70879687415203</v>
          </cell>
          <cell r="I44">
            <v>183.83596392333709</v>
          </cell>
          <cell r="J44">
            <v>190.66539278131634</v>
          </cell>
          <cell r="K44" t="str">
            <v>Outside</v>
          </cell>
        </row>
        <row r="45">
          <cell r="A45">
            <v>340</v>
          </cell>
          <cell r="B45" t="str">
            <v>Knowsley</v>
          </cell>
          <cell r="C45">
            <v>442.08943173035698</v>
          </cell>
          <cell r="D45">
            <v>150.31433928902061</v>
          </cell>
          <cell r="E45">
            <v>291.77509244133631</v>
          </cell>
          <cell r="F45">
            <v>480.24695595424964</v>
          </cell>
          <cell r="G45">
            <v>188.75090849071921</v>
          </cell>
          <cell r="H45">
            <v>291.49604746353037</v>
          </cell>
          <cell r="I45">
            <v>227.90016992625843</v>
          </cell>
          <cell r="J45">
            <v>196.75097123998114</v>
          </cell>
          <cell r="K45" t="str">
            <v>Outside</v>
          </cell>
        </row>
        <row r="46">
          <cell r="A46">
            <v>341</v>
          </cell>
          <cell r="B46" t="str">
            <v>Liverpool</v>
          </cell>
          <cell r="C46">
            <v>596.75375348930697</v>
          </cell>
          <cell r="D46">
            <v>267.05291272466116</v>
          </cell>
          <cell r="E46">
            <v>329.70084076464582</v>
          </cell>
          <cell r="F46">
            <v>548.25402910562536</v>
          </cell>
          <cell r="G46">
            <v>192.32843397231088</v>
          </cell>
          <cell r="H46">
            <v>355.92559513331446</v>
          </cell>
          <cell r="I46">
            <v>82.273339749759387</v>
          </cell>
          <cell r="J46">
            <v>90.872255984125019</v>
          </cell>
          <cell r="K46" t="str">
            <v>Outside</v>
          </cell>
        </row>
        <row r="47">
          <cell r="A47">
            <v>342</v>
          </cell>
          <cell r="B47" t="str">
            <v>St Helens</v>
          </cell>
          <cell r="C47">
            <v>371.66367949194733</v>
          </cell>
          <cell r="D47">
            <v>102.28530176694581</v>
          </cell>
          <cell r="E47">
            <v>269.37837772500154</v>
          </cell>
          <cell r="F47">
            <v>393.38826331245127</v>
          </cell>
          <cell r="G47">
            <v>121.96412741493567</v>
          </cell>
          <cell r="H47">
            <v>271.42413589751561</v>
          </cell>
          <cell r="I47">
            <v>339.7232488182209</v>
          </cell>
          <cell r="J47">
            <v>329.27864443249058</v>
          </cell>
          <cell r="K47" t="str">
            <v>Outside</v>
          </cell>
        </row>
        <row r="48">
          <cell r="A48">
            <v>343</v>
          </cell>
          <cell r="B48" t="str">
            <v>Sefton</v>
          </cell>
          <cell r="C48">
            <v>340.28793904564156</v>
          </cell>
          <cell r="D48">
            <v>139.74399299902817</v>
          </cell>
          <cell r="E48">
            <v>200.54394604661337</v>
          </cell>
          <cell r="F48">
            <v>295.551465968505</v>
          </cell>
          <cell r="G48">
            <v>92.332387288632873</v>
          </cell>
          <cell r="H48">
            <v>203.21907867987213</v>
          </cell>
          <cell r="I48">
            <v>310.22702555736811</v>
          </cell>
          <cell r="J48">
            <v>279.86544342507648</v>
          </cell>
          <cell r="K48" t="str">
            <v>Outside</v>
          </cell>
        </row>
        <row r="49">
          <cell r="A49">
            <v>344</v>
          </cell>
          <cell r="B49" t="str">
            <v>Wirral</v>
          </cell>
          <cell r="C49">
            <v>358.17174498962436</v>
          </cell>
          <cell r="D49">
            <v>117.29804841309272</v>
          </cell>
          <cell r="E49">
            <v>240.87369657653161</v>
          </cell>
          <cell r="F49">
            <v>453.40690023612046</v>
          </cell>
          <cell r="G49">
            <v>212.28268724417097</v>
          </cell>
          <cell r="H49">
            <v>241.12421299194938</v>
          </cell>
          <cell r="I49">
            <v>264.37246963562751</v>
          </cell>
          <cell r="J49">
            <v>184.29962894248609</v>
          </cell>
          <cell r="K49" t="str">
            <v>Outside</v>
          </cell>
        </row>
        <row r="50">
          <cell r="A50">
            <v>350</v>
          </cell>
          <cell r="B50" t="str">
            <v>Bolton</v>
          </cell>
          <cell r="C50">
            <v>411.90992073523955</v>
          </cell>
          <cell r="D50">
            <v>190.4001093884408</v>
          </cell>
          <cell r="E50">
            <v>221.50981134679878</v>
          </cell>
          <cell r="F50">
            <v>314.70034463902255</v>
          </cell>
          <cell r="G50">
            <v>92.517333671575557</v>
          </cell>
          <cell r="H50">
            <v>222.18301096744707</v>
          </cell>
          <cell r="I50">
            <v>176.54719235364396</v>
          </cell>
          <cell r="J50">
            <v>105.2765843179377</v>
          </cell>
          <cell r="K50" t="str">
            <v>Outside</v>
          </cell>
        </row>
        <row r="51">
          <cell r="A51">
            <v>351</v>
          </cell>
          <cell r="B51" t="str">
            <v>Bury</v>
          </cell>
          <cell r="C51">
            <v>422.8038221701342</v>
          </cell>
          <cell r="D51">
            <v>254.18276053266814</v>
          </cell>
          <cell r="E51">
            <v>168.62106163746603</v>
          </cell>
          <cell r="F51">
            <v>265.40130443878832</v>
          </cell>
          <cell r="G51">
            <v>96.780242801322203</v>
          </cell>
          <cell r="H51">
            <v>168.62106163746606</v>
          </cell>
          <cell r="I51">
            <v>0</v>
          </cell>
          <cell r="J51">
            <v>0</v>
          </cell>
          <cell r="K51" t="str">
            <v>Outside</v>
          </cell>
        </row>
        <row r="52">
          <cell r="A52">
            <v>352</v>
          </cell>
          <cell r="B52" t="str">
            <v>Manchester</v>
          </cell>
          <cell r="C52">
            <v>442.2224215397639</v>
          </cell>
          <cell r="D52">
            <v>50.986016914301757</v>
          </cell>
          <cell r="E52">
            <v>391.23640462546211</v>
          </cell>
          <cell r="F52">
            <v>449.78131078348736</v>
          </cell>
          <cell r="G52">
            <v>41.516872618305328</v>
          </cell>
          <cell r="H52">
            <v>408.26443816518207</v>
          </cell>
          <cell r="I52">
            <v>124.59250642830905</v>
          </cell>
          <cell r="J52">
            <v>128.86679884643115</v>
          </cell>
          <cell r="K52" t="str">
            <v>Outside</v>
          </cell>
        </row>
        <row r="53">
          <cell r="A53">
            <v>353</v>
          </cell>
          <cell r="B53" t="str">
            <v>Oldham</v>
          </cell>
          <cell r="C53">
            <v>284.95774492590328</v>
          </cell>
          <cell r="D53">
            <v>84.973111948478405</v>
          </cell>
          <cell r="E53">
            <v>199.98463297742487</v>
          </cell>
          <cell r="F53">
            <v>309.83619899596988</v>
          </cell>
          <cell r="G53">
            <v>109.85156601854506</v>
          </cell>
          <cell r="H53">
            <v>199.98463297742489</v>
          </cell>
          <cell r="I53">
            <v>207.83624841571608</v>
          </cell>
          <cell r="J53">
            <v>253.88654353562006</v>
          </cell>
          <cell r="K53" t="str">
            <v>Outside</v>
          </cell>
        </row>
        <row r="54">
          <cell r="A54">
            <v>354</v>
          </cell>
          <cell r="B54" t="str">
            <v>Rochdale</v>
          </cell>
          <cell r="C54">
            <v>376.95626441323805</v>
          </cell>
          <cell r="D54">
            <v>70.989060146300403</v>
          </cell>
          <cell r="E54">
            <v>305.96720426693764</v>
          </cell>
          <cell r="F54">
            <v>424.12237572176025</v>
          </cell>
          <cell r="G54">
            <v>101.88844051564055</v>
          </cell>
          <cell r="H54">
            <v>322.23393520611972</v>
          </cell>
          <cell r="I54">
            <v>387.82498472816127</v>
          </cell>
          <cell r="J54">
            <v>272.55534351145036</v>
          </cell>
          <cell r="K54" t="str">
            <v>Outside</v>
          </cell>
        </row>
        <row r="55">
          <cell r="A55">
            <v>355</v>
          </cell>
          <cell r="B55" t="str">
            <v>Salford</v>
          </cell>
          <cell r="C55">
            <v>474.84884986652412</v>
          </cell>
          <cell r="D55">
            <v>87.89588454873693</v>
          </cell>
          <cell r="E55">
            <v>386.95296531778712</v>
          </cell>
          <cell r="F55">
            <v>487.3385333220665</v>
          </cell>
          <cell r="G55">
            <v>100.38967373383726</v>
          </cell>
          <cell r="H55">
            <v>386.94885958822908</v>
          </cell>
          <cell r="I55">
            <v>155.33804586867734</v>
          </cell>
          <cell r="J55">
            <v>453.60115163147793</v>
          </cell>
          <cell r="K55" t="str">
            <v>Outside</v>
          </cell>
        </row>
        <row r="56">
          <cell r="A56">
            <v>356</v>
          </cell>
          <cell r="B56" t="str">
            <v>Stockport</v>
          </cell>
          <cell r="C56">
            <v>263.70818929440316</v>
          </cell>
          <cell r="D56">
            <v>102.75748604203366</v>
          </cell>
          <cell r="E56">
            <v>160.95070325236952</v>
          </cell>
          <cell r="F56">
            <v>435.80793125338471</v>
          </cell>
          <cell r="G56">
            <v>270.71717790753087</v>
          </cell>
          <cell r="H56">
            <v>165.09075334585378</v>
          </cell>
          <cell r="I56">
            <v>342.12223365928975</v>
          </cell>
          <cell r="J56">
            <v>452.51442080378251</v>
          </cell>
          <cell r="K56" t="str">
            <v>Outside</v>
          </cell>
        </row>
        <row r="57">
          <cell r="A57">
            <v>357</v>
          </cell>
          <cell r="B57" t="str">
            <v>Tameside</v>
          </cell>
          <cell r="C57">
            <v>529.07376818981618</v>
          </cell>
          <cell r="D57">
            <v>289.66168246333075</v>
          </cell>
          <cell r="E57">
            <v>239.41208572648549</v>
          </cell>
          <cell r="F57">
            <v>497.22358999338212</v>
          </cell>
          <cell r="G57">
            <v>255.22100560064254</v>
          </cell>
          <cell r="H57">
            <v>242.00258439273958</v>
          </cell>
          <cell r="I57">
            <v>131.53567905294312</v>
          </cell>
          <cell r="J57">
            <v>146.89265536723164</v>
          </cell>
          <cell r="K57" t="str">
            <v>Outside</v>
          </cell>
        </row>
        <row r="58">
          <cell r="A58">
            <v>358</v>
          </cell>
          <cell r="B58" t="str">
            <v>Trafford</v>
          </cell>
          <cell r="C58">
            <v>252.94774141618834</v>
          </cell>
          <cell r="D58">
            <v>140.9400133971655</v>
          </cell>
          <cell r="E58">
            <v>112.00772801902282</v>
          </cell>
          <cell r="F58">
            <v>284.30126961252313</v>
          </cell>
          <cell r="G58">
            <v>172.29354159350024</v>
          </cell>
          <cell r="H58">
            <v>112.00772801902281</v>
          </cell>
          <cell r="I58">
            <v>459.18644702358665</v>
          </cell>
          <cell r="J58">
            <v>413.78444352503101</v>
          </cell>
          <cell r="K58" t="str">
            <v>Outside</v>
          </cell>
        </row>
        <row r="59">
          <cell r="A59">
            <v>359</v>
          </cell>
          <cell r="B59" t="str">
            <v>Wigan</v>
          </cell>
          <cell r="C59">
            <v>350.60871450190149</v>
          </cell>
          <cell r="D59">
            <v>95.981219945590155</v>
          </cell>
          <cell r="E59">
            <v>254.62749455631129</v>
          </cell>
          <cell r="F59">
            <v>344.71426130317968</v>
          </cell>
          <cell r="G59">
            <v>90.086766746868335</v>
          </cell>
          <cell r="H59">
            <v>254.62749455631132</v>
          </cell>
          <cell r="I59">
            <v>259.05539358600583</v>
          </cell>
          <cell r="J59">
            <v>262.01571594877765</v>
          </cell>
          <cell r="K59" t="str">
            <v>Outside</v>
          </cell>
        </row>
        <row r="60">
          <cell r="A60">
            <v>370</v>
          </cell>
          <cell r="B60" t="str">
            <v>Barnsley</v>
          </cell>
          <cell r="C60">
            <v>568.91938603114772</v>
          </cell>
          <cell r="D60">
            <v>104.45582796186312</v>
          </cell>
          <cell r="E60">
            <v>464.46355806928472</v>
          </cell>
          <cell r="F60">
            <v>607.3188905221333</v>
          </cell>
          <cell r="G60">
            <v>142.85533245284856</v>
          </cell>
          <cell r="H60">
            <v>464.46355806928466</v>
          </cell>
          <cell r="I60">
            <v>0</v>
          </cell>
          <cell r="J60">
            <v>0</v>
          </cell>
          <cell r="K60" t="str">
            <v>Outside</v>
          </cell>
        </row>
        <row r="61">
          <cell r="A61">
            <v>371</v>
          </cell>
          <cell r="B61" t="str">
            <v>Doncaster</v>
          </cell>
          <cell r="C61">
            <v>375.01352092351715</v>
          </cell>
          <cell r="D61">
            <v>80.876633466207693</v>
          </cell>
          <cell r="E61">
            <v>294.13688745730951</v>
          </cell>
          <cell r="F61">
            <v>420.07699607160089</v>
          </cell>
          <cell r="G61">
            <v>127.71549392310853</v>
          </cell>
          <cell r="H61">
            <v>292.36150214849232</v>
          </cell>
          <cell r="I61">
            <v>77.638119440914863</v>
          </cell>
          <cell r="J61">
            <v>82.799266503667482</v>
          </cell>
          <cell r="K61" t="str">
            <v>Outside</v>
          </cell>
        </row>
        <row r="62">
          <cell r="A62">
            <v>372</v>
          </cell>
          <cell r="B62" t="str">
            <v>Rotherham</v>
          </cell>
          <cell r="C62">
            <v>378.23249379627657</v>
          </cell>
          <cell r="D62">
            <v>121.03497385975484</v>
          </cell>
          <cell r="E62">
            <v>257.19751993652176</v>
          </cell>
          <cell r="F62">
            <v>394.69771477302322</v>
          </cell>
          <cell r="G62">
            <v>137.37986197037478</v>
          </cell>
          <cell r="H62">
            <v>257.31785280264847</v>
          </cell>
          <cell r="I62">
            <v>203.36246130326774</v>
          </cell>
          <cell r="J62">
            <v>214.30407781334645</v>
          </cell>
          <cell r="K62" t="str">
            <v>Outside</v>
          </cell>
        </row>
        <row r="63">
          <cell r="A63">
            <v>373</v>
          </cell>
          <cell r="B63" t="str">
            <v>Sheffield</v>
          </cell>
          <cell r="C63">
            <v>407.96478911929677</v>
          </cell>
          <cell r="D63">
            <v>179.8816727062617</v>
          </cell>
          <cell r="E63">
            <v>228.08311641303504</v>
          </cell>
          <cell r="F63">
            <v>379.48216586534124</v>
          </cell>
          <cell r="G63">
            <v>151.34177706765121</v>
          </cell>
          <cell r="H63">
            <v>228.14038879769009</v>
          </cell>
          <cell r="I63">
            <v>262.18874601863865</v>
          </cell>
          <cell r="J63">
            <v>255.99536166478626</v>
          </cell>
          <cell r="K63" t="str">
            <v>Outside</v>
          </cell>
        </row>
        <row r="64">
          <cell r="A64">
            <v>380</v>
          </cell>
          <cell r="B64" t="str">
            <v>Bradford</v>
          </cell>
          <cell r="C64">
            <v>386.53746385650322</v>
          </cell>
          <cell r="D64">
            <v>151.33574499110469</v>
          </cell>
          <cell r="E64">
            <v>235.2017188653985</v>
          </cell>
          <cell r="F64">
            <v>379.29341702343265</v>
          </cell>
          <cell r="G64">
            <v>141.66224088464759</v>
          </cell>
          <cell r="H64">
            <v>237.63117613878512</v>
          </cell>
          <cell r="I64">
            <v>179.91566482870832</v>
          </cell>
          <cell r="J64">
            <v>132.0754094631483</v>
          </cell>
          <cell r="K64" t="str">
            <v>Outside</v>
          </cell>
        </row>
        <row r="65">
          <cell r="A65">
            <v>381</v>
          </cell>
          <cell r="B65" t="str">
            <v>Calderdale</v>
          </cell>
          <cell r="C65">
            <v>449.02887080222587</v>
          </cell>
          <cell r="D65">
            <v>104.73889836399941</v>
          </cell>
          <cell r="E65">
            <v>344.28997243822641</v>
          </cell>
          <cell r="F65">
            <v>453.29186672181481</v>
          </cell>
          <cell r="G65">
            <v>110.15657547975519</v>
          </cell>
          <cell r="H65">
            <v>343.13529124205957</v>
          </cell>
          <cell r="I65">
            <v>79.982731554160125</v>
          </cell>
          <cell r="J65">
            <v>83.25614296351452</v>
          </cell>
          <cell r="K65" t="str">
            <v>Outside</v>
          </cell>
        </row>
        <row r="66">
          <cell r="A66">
            <v>382</v>
          </cell>
          <cell r="B66" t="str">
            <v>Kirklees</v>
          </cell>
          <cell r="C66">
            <v>595.37960790872876</v>
          </cell>
          <cell r="D66">
            <v>279.85679148110825</v>
          </cell>
          <cell r="E66">
            <v>315.52281642762057</v>
          </cell>
          <cell r="F66">
            <v>568.96388491685366</v>
          </cell>
          <cell r="G66">
            <v>254.82569103887153</v>
          </cell>
          <cell r="H66">
            <v>314.13819387798208</v>
          </cell>
          <cell r="I66">
            <v>171.47005444646098</v>
          </cell>
          <cell r="J66">
            <v>128.86435070306038</v>
          </cell>
          <cell r="K66" t="str">
            <v>Outside</v>
          </cell>
        </row>
        <row r="67">
          <cell r="A67">
            <v>383</v>
          </cell>
          <cell r="B67" t="str">
            <v>Leeds</v>
          </cell>
          <cell r="C67">
            <v>380.41582108925616</v>
          </cell>
          <cell r="D67">
            <v>100.33588202290842</v>
          </cell>
          <cell r="E67">
            <v>280.07993906634778</v>
          </cell>
          <cell r="F67">
            <v>423.31654287314677</v>
          </cell>
          <cell r="G67">
            <v>144.39055984076344</v>
          </cell>
          <cell r="H67">
            <v>278.92598303238333</v>
          </cell>
          <cell r="I67">
            <v>30.961650203370134</v>
          </cell>
          <cell r="J67">
            <v>17.558569667077681</v>
          </cell>
          <cell r="K67" t="str">
            <v>Outside</v>
          </cell>
        </row>
        <row r="68">
          <cell r="A68">
            <v>384</v>
          </cell>
          <cell r="B68" t="str">
            <v>Wakefield</v>
          </cell>
          <cell r="C68">
            <v>520.125888014422</v>
          </cell>
          <cell r="D68">
            <v>205.62293422647275</v>
          </cell>
          <cell r="E68">
            <v>314.50295378794931</v>
          </cell>
          <cell r="F68">
            <v>521.1492836242403</v>
          </cell>
          <cell r="G68">
            <v>206.41689605314815</v>
          </cell>
          <cell r="H68">
            <v>314.73238757109215</v>
          </cell>
          <cell r="I68">
            <v>512.16089658233466</v>
          </cell>
          <cell r="J68">
            <v>345.25508575987237</v>
          </cell>
          <cell r="K68" t="str">
            <v>Outside</v>
          </cell>
        </row>
        <row r="69">
          <cell r="A69">
            <v>390</v>
          </cell>
          <cell r="B69" t="str">
            <v>Gateshead</v>
          </cell>
          <cell r="C69">
            <v>575.65905063633738</v>
          </cell>
          <cell r="D69">
            <v>96.475468688593992</v>
          </cell>
          <cell r="E69">
            <v>479.18358194774345</v>
          </cell>
          <cell r="F69">
            <v>671.69995031482642</v>
          </cell>
          <cell r="G69">
            <v>192.51636836708292</v>
          </cell>
          <cell r="H69">
            <v>479.18358194774351</v>
          </cell>
          <cell r="I69">
            <v>209.75349948787982</v>
          </cell>
          <cell r="J69">
            <v>261.76553930530167</v>
          </cell>
          <cell r="K69" t="str">
            <v>Outside</v>
          </cell>
        </row>
        <row r="70">
          <cell r="A70">
            <v>391</v>
          </cell>
          <cell r="B70" t="str">
            <v>Newcastle upon Tyne</v>
          </cell>
          <cell r="C70">
            <v>494.52136620036913</v>
          </cell>
          <cell r="D70">
            <v>132.12701850756736</v>
          </cell>
          <cell r="E70">
            <v>362.39434769280177</v>
          </cell>
          <cell r="F70">
            <v>518.10634645669757</v>
          </cell>
          <cell r="G70">
            <v>155.71199876389576</v>
          </cell>
          <cell r="H70">
            <v>362.39434769280177</v>
          </cell>
          <cell r="I70">
            <v>151.16415449835139</v>
          </cell>
          <cell r="J70">
            <v>38.201070121092648</v>
          </cell>
          <cell r="K70" t="str">
            <v>Outside</v>
          </cell>
        </row>
        <row r="71">
          <cell r="A71">
            <v>392</v>
          </cell>
          <cell r="B71" t="str">
            <v>North Tyneside</v>
          </cell>
          <cell r="C71">
            <v>674.22865406717551</v>
          </cell>
          <cell r="D71">
            <v>79.799579053075021</v>
          </cell>
          <cell r="E71">
            <v>594.42907501410048</v>
          </cell>
          <cell r="F71">
            <v>658.91139659837518</v>
          </cell>
          <cell r="G71">
            <v>64.482321584274786</v>
          </cell>
          <cell r="H71">
            <v>594.42907501410048</v>
          </cell>
          <cell r="I71">
            <v>124.61359152483502</v>
          </cell>
          <cell r="J71">
            <v>205.92297744360903</v>
          </cell>
          <cell r="K71" t="str">
            <v>Outside</v>
          </cell>
        </row>
        <row r="72">
          <cell r="A72">
            <v>393</v>
          </cell>
          <cell r="B72" t="str">
            <v>South Tyneside</v>
          </cell>
          <cell r="C72">
            <v>410.64958481811607</v>
          </cell>
          <cell r="D72">
            <v>133.67671992237206</v>
          </cell>
          <cell r="E72">
            <v>276.97286489574407</v>
          </cell>
          <cell r="F72">
            <v>387.19240611775797</v>
          </cell>
          <cell r="G72">
            <v>110.21954122201382</v>
          </cell>
          <cell r="H72">
            <v>276.97286489574412</v>
          </cell>
          <cell r="I72">
            <v>44.921391752577321</v>
          </cell>
          <cell r="J72">
            <v>47.639709983268268</v>
          </cell>
          <cell r="K72" t="str">
            <v>Outside</v>
          </cell>
        </row>
        <row r="73">
          <cell r="A73">
            <v>394</v>
          </cell>
          <cell r="B73" t="str">
            <v>Sunderland</v>
          </cell>
          <cell r="C73">
            <v>485.50959075712365</v>
          </cell>
          <cell r="D73">
            <v>118.00994003657303</v>
          </cell>
          <cell r="E73">
            <v>367.49965072055062</v>
          </cell>
          <cell r="F73">
            <v>475.20579536579021</v>
          </cell>
          <cell r="G73">
            <v>107.7061446452397</v>
          </cell>
          <cell r="H73">
            <v>367.49965072055056</v>
          </cell>
          <cell r="I73">
            <v>0</v>
          </cell>
          <cell r="J73">
            <v>0</v>
          </cell>
          <cell r="K73" t="str">
            <v>Outside</v>
          </cell>
        </row>
        <row r="74">
          <cell r="A74">
            <v>800</v>
          </cell>
          <cell r="B74" t="str">
            <v>Bath &amp; North East Somerset</v>
          </cell>
          <cell r="C74">
            <v>332.51830506127732</v>
          </cell>
          <cell r="D74">
            <v>152.10671844378751</v>
          </cell>
          <cell r="E74">
            <v>180.41158661748986</v>
          </cell>
          <cell r="F74">
            <v>268.92345296486735</v>
          </cell>
          <cell r="G74">
            <v>88.509427109606321</v>
          </cell>
          <cell r="H74">
            <v>180.41402585526095</v>
          </cell>
          <cell r="I74">
            <v>268.6910246305419</v>
          </cell>
          <cell r="J74">
            <v>490.61670025188914</v>
          </cell>
          <cell r="K74" t="str">
            <v>Outside</v>
          </cell>
        </row>
        <row r="75">
          <cell r="A75">
            <v>801</v>
          </cell>
          <cell r="B75" t="str">
            <v>Bristol, City of</v>
          </cell>
          <cell r="C75">
            <v>414.81612125087122</v>
          </cell>
          <cell r="D75">
            <v>108.57379936744421</v>
          </cell>
          <cell r="E75">
            <v>306.242321883427</v>
          </cell>
          <cell r="F75">
            <v>456.27325146832652</v>
          </cell>
          <cell r="G75">
            <v>151.66078785619311</v>
          </cell>
          <cell r="H75">
            <v>304.61246361213335</v>
          </cell>
          <cell r="I75">
            <v>121.1944099378882</v>
          </cell>
          <cell r="J75">
            <v>97.503201506591338</v>
          </cell>
          <cell r="K75" t="str">
            <v>Outside</v>
          </cell>
        </row>
        <row r="76">
          <cell r="A76">
            <v>802</v>
          </cell>
          <cell r="B76" t="str">
            <v>North Somerset</v>
          </cell>
          <cell r="C76">
            <v>251.88101088528512</v>
          </cell>
          <cell r="D76">
            <v>86.419006657561297</v>
          </cell>
          <cell r="E76">
            <v>165.46200422772384</v>
          </cell>
          <cell r="F76">
            <v>278.57817645170815</v>
          </cell>
          <cell r="G76">
            <v>112.66988346732916</v>
          </cell>
          <cell r="H76">
            <v>165.90829298437902</v>
          </cell>
          <cell r="I76">
            <v>89.995532390171263</v>
          </cell>
          <cell r="J76">
            <v>126.53663887670031</v>
          </cell>
          <cell r="K76" t="str">
            <v>Outside</v>
          </cell>
        </row>
        <row r="77">
          <cell r="A77">
            <v>803</v>
          </cell>
          <cell r="B77" t="str">
            <v>South Gloucestershire</v>
          </cell>
          <cell r="C77">
            <v>416.05662502917301</v>
          </cell>
          <cell r="D77">
            <v>208.81668775787139</v>
          </cell>
          <cell r="E77">
            <v>207.23993727130164</v>
          </cell>
          <cell r="F77">
            <v>408.32235592142229</v>
          </cell>
          <cell r="G77">
            <v>200.21027492083411</v>
          </cell>
          <cell r="H77">
            <v>208.1120810005882</v>
          </cell>
          <cell r="I77">
            <v>35.163479333744604</v>
          </cell>
          <cell r="J77">
            <v>16.455108359133128</v>
          </cell>
          <cell r="K77" t="str">
            <v>Outside</v>
          </cell>
        </row>
        <row r="78">
          <cell r="A78">
            <v>805</v>
          </cell>
          <cell r="B78" t="str">
            <v>Hartlepool</v>
          </cell>
          <cell r="C78">
            <v>677.84818061446117</v>
          </cell>
          <cell r="D78">
            <v>232.01733827390265</v>
          </cell>
          <cell r="E78">
            <v>445.83084234055855</v>
          </cell>
          <cell r="F78">
            <v>717.68311362467477</v>
          </cell>
          <cell r="G78">
            <v>274.8026499540756</v>
          </cell>
          <cell r="H78">
            <v>442.88046367059934</v>
          </cell>
          <cell r="I78">
            <v>161.64016736401675</v>
          </cell>
          <cell r="J78">
            <v>60.388069275176392</v>
          </cell>
          <cell r="K78" t="str">
            <v>Outside</v>
          </cell>
        </row>
        <row r="79">
          <cell r="A79">
            <v>806</v>
          </cell>
          <cell r="B79" t="str">
            <v>Middlesbrough</v>
          </cell>
          <cell r="C79">
            <v>623.67802397224978</v>
          </cell>
          <cell r="D79">
            <v>171.94153411154693</v>
          </cell>
          <cell r="E79">
            <v>451.73648986070276</v>
          </cell>
          <cell r="F79">
            <v>925.27665889983291</v>
          </cell>
          <cell r="G79">
            <v>466.82325321238386</v>
          </cell>
          <cell r="H79">
            <v>458.45340568744916</v>
          </cell>
          <cell r="I79">
            <v>441.92506738544472</v>
          </cell>
          <cell r="J79">
            <v>365.80217669654292</v>
          </cell>
          <cell r="K79" t="str">
            <v>Outside</v>
          </cell>
        </row>
        <row r="80">
          <cell r="A80">
            <v>807</v>
          </cell>
          <cell r="B80" t="str">
            <v>Redcar and Cleveland</v>
          </cell>
          <cell r="C80">
            <v>488.78301911916492</v>
          </cell>
          <cell r="D80">
            <v>245.42606538671413</v>
          </cell>
          <cell r="E80">
            <v>243.35695373245076</v>
          </cell>
          <cell r="F80">
            <v>524.15730373196709</v>
          </cell>
          <cell r="G80">
            <v>280.80305119218178</v>
          </cell>
          <cell r="H80">
            <v>243.35425253978528</v>
          </cell>
          <cell r="I80">
            <v>268.32393790849676</v>
          </cell>
          <cell r="J80">
            <v>287.76080445014975</v>
          </cell>
          <cell r="K80" t="str">
            <v>Outside</v>
          </cell>
        </row>
        <row r="81">
          <cell r="A81">
            <v>808</v>
          </cell>
          <cell r="B81" t="str">
            <v>Stockton-on-Tees</v>
          </cell>
          <cell r="C81">
            <v>403.84288449647261</v>
          </cell>
          <cell r="D81">
            <v>40.401856820355931</v>
          </cell>
          <cell r="E81">
            <v>363.44102767611662</v>
          </cell>
          <cell r="F81">
            <v>402.2180901874292</v>
          </cell>
          <cell r="G81">
            <v>33.964224819375275</v>
          </cell>
          <cell r="H81">
            <v>368.25386536805388</v>
          </cell>
          <cell r="I81">
            <v>397.84702764104503</v>
          </cell>
          <cell r="J81">
            <v>153.03746031746033</v>
          </cell>
          <cell r="K81" t="str">
            <v>Outside</v>
          </cell>
        </row>
        <row r="82">
          <cell r="A82">
            <v>810</v>
          </cell>
          <cell r="B82" t="str">
            <v>Kingston Upon Hull, City of</v>
          </cell>
          <cell r="C82">
            <v>623.26286628260004</v>
          </cell>
          <cell r="D82">
            <v>345.09189882565215</v>
          </cell>
          <cell r="E82">
            <v>278.17096745694789</v>
          </cell>
          <cell r="F82">
            <v>450.403451658162</v>
          </cell>
          <cell r="G82">
            <v>172.11771271110831</v>
          </cell>
          <cell r="H82">
            <v>278.28573894705357</v>
          </cell>
          <cell r="I82">
            <v>171.14126450390719</v>
          </cell>
          <cell r="J82">
            <v>177.67746744791668</v>
          </cell>
          <cell r="K82" t="str">
            <v>Outside</v>
          </cell>
        </row>
        <row r="83">
          <cell r="A83">
            <v>811</v>
          </cell>
          <cell r="B83" t="str">
            <v>East Riding of Yorkshire</v>
          </cell>
          <cell r="C83">
            <v>415.59469551614592</v>
          </cell>
          <cell r="D83">
            <v>209.69050095938454</v>
          </cell>
          <cell r="E83">
            <v>205.90419455676141</v>
          </cell>
          <cell r="F83">
            <v>440.20319832416988</v>
          </cell>
          <cell r="G83">
            <v>234.04376238411172</v>
          </cell>
          <cell r="H83">
            <v>206.15943594005819</v>
          </cell>
          <cell r="I83">
            <v>50.291574889867839</v>
          </cell>
          <cell r="J83">
            <v>67.488854961832061</v>
          </cell>
          <cell r="K83" t="str">
            <v>Outside</v>
          </cell>
        </row>
        <row r="84">
          <cell r="A84">
            <v>812</v>
          </cell>
          <cell r="B84" t="str">
            <v>North East Lincolnshire</v>
          </cell>
          <cell r="C84">
            <v>503.10328911681063</v>
          </cell>
          <cell r="D84">
            <v>188.047340813723</v>
          </cell>
          <cell r="E84">
            <v>315.05594830308775</v>
          </cell>
          <cell r="F84">
            <v>541.14836332692664</v>
          </cell>
          <cell r="G84">
            <v>226.09241502383887</v>
          </cell>
          <cell r="H84">
            <v>315.05594830308775</v>
          </cell>
          <cell r="I84">
            <v>238.41968750000001</v>
          </cell>
          <cell r="J84">
            <v>105.30999663412992</v>
          </cell>
          <cell r="K84" t="str">
            <v>Outside</v>
          </cell>
        </row>
        <row r="85">
          <cell r="A85">
            <v>813</v>
          </cell>
          <cell r="B85" t="str">
            <v>North Lincolnshire</v>
          </cell>
          <cell r="C85">
            <v>448.91825207733234</v>
          </cell>
          <cell r="D85">
            <v>126.9274706776075</v>
          </cell>
          <cell r="E85">
            <v>321.99078139972477</v>
          </cell>
          <cell r="F85">
            <v>450.04314469822339</v>
          </cell>
          <cell r="G85">
            <v>127.53613599181639</v>
          </cell>
          <cell r="H85">
            <v>322.50700870640708</v>
          </cell>
          <cell r="I85">
            <v>229.70264064293914</v>
          </cell>
          <cell r="J85">
            <v>320.01313868613141</v>
          </cell>
          <cell r="K85" t="str">
            <v>Outside</v>
          </cell>
        </row>
        <row r="86">
          <cell r="A86">
            <v>815</v>
          </cell>
          <cell r="B86" t="str">
            <v>North Yorkshire</v>
          </cell>
          <cell r="C86">
            <v>266.39929398008962</v>
          </cell>
          <cell r="D86">
            <v>95.832699459326733</v>
          </cell>
          <cell r="E86">
            <v>170.56659452076298</v>
          </cell>
          <cell r="F86">
            <v>320.53875925402292</v>
          </cell>
          <cell r="G86">
            <v>148.81547393908329</v>
          </cell>
          <cell r="H86">
            <v>171.72328531493966</v>
          </cell>
          <cell r="I86">
            <v>254.50926517571884</v>
          </cell>
          <cell r="J86">
            <v>380.98587933247751</v>
          </cell>
          <cell r="K86" t="str">
            <v>Outside</v>
          </cell>
        </row>
        <row r="87">
          <cell r="A87">
            <v>816</v>
          </cell>
          <cell r="B87" t="str">
            <v>York</v>
          </cell>
          <cell r="C87">
            <v>298.40837345582304</v>
          </cell>
          <cell r="D87">
            <v>52.249351860100887</v>
          </cell>
          <cell r="E87">
            <v>246.15902159572207</v>
          </cell>
          <cell r="F87">
            <v>433.81161899001995</v>
          </cell>
          <cell r="G87">
            <v>187.29082697261379</v>
          </cell>
          <cell r="H87">
            <v>246.52079201740605</v>
          </cell>
          <cell r="I87">
            <v>314.02296336796064</v>
          </cell>
          <cell r="J87">
            <v>390.01342281879192</v>
          </cell>
          <cell r="K87" t="str">
            <v>Outside</v>
          </cell>
        </row>
        <row r="88">
          <cell r="A88">
            <v>821</v>
          </cell>
          <cell r="B88" t="str">
            <v>Luton</v>
          </cell>
          <cell r="C88">
            <v>377.2961902200891</v>
          </cell>
          <cell r="D88">
            <v>75.940510180271744</v>
          </cell>
          <cell r="E88">
            <v>301.3556800398174</v>
          </cell>
          <cell r="F88">
            <v>487.43789634891596</v>
          </cell>
          <cell r="G88">
            <v>185.23505753845572</v>
          </cell>
          <cell r="H88">
            <v>302.20283881046021</v>
          </cell>
          <cell r="I88">
            <v>78.373525179856117</v>
          </cell>
          <cell r="J88">
            <v>60.899612653324724</v>
          </cell>
          <cell r="K88" t="str">
            <v>Outside</v>
          </cell>
        </row>
        <row r="89">
          <cell r="A89">
            <v>822</v>
          </cell>
          <cell r="B89" t="str">
            <v>Bedford</v>
          </cell>
          <cell r="C89">
            <v>448.17774199671197</v>
          </cell>
          <cell r="D89">
            <v>105.15160903059973</v>
          </cell>
          <cell r="E89">
            <v>343.0261329661123</v>
          </cell>
          <cell r="F89">
            <v>458.70484476151648</v>
          </cell>
          <cell r="G89">
            <v>115.76983508653113</v>
          </cell>
          <cell r="H89">
            <v>342.93500967498545</v>
          </cell>
          <cell r="I89">
            <v>111.16504854368932</v>
          </cell>
          <cell r="J89">
            <v>154.36460848568473</v>
          </cell>
          <cell r="K89" t="str">
            <v>Outside</v>
          </cell>
        </row>
        <row r="90">
          <cell r="A90">
            <v>823</v>
          </cell>
          <cell r="B90" t="str">
            <v>Central Bedfordshire</v>
          </cell>
          <cell r="C90">
            <v>337.30106378379026</v>
          </cell>
          <cell r="D90">
            <v>104.04446020231707</v>
          </cell>
          <cell r="E90">
            <v>233.25660358147306</v>
          </cell>
          <cell r="F90">
            <v>348.35000083837053</v>
          </cell>
          <cell r="G90">
            <v>115.06579887537276</v>
          </cell>
          <cell r="H90">
            <v>233.2842019629978</v>
          </cell>
          <cell r="I90">
            <v>53.431309264897784</v>
          </cell>
          <cell r="J90">
            <v>125.3684276568502</v>
          </cell>
          <cell r="K90" t="str">
            <v>Outside</v>
          </cell>
        </row>
        <row r="91">
          <cell r="A91">
            <v>825</v>
          </cell>
          <cell r="B91" t="str">
            <v>Buckinghamshire</v>
          </cell>
          <cell r="C91">
            <v>174.65767561222617</v>
          </cell>
          <cell r="D91">
            <v>19.905720975561369</v>
          </cell>
          <cell r="E91">
            <v>154.75195463666481</v>
          </cell>
          <cell r="F91">
            <v>208.17801401104313</v>
          </cell>
          <cell r="G91">
            <v>53.046532715717987</v>
          </cell>
          <cell r="H91">
            <v>155.13148129532516</v>
          </cell>
          <cell r="I91">
            <v>231.30465821881134</v>
          </cell>
          <cell r="J91">
            <v>339.14077212806029</v>
          </cell>
          <cell r="K91" t="str">
            <v>Outside</v>
          </cell>
        </row>
        <row r="92">
          <cell r="A92">
            <v>826</v>
          </cell>
          <cell r="B92" t="str">
            <v>Milton Keynes</v>
          </cell>
          <cell r="C92">
            <v>371.35810043080465</v>
          </cell>
          <cell r="D92">
            <v>73.756681597006079</v>
          </cell>
          <cell r="E92">
            <v>297.60141883379862</v>
          </cell>
          <cell r="F92">
            <v>342.98861930977057</v>
          </cell>
          <cell r="G92">
            <v>45.471397983345099</v>
          </cell>
          <cell r="H92">
            <v>297.51722132642544</v>
          </cell>
          <cell r="I92">
            <v>96.862660944206013</v>
          </cell>
          <cell r="J92">
            <v>48.939136348180888</v>
          </cell>
          <cell r="K92" t="str">
            <v>Outside</v>
          </cell>
        </row>
        <row r="93">
          <cell r="A93">
            <v>830</v>
          </cell>
          <cell r="B93" t="str">
            <v>Derbyshire</v>
          </cell>
          <cell r="C93">
            <v>570.33086345220499</v>
          </cell>
          <cell r="D93">
            <v>236.25026415691485</v>
          </cell>
          <cell r="E93">
            <v>334.08059929529003</v>
          </cell>
          <cell r="F93">
            <v>562.18200436975349</v>
          </cell>
          <cell r="G93">
            <v>227.65794863919842</v>
          </cell>
          <cell r="H93">
            <v>334.52405573055506</v>
          </cell>
          <cell r="I93">
            <v>12.9855525606469</v>
          </cell>
          <cell r="J93">
            <v>1.5821253144842458</v>
          </cell>
          <cell r="K93" t="str">
            <v>Outside</v>
          </cell>
        </row>
        <row r="94">
          <cell r="A94">
            <v>831</v>
          </cell>
          <cell r="B94" t="str">
            <v>Derby</v>
          </cell>
          <cell r="C94">
            <v>267.16357178438608</v>
          </cell>
          <cell r="D94">
            <v>60.842625477507106</v>
          </cell>
          <cell r="E94">
            <v>206.32094630687891</v>
          </cell>
          <cell r="F94">
            <v>254.04109955275212</v>
          </cell>
          <cell r="G94">
            <v>47.631987573120568</v>
          </cell>
          <cell r="H94">
            <v>206.40911197963152</v>
          </cell>
          <cell r="I94">
            <v>241.53389128094724</v>
          </cell>
          <cell r="J94">
            <v>134.01842975206611</v>
          </cell>
          <cell r="K94" t="str">
            <v>Outside</v>
          </cell>
        </row>
        <row r="95">
          <cell r="A95">
            <v>835</v>
          </cell>
          <cell r="B95" t="str">
            <v>Dorset</v>
          </cell>
          <cell r="C95">
            <v>472.56699854645638</v>
          </cell>
          <cell r="D95">
            <v>87.245499890420092</v>
          </cell>
          <cell r="E95">
            <v>385.32149865603634</v>
          </cell>
          <cell r="F95">
            <v>473.43098206547108</v>
          </cell>
          <cell r="G95">
            <v>85.710466396466231</v>
          </cell>
          <cell r="H95">
            <v>387.72051566900495</v>
          </cell>
          <cell r="I95">
            <v>430.07922182109905</v>
          </cell>
          <cell r="J95">
            <v>583.97216998871761</v>
          </cell>
          <cell r="K95" t="str">
            <v>Outside</v>
          </cell>
        </row>
        <row r="96">
          <cell r="A96">
            <v>836</v>
          </cell>
          <cell r="B96" t="str">
            <v>Poole</v>
          </cell>
          <cell r="C96">
            <v>284.00313410935632</v>
          </cell>
          <cell r="D96">
            <v>80.191322249513362</v>
          </cell>
          <cell r="E96">
            <v>203.81181185984292</v>
          </cell>
          <cell r="F96">
            <v>247.00715400595442</v>
          </cell>
          <cell r="G96">
            <v>43.282573288929008</v>
          </cell>
          <cell r="H96">
            <v>203.72458071702542</v>
          </cell>
          <cell r="I96">
            <v>41.473329880890731</v>
          </cell>
          <cell r="J96">
            <v>35.203655352480418</v>
          </cell>
          <cell r="K96" t="str">
            <v>Outside</v>
          </cell>
        </row>
        <row r="97">
          <cell r="A97">
            <v>837</v>
          </cell>
          <cell r="B97" t="str">
            <v>Bournemouth</v>
          </cell>
          <cell r="C97">
            <v>378.09479791993539</v>
          </cell>
          <cell r="D97">
            <v>113.65054873883021</v>
          </cell>
          <cell r="E97">
            <v>264.44424918110514</v>
          </cell>
          <cell r="F97">
            <v>333.08304292296441</v>
          </cell>
          <cell r="G97">
            <v>70.954609338915901</v>
          </cell>
          <cell r="H97">
            <v>262.12843358404854</v>
          </cell>
          <cell r="I97">
            <v>129.09090909090909</v>
          </cell>
          <cell r="J97">
            <v>167.74458305975048</v>
          </cell>
          <cell r="K97" t="str">
            <v>Outside</v>
          </cell>
        </row>
        <row r="98">
          <cell r="A98">
            <v>840</v>
          </cell>
          <cell r="B98" t="str">
            <v>Durham</v>
          </cell>
          <cell r="C98">
            <v>295.1564657152029</v>
          </cell>
          <cell r="D98">
            <v>58.505323253159617</v>
          </cell>
          <cell r="E98">
            <v>236.65114246204337</v>
          </cell>
          <cell r="F98">
            <v>318.14626675322756</v>
          </cell>
          <cell r="G98">
            <v>81.495124291184268</v>
          </cell>
          <cell r="H98">
            <v>236.65114246204331</v>
          </cell>
          <cell r="I98">
            <v>83.250678536532405</v>
          </cell>
          <cell r="J98">
            <v>69.510988251554934</v>
          </cell>
          <cell r="K98" t="str">
            <v>Outside</v>
          </cell>
        </row>
        <row r="99">
          <cell r="A99">
            <v>841</v>
          </cell>
          <cell r="B99" t="str">
            <v>Darlington</v>
          </cell>
          <cell r="C99">
            <v>556.34999033853205</v>
          </cell>
          <cell r="D99">
            <v>244.42093303592162</v>
          </cell>
          <cell r="E99">
            <v>311.92905730261049</v>
          </cell>
          <cell r="F99">
            <v>699.4078066692482</v>
          </cell>
          <cell r="G99">
            <v>387.47874936663754</v>
          </cell>
          <cell r="H99">
            <v>311.92905730261049</v>
          </cell>
          <cell r="I99">
            <v>27.352297592997811</v>
          </cell>
          <cell r="J99">
            <v>20.318021201413426</v>
          </cell>
          <cell r="K99" t="str">
            <v>Outside</v>
          </cell>
        </row>
        <row r="100">
          <cell r="A100">
            <v>845</v>
          </cell>
          <cell r="B100" t="str">
            <v>East Sussex</v>
          </cell>
          <cell r="C100">
            <v>372.39509225456288</v>
          </cell>
          <cell r="D100">
            <v>160.39661348041736</v>
          </cell>
          <cell r="E100">
            <v>211.9984787741455</v>
          </cell>
          <cell r="F100">
            <v>388.45891314543348</v>
          </cell>
          <cell r="G100">
            <v>176.46043437128802</v>
          </cell>
          <cell r="H100">
            <v>211.99847877414547</v>
          </cell>
          <cell r="I100">
            <v>379.12635216346155</v>
          </cell>
          <cell r="J100">
            <v>124.4105550500455</v>
          </cell>
          <cell r="K100" t="str">
            <v>Outside</v>
          </cell>
        </row>
        <row r="101">
          <cell r="A101">
            <v>846</v>
          </cell>
          <cell r="B101" t="str">
            <v>Brighton and Hove</v>
          </cell>
          <cell r="C101">
            <v>448.24572013741732</v>
          </cell>
          <cell r="D101">
            <v>217.291653885182</v>
          </cell>
          <cell r="E101">
            <v>230.95406625223541</v>
          </cell>
          <cell r="F101">
            <v>358.81951045279629</v>
          </cell>
          <cell r="G101">
            <v>127.86544420056094</v>
          </cell>
          <cell r="H101">
            <v>230.95406625223538</v>
          </cell>
          <cell r="I101">
            <v>125.96142359382777</v>
          </cell>
          <cell r="J101">
            <v>93.264354066985646</v>
          </cell>
          <cell r="K101" t="str">
            <v>Outside</v>
          </cell>
        </row>
        <row r="102">
          <cell r="A102">
            <v>850</v>
          </cell>
          <cell r="B102" t="str">
            <v>Hampshire</v>
          </cell>
          <cell r="C102">
            <v>531.90862096752562</v>
          </cell>
          <cell r="D102">
            <v>277.64884795082611</v>
          </cell>
          <cell r="E102">
            <v>254.25977301669951</v>
          </cell>
          <cell r="F102">
            <v>553.6849456378975</v>
          </cell>
          <cell r="G102">
            <v>297.6611431371781</v>
          </cell>
          <cell r="H102">
            <v>256.0238025007194</v>
          </cell>
          <cell r="I102">
            <v>56.948585177049011</v>
          </cell>
          <cell r="J102">
            <v>61.407167130058696</v>
          </cell>
          <cell r="K102" t="str">
            <v>Outside</v>
          </cell>
        </row>
        <row r="103">
          <cell r="A103">
            <v>851</v>
          </cell>
          <cell r="B103" t="str">
            <v>Portsmouth</v>
          </cell>
          <cell r="C103">
            <v>358.03197316984733</v>
          </cell>
          <cell r="D103">
            <v>74.218688247841257</v>
          </cell>
          <cell r="E103">
            <v>283.81328492200601</v>
          </cell>
          <cell r="F103">
            <v>366.39498013597915</v>
          </cell>
          <cell r="G103">
            <v>78.371863151971837</v>
          </cell>
          <cell r="H103">
            <v>288.02311698400729</v>
          </cell>
          <cell r="I103">
            <v>136.23828008360704</v>
          </cell>
          <cell r="J103">
            <v>118.56895889358432</v>
          </cell>
          <cell r="K103" t="str">
            <v>Outside</v>
          </cell>
        </row>
        <row r="104">
          <cell r="A104">
            <v>852</v>
          </cell>
          <cell r="B104" t="str">
            <v>Southampton</v>
          </cell>
          <cell r="C104">
            <v>607.74284106942991</v>
          </cell>
          <cell r="D104">
            <v>153.90480954015999</v>
          </cell>
          <cell r="E104">
            <v>453.83803152927004</v>
          </cell>
          <cell r="F104">
            <v>559.60331519874001</v>
          </cell>
          <cell r="G104">
            <v>105.76528366947008</v>
          </cell>
          <cell r="H104">
            <v>453.83803152926998</v>
          </cell>
          <cell r="I104">
            <v>0</v>
          </cell>
          <cell r="J104">
            <v>0</v>
          </cell>
          <cell r="K104" t="str">
            <v>Outside</v>
          </cell>
        </row>
        <row r="105">
          <cell r="A105">
            <v>855</v>
          </cell>
          <cell r="B105" t="str">
            <v>Leicestershire</v>
          </cell>
          <cell r="C105">
            <v>456.76027297913072</v>
          </cell>
          <cell r="D105">
            <v>259.7006344055776</v>
          </cell>
          <cell r="E105">
            <v>197.05963857355323</v>
          </cell>
          <cell r="F105">
            <v>449.77365226232644</v>
          </cell>
          <cell r="G105">
            <v>252.71401368877304</v>
          </cell>
          <cell r="H105">
            <v>197.05963857355317</v>
          </cell>
          <cell r="I105">
            <v>276.69074978454466</v>
          </cell>
          <cell r="J105">
            <v>315.82578573842517</v>
          </cell>
          <cell r="K105" t="str">
            <v>Outside</v>
          </cell>
        </row>
        <row r="106">
          <cell r="A106">
            <v>856</v>
          </cell>
          <cell r="B106" t="str">
            <v>Leicester</v>
          </cell>
          <cell r="C106">
            <v>553.86614759401868</v>
          </cell>
          <cell r="D106">
            <v>139.76113716028971</v>
          </cell>
          <cell r="E106">
            <v>414.10501043372892</v>
          </cell>
          <cell r="F106">
            <v>527.81618230945048</v>
          </cell>
          <cell r="G106">
            <v>113.71117187572136</v>
          </cell>
          <cell r="H106">
            <v>414.10501043372903</v>
          </cell>
          <cell r="I106">
            <v>94.991874637260594</v>
          </cell>
          <cell r="J106">
            <v>99.805542283803149</v>
          </cell>
          <cell r="K106" t="str">
            <v>Outside</v>
          </cell>
        </row>
        <row r="107">
          <cell r="A107">
            <v>857</v>
          </cell>
          <cell r="B107" t="str">
            <v>Rutland</v>
          </cell>
          <cell r="C107">
            <v>656.0301301989748</v>
          </cell>
          <cell r="D107">
            <v>297.67486704108006</v>
          </cell>
          <cell r="E107">
            <v>358.35526315789474</v>
          </cell>
          <cell r="F107">
            <v>679.64434684786261</v>
          </cell>
          <cell r="G107">
            <v>321.28908368996781</v>
          </cell>
          <cell r="H107">
            <v>358.35526315789474</v>
          </cell>
          <cell r="I107">
            <v>274.22047244094489</v>
          </cell>
          <cell r="J107">
            <v>354.62897526501769</v>
          </cell>
          <cell r="K107" t="str">
            <v>Outside</v>
          </cell>
        </row>
        <row r="108">
          <cell r="A108">
            <v>860</v>
          </cell>
          <cell r="B108" t="str">
            <v>Staffordshire</v>
          </cell>
          <cell r="C108">
            <v>330.70979745898234</v>
          </cell>
          <cell r="D108">
            <v>159.44365340043228</v>
          </cell>
          <cell r="E108">
            <v>171.26614405855</v>
          </cell>
          <cell r="F108">
            <v>321.77279037602807</v>
          </cell>
          <cell r="G108">
            <v>150.5066463174781</v>
          </cell>
          <cell r="H108">
            <v>171.26614405855</v>
          </cell>
          <cell r="I108">
            <v>167.30413185820726</v>
          </cell>
          <cell r="J108">
            <v>214.09384090046794</v>
          </cell>
          <cell r="K108" t="str">
            <v>Outside</v>
          </cell>
        </row>
        <row r="109">
          <cell r="A109">
            <v>861</v>
          </cell>
          <cell r="B109" t="str">
            <v>Stoke-on-Trent</v>
          </cell>
          <cell r="C109">
            <v>572.58102410323977</v>
          </cell>
          <cell r="D109">
            <v>148.7685142061695</v>
          </cell>
          <cell r="E109">
            <v>423.81250989707036</v>
          </cell>
          <cell r="F109">
            <v>563.40402783123113</v>
          </cell>
          <cell r="G109">
            <v>139.59151793416072</v>
          </cell>
          <cell r="H109">
            <v>423.81250989707047</v>
          </cell>
          <cell r="I109">
            <v>0</v>
          </cell>
          <cell r="J109">
            <v>0</v>
          </cell>
          <cell r="K109" t="str">
            <v>Outside</v>
          </cell>
        </row>
        <row r="110">
          <cell r="A110">
            <v>865</v>
          </cell>
          <cell r="B110" t="str">
            <v>Wiltshire</v>
          </cell>
          <cell r="C110">
            <v>297.62848155181365</v>
          </cell>
          <cell r="D110">
            <v>105.74296004886411</v>
          </cell>
          <cell r="E110">
            <v>191.88552150294956</v>
          </cell>
          <cell r="F110">
            <v>237.1991779362105</v>
          </cell>
          <cell r="G110">
            <v>44.391353603742061</v>
          </cell>
          <cell r="H110">
            <v>192.8078243324685</v>
          </cell>
          <cell r="I110">
            <v>319.21872418761006</v>
          </cell>
          <cell r="J110">
            <v>131.35877714825307</v>
          </cell>
          <cell r="K110" t="str">
            <v>Outside</v>
          </cell>
        </row>
        <row r="111">
          <cell r="A111">
            <v>866</v>
          </cell>
          <cell r="B111" t="str">
            <v>Swindon</v>
          </cell>
          <cell r="C111">
            <v>432.05028636481541</v>
          </cell>
          <cell r="D111">
            <v>189.66054014964681</v>
          </cell>
          <cell r="E111">
            <v>242.38974621516854</v>
          </cell>
          <cell r="F111">
            <v>422.78499640205769</v>
          </cell>
          <cell r="G111">
            <v>180.39525018688906</v>
          </cell>
          <cell r="H111">
            <v>242.3897462151686</v>
          </cell>
          <cell r="I111">
            <v>121.79080221300138</v>
          </cell>
          <cell r="J111">
            <v>87.641183250096049</v>
          </cell>
          <cell r="K111" t="str">
            <v>Outside</v>
          </cell>
        </row>
        <row r="112">
          <cell r="A112">
            <v>867</v>
          </cell>
          <cell r="B112" t="str">
            <v>Bracknell Forest</v>
          </cell>
          <cell r="C112">
            <v>327.51790764289433</v>
          </cell>
          <cell r="D112">
            <v>94.327259439001068</v>
          </cell>
          <cell r="E112">
            <v>233.19064820389323</v>
          </cell>
          <cell r="F112">
            <v>349.87031706662947</v>
          </cell>
          <cell r="G112">
            <v>116.67966886273622</v>
          </cell>
          <cell r="H112">
            <v>233.19064820389323</v>
          </cell>
          <cell r="I112">
            <v>235.21128526645768</v>
          </cell>
          <cell r="J112">
            <v>136.92838427947598</v>
          </cell>
          <cell r="K112" t="str">
            <v>Outside</v>
          </cell>
        </row>
        <row r="113">
          <cell r="A113">
            <v>868</v>
          </cell>
          <cell r="B113" t="str">
            <v>Windsor and Maidenhead</v>
          </cell>
          <cell r="C113">
            <v>357.71492447397389</v>
          </cell>
          <cell r="D113">
            <v>155.10421192205644</v>
          </cell>
          <cell r="E113">
            <v>202.61071255191754</v>
          </cell>
          <cell r="F113">
            <v>309.50922098209287</v>
          </cell>
          <cell r="G113">
            <v>106.89850843017534</v>
          </cell>
          <cell r="H113">
            <v>202.61071255191757</v>
          </cell>
          <cell r="I113">
            <v>579.0013550135501</v>
          </cell>
          <cell r="J113">
            <v>338.96247240618101</v>
          </cell>
          <cell r="K113" t="str">
            <v>Outside</v>
          </cell>
        </row>
        <row r="114">
          <cell r="A114">
            <v>869</v>
          </cell>
          <cell r="B114" t="str">
            <v>West Berkshire</v>
          </cell>
          <cell r="C114">
            <v>281.08418409701432</v>
          </cell>
          <cell r="D114">
            <v>72.074241380156721</v>
          </cell>
          <cell r="E114">
            <v>209.00994271685761</v>
          </cell>
          <cell r="F114">
            <v>310.867680531421</v>
          </cell>
          <cell r="G114">
            <v>101.85773781456348</v>
          </cell>
          <cell r="H114">
            <v>209.00994271685758</v>
          </cell>
          <cell r="I114">
            <v>193.44581618655693</v>
          </cell>
          <cell r="J114">
            <v>233.76</v>
          </cell>
          <cell r="K114" t="str">
            <v>Outside</v>
          </cell>
        </row>
        <row r="115">
          <cell r="A115">
            <v>870</v>
          </cell>
          <cell r="B115" t="str">
            <v>Reading</v>
          </cell>
          <cell r="C115">
            <v>586.07599351058411</v>
          </cell>
          <cell r="D115">
            <v>82.495437955028592</v>
          </cell>
          <cell r="E115">
            <v>503.58055555555552</v>
          </cell>
          <cell r="F115">
            <v>770.56050841749618</v>
          </cell>
          <cell r="G115">
            <v>266.97995286194066</v>
          </cell>
          <cell r="H115">
            <v>503.58055555555558</v>
          </cell>
          <cell r="I115">
            <v>92.470415647921754</v>
          </cell>
          <cell r="J115">
            <v>74.215850515463913</v>
          </cell>
          <cell r="K115" t="str">
            <v>Outside</v>
          </cell>
        </row>
        <row r="116">
          <cell r="A116">
            <v>871</v>
          </cell>
          <cell r="B116" t="str">
            <v>Slough</v>
          </cell>
          <cell r="C116">
            <v>359.11508692647863</v>
          </cell>
          <cell r="D116">
            <v>124.32865290144336</v>
          </cell>
          <cell r="E116">
            <v>234.78643402503528</v>
          </cell>
          <cell r="F116">
            <v>411.24929615757799</v>
          </cell>
          <cell r="G116">
            <v>176.46286213254265</v>
          </cell>
          <cell r="H116">
            <v>234.78643402503528</v>
          </cell>
          <cell r="I116">
            <v>180.70869746150646</v>
          </cell>
          <cell r="J116">
            <v>109.84886782517114</v>
          </cell>
          <cell r="K116" t="str">
            <v>Outside</v>
          </cell>
        </row>
        <row r="117">
          <cell r="A117">
            <v>872</v>
          </cell>
          <cell r="B117" t="str">
            <v>Wokingham</v>
          </cell>
          <cell r="C117">
            <v>572.15031680543075</v>
          </cell>
          <cell r="D117">
            <v>120.93975659937797</v>
          </cell>
          <cell r="E117">
            <v>451.21056020605283</v>
          </cell>
          <cell r="F117">
            <v>565.18650080013458</v>
          </cell>
          <cell r="G117">
            <v>113.97594059408172</v>
          </cell>
          <cell r="H117">
            <v>451.21056020605283</v>
          </cell>
          <cell r="I117">
            <v>36.892081934184013</v>
          </cell>
          <cell r="J117">
            <v>29.596164828033746</v>
          </cell>
          <cell r="K117" t="str">
            <v>Outside</v>
          </cell>
        </row>
        <row r="118">
          <cell r="A118">
            <v>873</v>
          </cell>
          <cell r="B118" t="str">
            <v>Cambridgeshire</v>
          </cell>
          <cell r="C118">
            <v>322.93828137098461</v>
          </cell>
          <cell r="D118">
            <v>96.922136994884326</v>
          </cell>
          <cell r="E118">
            <v>226.01614437610033</v>
          </cell>
          <cell r="F118">
            <v>305.43849901726162</v>
          </cell>
          <cell r="G118">
            <v>80.81439863726159</v>
          </cell>
          <cell r="H118">
            <v>224.62410037999999</v>
          </cell>
          <cell r="I118">
            <v>191.63188706126149</v>
          </cell>
          <cell r="J118">
            <v>0</v>
          </cell>
          <cell r="K118" t="str">
            <v>Outside</v>
          </cell>
        </row>
        <row r="119">
          <cell r="A119">
            <v>874</v>
          </cell>
          <cell r="B119" t="str">
            <v>Peterborough</v>
          </cell>
          <cell r="C119">
            <v>478.89941198050366</v>
          </cell>
          <cell r="D119">
            <v>76.013917780967688</v>
          </cell>
          <cell r="E119">
            <v>402.88549419953597</v>
          </cell>
          <cell r="F119">
            <v>465.65377071316539</v>
          </cell>
          <cell r="G119">
            <v>62.768276513629431</v>
          </cell>
          <cell r="H119">
            <v>402.88549419953591</v>
          </cell>
          <cell r="I119">
            <v>257.8186542505257</v>
          </cell>
          <cell r="J119">
            <v>263.17953366058907</v>
          </cell>
          <cell r="K119" t="str">
            <v>Outside</v>
          </cell>
        </row>
        <row r="120">
          <cell r="A120">
            <v>876</v>
          </cell>
          <cell r="B120" t="str">
            <v>Halton</v>
          </cell>
          <cell r="C120">
            <v>677.68577028083428</v>
          </cell>
          <cell r="D120">
            <v>28.338137102934098</v>
          </cell>
          <cell r="E120">
            <v>649.34763317790021</v>
          </cell>
          <cell r="F120">
            <v>692.99306630321757</v>
          </cell>
          <cell r="G120">
            <v>28.451017951449945</v>
          </cell>
          <cell r="H120">
            <v>664.54204835176745</v>
          </cell>
          <cell r="I120">
            <v>238.75532994923859</v>
          </cell>
          <cell r="J120">
            <v>171.18717828731866</v>
          </cell>
          <cell r="K120" t="str">
            <v>Outside</v>
          </cell>
        </row>
        <row r="121">
          <cell r="A121">
            <v>877</v>
          </cell>
          <cell r="B121" t="str">
            <v>Warrington</v>
          </cell>
          <cell r="C121">
            <v>491.67523122446482</v>
          </cell>
          <cell r="D121">
            <v>265.62233042352375</v>
          </cell>
          <cell r="E121">
            <v>226.05290080094107</v>
          </cell>
          <cell r="F121">
            <v>437.45165393180196</v>
          </cell>
          <cell r="G121">
            <v>209.82931935370405</v>
          </cell>
          <cell r="H121">
            <v>227.62233457809788</v>
          </cell>
          <cell r="I121">
            <v>54.125085910652921</v>
          </cell>
          <cell r="J121">
            <v>59.467928011075216</v>
          </cell>
          <cell r="K121" t="str">
            <v>Outside</v>
          </cell>
        </row>
        <row r="122">
          <cell r="A122">
            <v>878</v>
          </cell>
          <cell r="B122" t="str">
            <v>Devon</v>
          </cell>
          <cell r="C122">
            <v>440.02034620336855</v>
          </cell>
          <cell r="D122">
            <v>80.467306120502784</v>
          </cell>
          <cell r="E122">
            <v>359.55304008286583</v>
          </cell>
          <cell r="F122">
            <v>414.60943505845455</v>
          </cell>
          <cell r="G122">
            <v>54.74280847832415</v>
          </cell>
          <cell r="H122">
            <v>359.86662658013046</v>
          </cell>
          <cell r="I122">
            <v>76.636796357615893</v>
          </cell>
          <cell r="J122">
            <v>96.170506912442391</v>
          </cell>
          <cell r="K122" t="str">
            <v>Outside</v>
          </cell>
        </row>
        <row r="123">
          <cell r="A123">
            <v>879</v>
          </cell>
          <cell r="B123" t="str">
            <v>Plymouth</v>
          </cell>
          <cell r="C123">
            <v>520.43952227232876</v>
          </cell>
          <cell r="D123">
            <v>364.30702725467825</v>
          </cell>
          <cell r="E123">
            <v>156.13249501765054</v>
          </cell>
          <cell r="F123">
            <v>483.07017043607459</v>
          </cell>
          <cell r="G123">
            <v>326.53225952194703</v>
          </cell>
          <cell r="H123">
            <v>156.53791091412748</v>
          </cell>
          <cell r="I123">
            <v>142.67852294325277</v>
          </cell>
          <cell r="J123">
            <v>165.73951367781154</v>
          </cell>
          <cell r="K123" t="str">
            <v>Outside</v>
          </cell>
        </row>
        <row r="124">
          <cell r="A124">
            <v>880</v>
          </cell>
          <cell r="B124" t="str">
            <v>Torbay</v>
          </cell>
          <cell r="C124">
            <v>527.27012401499144</v>
          </cell>
          <cell r="D124">
            <v>227.68265909450503</v>
          </cell>
          <cell r="E124">
            <v>299.58746492048641</v>
          </cell>
          <cell r="F124">
            <v>506.61969061632556</v>
          </cell>
          <cell r="G124">
            <v>207.03222569583909</v>
          </cell>
          <cell r="H124">
            <v>299.58746492048641</v>
          </cell>
          <cell r="I124">
            <v>112.85106382978724</v>
          </cell>
          <cell r="J124">
            <v>102.4162226169331</v>
          </cell>
          <cell r="K124" t="str">
            <v>Outside</v>
          </cell>
        </row>
        <row r="125">
          <cell r="A125">
            <v>881</v>
          </cell>
          <cell r="B125" t="str">
            <v>Essex</v>
          </cell>
          <cell r="C125">
            <v>434.64301761607271</v>
          </cell>
          <cell r="D125">
            <v>109.97493917097684</v>
          </cell>
          <cell r="E125">
            <v>324.66807844509594</v>
          </cell>
          <cell r="F125">
            <v>417.80937734851307</v>
          </cell>
          <cell r="G125">
            <v>93.283786215369673</v>
          </cell>
          <cell r="H125">
            <v>324.52559113314339</v>
          </cell>
          <cell r="I125">
            <v>60.157823213292978</v>
          </cell>
          <cell r="J125">
            <v>48.431054372067983</v>
          </cell>
          <cell r="K125" t="str">
            <v>Outside</v>
          </cell>
        </row>
        <row r="126">
          <cell r="A126">
            <v>882</v>
          </cell>
          <cell r="B126" t="str">
            <v>Southend-on-Sea</v>
          </cell>
          <cell r="C126">
            <v>405.75691280794427</v>
          </cell>
          <cell r="D126">
            <v>153.12962325773469</v>
          </cell>
          <cell r="E126">
            <v>252.62728955020961</v>
          </cell>
          <cell r="F126">
            <v>448.49696711528304</v>
          </cell>
          <cell r="G126">
            <v>192.51242134241249</v>
          </cell>
          <cell r="H126">
            <v>255.98454577287055</v>
          </cell>
          <cell r="I126">
            <v>3.9123630672926448</v>
          </cell>
          <cell r="J126">
            <v>5.6980056980056979</v>
          </cell>
          <cell r="K126" t="str">
            <v>Outside</v>
          </cell>
        </row>
        <row r="127">
          <cell r="A127">
            <v>883</v>
          </cell>
          <cell r="B127" t="str">
            <v>Thurrock</v>
          </cell>
          <cell r="C127">
            <v>686.62518953758001</v>
          </cell>
          <cell r="D127">
            <v>93.73257611080021</v>
          </cell>
          <cell r="E127">
            <v>592.8926134267798</v>
          </cell>
          <cell r="F127">
            <v>693.77599091022637</v>
          </cell>
          <cell r="G127">
            <v>92.862701489884614</v>
          </cell>
          <cell r="H127">
            <v>600.9132894203417</v>
          </cell>
          <cell r="I127">
            <v>144.12272576910354</v>
          </cell>
          <cell r="J127">
            <v>195.33986236103758</v>
          </cell>
          <cell r="K127" t="str">
            <v>Outside</v>
          </cell>
        </row>
        <row r="128">
          <cell r="A128">
            <v>884</v>
          </cell>
          <cell r="B128" t="str">
            <v>Herefordshire</v>
          </cell>
          <cell r="C128">
            <v>361.29033623576464</v>
          </cell>
          <cell r="D128">
            <v>103.05760875314255</v>
          </cell>
          <cell r="E128">
            <v>258.23272748262212</v>
          </cell>
          <cell r="F128">
            <v>440.86746417865288</v>
          </cell>
          <cell r="G128">
            <v>182.5700670734968</v>
          </cell>
          <cell r="H128">
            <v>258.29739710515616</v>
          </cell>
          <cell r="I128">
            <v>251.72422018348627</v>
          </cell>
          <cell r="J128">
            <v>314.53248292682923</v>
          </cell>
          <cell r="K128" t="str">
            <v>Outside</v>
          </cell>
        </row>
        <row r="129">
          <cell r="A129">
            <v>885</v>
          </cell>
          <cell r="B129" t="str">
            <v>Worcestershire</v>
          </cell>
          <cell r="C129">
            <v>356.28570203708244</v>
          </cell>
          <cell r="D129">
            <v>51.776156108217165</v>
          </cell>
          <cell r="E129">
            <v>304.50954592886529</v>
          </cell>
          <cell r="F129">
            <v>397.65484518524795</v>
          </cell>
          <cell r="G129">
            <v>93.148050683606257</v>
          </cell>
          <cell r="H129">
            <v>304.50679450164171</v>
          </cell>
          <cell r="I129">
            <v>89.538257469980451</v>
          </cell>
          <cell r="J129">
            <v>70.875782445402692</v>
          </cell>
          <cell r="K129" t="str">
            <v>Outside</v>
          </cell>
        </row>
        <row r="130">
          <cell r="A130">
            <v>886</v>
          </cell>
          <cell r="B130" t="str">
            <v>Kent</v>
          </cell>
          <cell r="C130">
            <v>328.48642966025295</v>
          </cell>
          <cell r="D130">
            <v>119.00944671257696</v>
          </cell>
          <cell r="E130">
            <v>209.47698294767605</v>
          </cell>
          <cell r="F130">
            <v>308.81672510727844</v>
          </cell>
          <cell r="G130">
            <v>99.339742159602423</v>
          </cell>
          <cell r="H130">
            <v>209.47698294767605</v>
          </cell>
          <cell r="I130">
            <v>34.150006638291224</v>
          </cell>
          <cell r="J130">
            <v>36.751715534857198</v>
          </cell>
          <cell r="K130" t="str">
            <v>Outside</v>
          </cell>
        </row>
        <row r="131">
          <cell r="A131">
            <v>887</v>
          </cell>
          <cell r="B131" t="str">
            <v>Medway</v>
          </cell>
          <cell r="C131">
            <v>258.76293855537364</v>
          </cell>
          <cell r="D131">
            <v>24.631937331735827</v>
          </cell>
          <cell r="E131">
            <v>234.13100122363778</v>
          </cell>
          <cell r="F131">
            <v>273.75067401992339</v>
          </cell>
          <cell r="G131">
            <v>39.619672796285599</v>
          </cell>
          <cell r="H131">
            <v>234.13100122363781</v>
          </cell>
          <cell r="I131">
            <v>35.98581560283688</v>
          </cell>
          <cell r="J131">
            <v>39.976883561643838</v>
          </cell>
          <cell r="K131" t="str">
            <v>Outside</v>
          </cell>
        </row>
        <row r="132">
          <cell r="A132">
            <v>888</v>
          </cell>
          <cell r="B132" t="str">
            <v>Lancashire</v>
          </cell>
          <cell r="C132">
            <v>278.87811230564762</v>
          </cell>
          <cell r="D132">
            <v>42.71214754388302</v>
          </cell>
          <cell r="E132">
            <v>236.1659647617646</v>
          </cell>
          <cell r="F132">
            <v>333.64141543704739</v>
          </cell>
          <cell r="G132">
            <v>97.475450675282787</v>
          </cell>
          <cell r="H132">
            <v>236.1659647617646</v>
          </cell>
          <cell r="I132">
            <v>0</v>
          </cell>
          <cell r="J132">
            <v>0</v>
          </cell>
          <cell r="K132" t="str">
            <v>Outside</v>
          </cell>
        </row>
        <row r="133">
          <cell r="A133">
            <v>889</v>
          </cell>
          <cell r="B133" t="str">
            <v>Blackburn with Darwen</v>
          </cell>
          <cell r="C133">
            <v>397.22633606426581</v>
          </cell>
          <cell r="D133">
            <v>95.589819371426245</v>
          </cell>
          <cell r="E133">
            <v>301.63651669283956</v>
          </cell>
          <cell r="F133">
            <v>383.14404701717683</v>
          </cell>
          <cell r="G133">
            <v>80.661523806847796</v>
          </cell>
          <cell r="H133">
            <v>302.48252321032896</v>
          </cell>
          <cell r="I133">
            <v>449.37151424287856</v>
          </cell>
          <cell r="J133">
            <v>398.81351751356686</v>
          </cell>
          <cell r="K133" t="str">
            <v>Outside</v>
          </cell>
        </row>
        <row r="134">
          <cell r="A134">
            <v>890</v>
          </cell>
          <cell r="B134" t="str">
            <v>Blackpool</v>
          </cell>
          <cell r="C134">
            <v>486.86913305548262</v>
          </cell>
          <cell r="D134">
            <v>115.11485663355013</v>
          </cell>
          <cell r="E134">
            <v>371.7542764219325</v>
          </cell>
          <cell r="F134">
            <v>455.88926410851059</v>
          </cell>
          <cell r="G134">
            <v>82.347705559819076</v>
          </cell>
          <cell r="H134">
            <v>373.54155854869151</v>
          </cell>
          <cell r="I134">
            <v>0</v>
          </cell>
          <cell r="J134">
            <v>0</v>
          </cell>
          <cell r="K134" t="str">
            <v>Outside</v>
          </cell>
        </row>
        <row r="135">
          <cell r="A135">
            <v>891</v>
          </cell>
          <cell r="B135" t="str">
            <v>Nottinghamshire</v>
          </cell>
          <cell r="C135">
            <v>295.9958700970227</v>
          </cell>
          <cell r="D135">
            <v>55.702908214663317</v>
          </cell>
          <cell r="E135">
            <v>240.29296188235944</v>
          </cell>
          <cell r="F135">
            <v>287.0812981451511</v>
          </cell>
          <cell r="G135">
            <v>46.898067048418604</v>
          </cell>
          <cell r="H135">
            <v>240.18323109673247</v>
          </cell>
          <cell r="I135">
            <v>239.19548123818055</v>
          </cell>
          <cell r="J135">
            <v>204.49746383618259</v>
          </cell>
          <cell r="K135" t="str">
            <v>Outside</v>
          </cell>
        </row>
        <row r="136">
          <cell r="A136">
            <v>892</v>
          </cell>
          <cell r="B136" t="str">
            <v>Nottingham</v>
          </cell>
          <cell r="C136">
            <v>786.85886144204233</v>
          </cell>
          <cell r="D136">
            <v>314.28220140784032</v>
          </cell>
          <cell r="E136">
            <v>472.57666003420218</v>
          </cell>
          <cell r="F136">
            <v>727.15398613282855</v>
          </cell>
          <cell r="G136">
            <v>248.41798935205043</v>
          </cell>
          <cell r="H136">
            <v>478.73599678077812</v>
          </cell>
          <cell r="I136">
            <v>99.63576538663861</v>
          </cell>
          <cell r="J136">
            <v>37.284070252469817</v>
          </cell>
          <cell r="K136" t="str">
            <v>Outside</v>
          </cell>
        </row>
        <row r="137">
          <cell r="A137">
            <v>893</v>
          </cell>
          <cell r="B137" t="str">
            <v>Shropshire</v>
          </cell>
          <cell r="C137">
            <v>438.90722637772592</v>
          </cell>
          <cell r="D137">
            <v>306.16989371329475</v>
          </cell>
          <cell r="E137">
            <v>132.73733266443114</v>
          </cell>
          <cell r="F137">
            <v>530.53790837429574</v>
          </cell>
          <cell r="G137">
            <v>397.80057570986457</v>
          </cell>
          <cell r="H137">
            <v>132.73733266443111</v>
          </cell>
          <cell r="I137">
            <v>155.87789058093625</v>
          </cell>
          <cell r="J137">
            <v>431.96986607142856</v>
          </cell>
          <cell r="K137" t="str">
            <v>Outside</v>
          </cell>
        </row>
        <row r="138">
          <cell r="A138">
            <v>894</v>
          </cell>
          <cell r="B138" t="str">
            <v>Telford and Wrekin</v>
          </cell>
          <cell r="C138">
            <v>343.94944724257664</v>
          </cell>
          <cell r="D138">
            <v>136.28693836534259</v>
          </cell>
          <cell r="E138">
            <v>207.66250887723399</v>
          </cell>
          <cell r="F138">
            <v>322.03790811572333</v>
          </cell>
          <cell r="G138">
            <v>113.69352343162041</v>
          </cell>
          <cell r="H138">
            <v>208.34438468410289</v>
          </cell>
          <cell r="I138">
            <v>130.75732217573221</v>
          </cell>
          <cell r="J138">
            <v>150.91489361702128</v>
          </cell>
          <cell r="K138" t="str">
            <v>Outside</v>
          </cell>
        </row>
        <row r="139">
          <cell r="A139">
            <v>895</v>
          </cell>
          <cell r="B139" t="str">
            <v>East Cheshire</v>
          </cell>
          <cell r="C139">
            <v>336.1997200271922</v>
          </cell>
          <cell r="D139">
            <v>151.66434093038825</v>
          </cell>
          <cell r="E139">
            <v>184.53537909680395</v>
          </cell>
          <cell r="F139">
            <v>247.13481074552237</v>
          </cell>
          <cell r="G139">
            <v>61.99917764099871</v>
          </cell>
          <cell r="H139">
            <v>185.13563310452366</v>
          </cell>
          <cell r="I139">
            <v>147.82630492480095</v>
          </cell>
          <cell r="J139">
            <v>112.37129485179408</v>
          </cell>
          <cell r="K139" t="str">
            <v>Outside</v>
          </cell>
        </row>
        <row r="140">
          <cell r="A140">
            <v>896</v>
          </cell>
          <cell r="B140" t="str">
            <v>Cheshire West and Chester</v>
          </cell>
          <cell r="C140">
            <v>397.25598721223338</v>
          </cell>
          <cell r="D140">
            <v>170.39234798862441</v>
          </cell>
          <cell r="E140">
            <v>226.86363922360897</v>
          </cell>
          <cell r="F140">
            <v>292.46898150463676</v>
          </cell>
          <cell r="G140">
            <v>64.912693641782425</v>
          </cell>
          <cell r="H140">
            <v>227.55628786285436</v>
          </cell>
          <cell r="I140">
            <v>148.02681118083285</v>
          </cell>
          <cell r="J140">
            <v>71.116780354706691</v>
          </cell>
          <cell r="K140" t="str">
            <v>Outside</v>
          </cell>
        </row>
        <row r="141">
          <cell r="A141">
            <v>908</v>
          </cell>
          <cell r="B141" t="str">
            <v>Cornwall</v>
          </cell>
          <cell r="C141">
            <v>544.8298815930973</v>
          </cell>
          <cell r="D141">
            <v>314.02623614689537</v>
          </cell>
          <cell r="E141">
            <v>230.80364544620187</v>
          </cell>
          <cell r="F141">
            <v>438.30254399303089</v>
          </cell>
          <cell r="G141">
            <v>203.79054333848777</v>
          </cell>
          <cell r="H141">
            <v>234.51200065454319</v>
          </cell>
          <cell r="I141">
            <v>119.10846858428411</v>
          </cell>
          <cell r="J141">
            <v>88.226309921962098</v>
          </cell>
          <cell r="K141" t="str">
            <v>Outside</v>
          </cell>
        </row>
        <row r="142">
          <cell r="A142">
            <v>909</v>
          </cell>
          <cell r="B142" t="str">
            <v>Cumbria</v>
          </cell>
          <cell r="C142">
            <v>407.09348160013906</v>
          </cell>
          <cell r="D142">
            <v>177.79960547529095</v>
          </cell>
          <cell r="E142">
            <v>229.29387612484817</v>
          </cell>
          <cell r="F142">
            <v>439.24269203092638</v>
          </cell>
          <cell r="G142">
            <v>209.26145146861094</v>
          </cell>
          <cell r="H142">
            <v>229.98124056231541</v>
          </cell>
          <cell r="I142">
            <v>211.8585372960373</v>
          </cell>
          <cell r="J142">
            <v>164.93999210422425</v>
          </cell>
          <cell r="K142" t="str">
            <v>Outside</v>
          </cell>
        </row>
        <row r="143">
          <cell r="A143">
            <v>916</v>
          </cell>
          <cell r="B143" t="str">
            <v>Gloucestershire</v>
          </cell>
          <cell r="C143">
            <v>445.78102193792608</v>
          </cell>
          <cell r="D143">
            <v>158.90996319185359</v>
          </cell>
          <cell r="E143">
            <v>286.87105874607249</v>
          </cell>
          <cell r="F143">
            <v>389.17533099015645</v>
          </cell>
          <cell r="G143">
            <v>102.30094386754163</v>
          </cell>
          <cell r="H143">
            <v>286.87438712261479</v>
          </cell>
          <cell r="I143">
            <v>14.878838174273859</v>
          </cell>
          <cell r="J143">
            <v>15.167970787689098</v>
          </cell>
          <cell r="K143" t="str">
            <v>Outside</v>
          </cell>
        </row>
        <row r="144">
          <cell r="A144">
            <v>919</v>
          </cell>
          <cell r="B144" t="str">
            <v>Hertfordshire</v>
          </cell>
          <cell r="C144">
            <v>250.90974159771952</v>
          </cell>
          <cell r="D144">
            <v>67.664263805507701</v>
          </cell>
          <cell r="E144">
            <v>183.24547779221177</v>
          </cell>
          <cell r="F144">
            <v>257.97114406861567</v>
          </cell>
          <cell r="G144">
            <v>74.055653397208175</v>
          </cell>
          <cell r="H144">
            <v>183.9154906714075</v>
          </cell>
          <cell r="I144">
            <v>63.367290668988538</v>
          </cell>
          <cell r="J144">
            <v>69.971241326137246</v>
          </cell>
          <cell r="K144" t="str">
            <v>Outside</v>
          </cell>
        </row>
        <row r="145">
          <cell r="A145">
            <v>921</v>
          </cell>
          <cell r="B145" t="str">
            <v>Isle of Wight</v>
          </cell>
          <cell r="C145">
            <v>389.71049537874353</v>
          </cell>
          <cell r="D145">
            <v>103.00365063750813</v>
          </cell>
          <cell r="E145">
            <v>286.70684474123539</v>
          </cell>
          <cell r="F145">
            <v>367.61607242480238</v>
          </cell>
          <cell r="G145">
            <v>80.909227683567025</v>
          </cell>
          <cell r="H145">
            <v>286.70684474123539</v>
          </cell>
          <cell r="I145">
            <v>432.9715261958998</v>
          </cell>
          <cell r="J145">
            <v>371.08466190214403</v>
          </cell>
          <cell r="K145" t="str">
            <v>Outside</v>
          </cell>
        </row>
        <row r="146">
          <cell r="A146">
            <v>925</v>
          </cell>
          <cell r="B146" t="str">
            <v>Lincolnshire</v>
          </cell>
          <cell r="C146">
            <v>437.20047137008362</v>
          </cell>
          <cell r="D146">
            <v>155.02296778340295</v>
          </cell>
          <cell r="E146">
            <v>282.17750358668064</v>
          </cell>
          <cell r="F146">
            <v>443.33196853995412</v>
          </cell>
          <cell r="G146">
            <v>161.30147423340733</v>
          </cell>
          <cell r="H146">
            <v>282.03049430654681</v>
          </cell>
          <cell r="I146">
            <v>162.96488294314381</v>
          </cell>
          <cell r="J146">
            <v>50.717725525661315</v>
          </cell>
          <cell r="K146" t="str">
            <v>Outside</v>
          </cell>
        </row>
        <row r="147">
          <cell r="A147">
            <v>926</v>
          </cell>
          <cell r="B147" t="str">
            <v>Norfolk</v>
          </cell>
          <cell r="C147">
            <v>292.87657091893175</v>
          </cell>
          <cell r="D147">
            <v>82.793142694795208</v>
          </cell>
          <cell r="E147">
            <v>210.0834282241365</v>
          </cell>
          <cell r="F147">
            <v>320.21589649367741</v>
          </cell>
          <cell r="G147">
            <v>109.26738128962722</v>
          </cell>
          <cell r="H147">
            <v>210.94851520405012</v>
          </cell>
          <cell r="I147">
            <v>147.71025311025312</v>
          </cell>
          <cell r="J147">
            <v>255.27208333333334</v>
          </cell>
          <cell r="K147" t="str">
            <v>Outside</v>
          </cell>
        </row>
        <row r="148">
          <cell r="A148">
            <v>928</v>
          </cell>
          <cell r="B148" t="str">
            <v>Northamptonshire</v>
          </cell>
          <cell r="C148">
            <v>284.33255450993352</v>
          </cell>
          <cell r="D148">
            <v>117.36072138654264</v>
          </cell>
          <cell r="E148">
            <v>166.97183312339095</v>
          </cell>
          <cell r="F148">
            <v>286.8379438672099</v>
          </cell>
          <cell r="G148">
            <v>119.86611074381904</v>
          </cell>
          <cell r="H148">
            <v>166.97183312339092</v>
          </cell>
          <cell r="I148">
            <v>138.98380133715378</v>
          </cell>
          <cell r="J148">
            <v>137.15134375</v>
          </cell>
          <cell r="K148" t="str">
            <v>Outside</v>
          </cell>
        </row>
        <row r="149">
          <cell r="A149">
            <v>929</v>
          </cell>
          <cell r="B149" t="str">
            <v>Northumberland</v>
          </cell>
          <cell r="C149">
            <v>378.32803735238082</v>
          </cell>
          <cell r="D149">
            <v>137.43100561382761</v>
          </cell>
          <cell r="E149">
            <v>240.89703173855318</v>
          </cell>
          <cell r="F149">
            <v>449.90525794074699</v>
          </cell>
          <cell r="G149">
            <v>209.00822620219384</v>
          </cell>
          <cell r="H149">
            <v>240.89703173855315</v>
          </cell>
          <cell r="I149">
            <v>503.96633735821439</v>
          </cell>
          <cell r="J149">
            <v>208.21552723059096</v>
          </cell>
          <cell r="K149" t="str">
            <v>Outside</v>
          </cell>
        </row>
        <row r="150">
          <cell r="A150">
            <v>931</v>
          </cell>
          <cell r="B150" t="str">
            <v>Oxfordshire</v>
          </cell>
          <cell r="C150">
            <v>359.18408172063636</v>
          </cell>
          <cell r="D150">
            <v>108.23393458089838</v>
          </cell>
          <cell r="E150">
            <v>250.95014713973808</v>
          </cell>
          <cell r="F150">
            <v>376.42731822174574</v>
          </cell>
          <cell r="G150">
            <v>125.29511274124516</v>
          </cell>
          <cell r="H150">
            <v>251.13220548050043</v>
          </cell>
          <cell r="I150">
            <v>372.3489482513873</v>
          </cell>
          <cell r="J150">
            <v>525.27497543399932</v>
          </cell>
          <cell r="K150" t="str">
            <v>Outside</v>
          </cell>
        </row>
        <row r="151">
          <cell r="A151">
            <v>933</v>
          </cell>
          <cell r="B151" t="str">
            <v>Somerset</v>
          </cell>
          <cell r="C151">
            <v>470.28907414325022</v>
          </cell>
          <cell r="D151">
            <v>123.31162016749751</v>
          </cell>
          <cell r="E151">
            <v>346.97745397575267</v>
          </cell>
          <cell r="F151">
            <v>516.99152897246051</v>
          </cell>
          <cell r="G151">
            <v>169.6462964950102</v>
          </cell>
          <cell r="H151">
            <v>347.34523247745028</v>
          </cell>
          <cell r="I151">
            <v>96.34416105229387</v>
          </cell>
          <cell r="J151">
            <v>91.544191517561302</v>
          </cell>
          <cell r="K151" t="str">
            <v>Outside</v>
          </cell>
        </row>
        <row r="152">
          <cell r="A152">
            <v>935</v>
          </cell>
          <cell r="B152" t="str">
            <v>Suffolk</v>
          </cell>
          <cell r="C152">
            <v>294.04894027565547</v>
          </cell>
          <cell r="D152">
            <v>45.564378277781792</v>
          </cell>
          <cell r="E152">
            <v>248.4845619978737</v>
          </cell>
          <cell r="F152">
            <v>274.57272944102385</v>
          </cell>
          <cell r="G152">
            <v>26.78475741995312</v>
          </cell>
          <cell r="H152">
            <v>247.78797202107071</v>
          </cell>
          <cell r="I152">
            <v>140.54286084813901</v>
          </cell>
          <cell r="J152">
            <v>77.331404767414952</v>
          </cell>
          <cell r="K152" t="str">
            <v>Outside</v>
          </cell>
        </row>
        <row r="153">
          <cell r="A153">
            <v>936</v>
          </cell>
          <cell r="B153" t="str">
            <v>Surrey</v>
          </cell>
          <cell r="C153">
            <v>238.24688516654081</v>
          </cell>
          <cell r="D153">
            <v>42.642294997854961</v>
          </cell>
          <cell r="E153">
            <v>195.60459016868592</v>
          </cell>
          <cell r="F153">
            <v>297.7282093735613</v>
          </cell>
          <cell r="G153">
            <v>102.12361920487538</v>
          </cell>
          <cell r="H153">
            <v>195.60459016868589</v>
          </cell>
          <cell r="I153">
            <v>233.77324392836701</v>
          </cell>
          <cell r="J153">
            <v>119.88971998465669</v>
          </cell>
          <cell r="K153" t="str">
            <v>Outside</v>
          </cell>
        </row>
        <row r="154">
          <cell r="A154">
            <v>937</v>
          </cell>
          <cell r="B154" t="str">
            <v>Warwickshire</v>
          </cell>
          <cell r="C154">
            <v>306.14847485357234</v>
          </cell>
          <cell r="D154">
            <v>63.771907137578765</v>
          </cell>
          <cell r="E154">
            <v>242.37656771599359</v>
          </cell>
          <cell r="F154">
            <v>349.42798088238533</v>
          </cell>
          <cell r="G154">
            <v>107.05141316639163</v>
          </cell>
          <cell r="H154">
            <v>242.37656771599356</v>
          </cell>
          <cell r="I154">
            <v>219.18371666431494</v>
          </cell>
          <cell r="J154">
            <v>224.8698224852071</v>
          </cell>
          <cell r="K154" t="str">
            <v>Outside</v>
          </cell>
        </row>
        <row r="155">
          <cell r="A155">
            <v>938</v>
          </cell>
          <cell r="B155" t="str">
            <v>West Sussex</v>
          </cell>
          <cell r="C155">
            <v>387.18116823409872</v>
          </cell>
          <cell r="D155">
            <v>159.79750574183899</v>
          </cell>
          <cell r="E155">
            <v>227.38366249225965</v>
          </cell>
          <cell r="F155">
            <v>341.19586875512243</v>
          </cell>
          <cell r="G155">
            <v>113.80984088072441</v>
          </cell>
          <cell r="H155">
            <v>227.38602787439805</v>
          </cell>
          <cell r="I155">
            <v>0</v>
          </cell>
          <cell r="J155">
            <v>0</v>
          </cell>
          <cell r="K155" t="str">
            <v>Outside</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 list - not for publication"/>
      <sheetName val="Section A mainstream and 16-19"/>
      <sheetName val="Section A Special"/>
      <sheetName val="Section A AP"/>
      <sheetName val="Section A SS"/>
      <sheetName val="Section A UTC"/>
      <sheetName val="Section B Mainstream and 16-19"/>
      <sheetName val="Section B Special"/>
      <sheetName val="Section B AP"/>
      <sheetName val="Section Bi SS"/>
      <sheetName val="Section Bii SS"/>
      <sheetName val="Section Bi UTC "/>
      <sheetName val="Section Bii UTC"/>
      <sheetName val="Section H location and Premises"/>
      <sheetName val="Lists - data validation HIDDEN"/>
      <sheetName val="Transfer info MS - 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1"/>
  <sheetViews>
    <sheetView showGridLines="0" tabSelected="1" zoomScale="85" zoomScaleNormal="85" workbookViewId="0">
      <selection activeCell="B6" sqref="B6:C6"/>
    </sheetView>
  </sheetViews>
  <sheetFormatPr defaultColWidth="0" defaultRowHeight="15" zeroHeight="1"/>
  <cols>
    <col min="1" max="1" width="4.7109375" style="413" customWidth="1"/>
    <col min="2" max="2" width="47.7109375" style="466" customWidth="1"/>
    <col min="3" max="3" width="82.42578125" style="413" customWidth="1"/>
    <col min="4" max="4" width="4.7109375" style="413" customWidth="1"/>
    <col min="5" max="16384" width="11.42578125" style="413" hidden="1"/>
  </cols>
  <sheetData>
    <row r="1" spans="1:4" ht="16.5" thickBot="1">
      <c r="A1" s="409"/>
      <c r="B1" s="459"/>
      <c r="C1" s="411"/>
      <c r="D1" s="412"/>
    </row>
    <row r="2" spans="1:4" ht="15.75" customHeight="1">
      <c r="A2" s="414"/>
      <c r="B2" s="460"/>
      <c r="C2" s="508" t="s">
        <v>810</v>
      </c>
      <c r="D2" s="416"/>
    </row>
    <row r="3" spans="1:4" ht="15.75" customHeight="1">
      <c r="A3" s="414"/>
      <c r="B3" s="460"/>
      <c r="C3" s="524"/>
      <c r="D3" s="416"/>
    </row>
    <row r="4" spans="1:4" ht="15.75" customHeight="1" thickBot="1">
      <c r="A4" s="414"/>
      <c r="B4" s="460"/>
      <c r="C4" s="525"/>
      <c r="D4" s="416"/>
    </row>
    <row r="5" spans="1:4" ht="18.75" customHeight="1">
      <c r="A5" s="414"/>
      <c r="B5" s="460"/>
      <c r="C5" s="417"/>
      <c r="D5" s="416"/>
    </row>
    <row r="6" spans="1:4" ht="32.25" customHeight="1">
      <c r="A6" s="414"/>
      <c r="B6" s="526" t="s">
        <v>811</v>
      </c>
      <c r="C6" s="526"/>
      <c r="D6" s="416"/>
    </row>
    <row r="7" spans="1:4" ht="15.75">
      <c r="A7" s="414"/>
      <c r="B7" s="461"/>
      <c r="C7" s="417"/>
      <c r="D7" s="416"/>
    </row>
    <row r="8" spans="1:4" ht="15.75">
      <c r="A8" s="414"/>
      <c r="B8" s="462" t="s">
        <v>812</v>
      </c>
      <c r="C8" s="417"/>
      <c r="D8" s="416"/>
    </row>
    <row r="9" spans="1:4" ht="15.75">
      <c r="A9" s="414"/>
      <c r="B9" s="462" t="s">
        <v>813</v>
      </c>
      <c r="C9" s="417"/>
      <c r="D9" s="416"/>
    </row>
    <row r="10" spans="1:4" ht="15.75">
      <c r="A10" s="414"/>
      <c r="B10" s="462" t="s">
        <v>814</v>
      </c>
      <c r="C10" s="417"/>
      <c r="D10" s="416"/>
    </row>
    <row r="11" spans="1:4" ht="15.75">
      <c r="A11" s="414"/>
      <c r="B11" s="462"/>
      <c r="C11" s="417"/>
      <c r="D11" s="416"/>
    </row>
    <row r="12" spans="1:4" ht="15.75">
      <c r="A12" s="414"/>
      <c r="B12" s="463" t="s">
        <v>634</v>
      </c>
      <c r="C12" s="417"/>
      <c r="D12" s="416"/>
    </row>
    <row r="13" spans="1:4" ht="15.75">
      <c r="A13" s="414"/>
      <c r="B13" s="460"/>
      <c r="C13" s="417"/>
      <c r="D13" s="416"/>
    </row>
    <row r="14" spans="1:4" ht="15" customHeight="1">
      <c r="A14" s="414"/>
      <c r="B14" s="464" t="s">
        <v>815</v>
      </c>
      <c r="C14" s="423"/>
      <c r="D14" s="416"/>
    </row>
    <row r="15" spans="1:4" ht="15.75">
      <c r="A15" s="414"/>
      <c r="B15" s="460"/>
      <c r="C15" s="483"/>
      <c r="D15" s="416"/>
    </row>
    <row r="16" spans="1:4" ht="15.75" customHeight="1">
      <c r="A16" s="414"/>
      <c r="B16" s="513" t="s">
        <v>878</v>
      </c>
      <c r="C16" s="423"/>
      <c r="D16" s="416"/>
    </row>
    <row r="17" spans="1:4" ht="15.75">
      <c r="A17" s="414"/>
      <c r="B17" s="460"/>
      <c r="C17" s="483"/>
      <c r="D17" s="416"/>
    </row>
    <row r="18" spans="1:4" ht="75" customHeight="1">
      <c r="A18" s="414"/>
      <c r="B18" s="465" t="s">
        <v>816</v>
      </c>
      <c r="C18" s="423"/>
      <c r="D18" s="416"/>
    </row>
    <row r="19" spans="1:4" ht="15.75">
      <c r="A19" s="414"/>
      <c r="B19" s="460"/>
      <c r="C19" s="484"/>
      <c r="D19" s="429"/>
    </row>
    <row r="20" spans="1:4" ht="20.25" customHeight="1">
      <c r="A20" s="414"/>
      <c r="B20" s="465" t="s">
        <v>817</v>
      </c>
      <c r="C20" s="423"/>
      <c r="D20" s="416"/>
    </row>
    <row r="21" spans="1:4" ht="15.75">
      <c r="A21" s="414"/>
      <c r="B21" s="460"/>
      <c r="C21" s="485"/>
      <c r="D21" s="429"/>
    </row>
    <row r="22" spans="1:4" ht="17.25" customHeight="1">
      <c r="A22" s="414"/>
      <c r="B22" s="465" t="s">
        <v>818</v>
      </c>
      <c r="C22" s="423"/>
      <c r="D22" s="416"/>
    </row>
    <row r="23" spans="1:4" ht="15.75">
      <c r="A23" s="414"/>
      <c r="B23" s="460"/>
      <c r="C23" s="486"/>
      <c r="D23" s="429"/>
    </row>
    <row r="24" spans="1:4" s="501" customFormat="1" ht="22.5" customHeight="1">
      <c r="A24" s="502"/>
      <c r="B24" s="503" t="s">
        <v>897</v>
      </c>
      <c r="C24" s="423"/>
      <c r="D24" s="504"/>
    </row>
    <row r="25" spans="1:4" ht="15.75">
      <c r="A25" s="414"/>
      <c r="B25" s="460"/>
      <c r="C25" s="486"/>
      <c r="D25" s="429"/>
    </row>
    <row r="26" spans="1:4" s="505" customFormat="1" ht="38.25" customHeight="1">
      <c r="A26" s="502"/>
      <c r="B26" s="503" t="s">
        <v>898</v>
      </c>
      <c r="C26" s="423"/>
      <c r="D26" s="504"/>
    </row>
    <row r="27" spans="1:4" ht="15.75">
      <c r="A27" s="414"/>
      <c r="B27" s="460"/>
      <c r="C27" s="486"/>
      <c r="D27" s="429"/>
    </row>
    <row r="28" spans="1:4" s="505" customFormat="1" ht="35.25" customHeight="1">
      <c r="A28" s="502"/>
      <c r="B28" s="503" t="s">
        <v>899</v>
      </c>
      <c r="C28" s="423"/>
      <c r="D28" s="504"/>
    </row>
    <row r="29" spans="1:4" ht="15.75">
      <c r="A29" s="414"/>
      <c r="B29" s="460"/>
      <c r="C29" s="486"/>
      <c r="D29" s="429"/>
    </row>
    <row r="30" spans="1:4" ht="29.25" customHeight="1">
      <c r="A30" s="414"/>
      <c r="B30" s="465" t="s">
        <v>819</v>
      </c>
      <c r="C30" s="423" t="s">
        <v>605</v>
      </c>
      <c r="D30" s="429"/>
    </row>
    <row r="31" spans="1:4" ht="15.75">
      <c r="A31" s="414"/>
      <c r="B31" s="460"/>
      <c r="C31" s="485"/>
      <c r="D31" s="429"/>
    </row>
    <row r="32" spans="1:4" ht="29.25" customHeight="1">
      <c r="A32" s="414"/>
      <c r="B32" s="465" t="s">
        <v>820</v>
      </c>
      <c r="C32" s="423"/>
      <c r="D32" s="429"/>
    </row>
    <row r="33" spans="1:4" ht="15" customHeight="1">
      <c r="A33" s="414"/>
      <c r="B33" s="460"/>
      <c r="C33" s="487"/>
      <c r="D33" s="429"/>
    </row>
    <row r="34" spans="1:4" s="505" customFormat="1" ht="38.25" customHeight="1">
      <c r="A34" s="502"/>
      <c r="B34" s="514" t="s">
        <v>821</v>
      </c>
      <c r="C34" s="423" t="s">
        <v>605</v>
      </c>
      <c r="D34" s="504"/>
    </row>
    <row r="35" spans="1:4" s="505" customFormat="1" ht="15.75" customHeight="1">
      <c r="A35" s="502"/>
      <c r="B35" s="433"/>
      <c r="C35" s="487"/>
      <c r="D35" s="504"/>
    </row>
    <row r="36" spans="1:4" s="505" customFormat="1" ht="38.25" customHeight="1">
      <c r="A36" s="502"/>
      <c r="B36" s="465" t="s">
        <v>915</v>
      </c>
      <c r="C36" s="423" t="s">
        <v>605</v>
      </c>
      <c r="D36" s="504"/>
    </row>
    <row r="37" spans="1:4" s="505" customFormat="1" ht="14.25" customHeight="1">
      <c r="A37" s="502"/>
      <c r="B37" s="460"/>
      <c r="C37" s="487"/>
      <c r="D37" s="504"/>
    </row>
    <row r="38" spans="1:4" s="505" customFormat="1" ht="27.75" customHeight="1">
      <c r="A38" s="502"/>
      <c r="B38" s="465" t="s">
        <v>918</v>
      </c>
      <c r="C38" s="423"/>
      <c r="D38" s="504"/>
    </row>
    <row r="39" spans="1:4" s="505" customFormat="1" ht="12.75" customHeight="1">
      <c r="A39" s="502"/>
      <c r="B39" s="433"/>
      <c r="C39" s="487"/>
      <c r="D39" s="504"/>
    </row>
    <row r="40" spans="1:4" s="505" customFormat="1" ht="39.75" customHeight="1">
      <c r="A40" s="502"/>
      <c r="B40" s="465" t="s">
        <v>917</v>
      </c>
      <c r="C40" s="423" t="s">
        <v>605</v>
      </c>
      <c r="D40" s="504"/>
    </row>
    <row r="41" spans="1:4" ht="25.5" customHeight="1">
      <c r="A41" s="414"/>
      <c r="B41" s="460"/>
      <c r="C41" s="486"/>
      <c r="D41" s="429"/>
    </row>
    <row r="42" spans="1:4" ht="15.75">
      <c r="A42" s="414"/>
      <c r="B42" s="463" t="s">
        <v>635</v>
      </c>
      <c r="C42" s="486"/>
      <c r="D42" s="429"/>
    </row>
    <row r="43" spans="1:4" ht="15.75">
      <c r="A43" s="414"/>
      <c r="B43" s="460"/>
      <c r="C43" s="486"/>
      <c r="D43" s="429"/>
    </row>
    <row r="44" spans="1:4" ht="15" customHeight="1">
      <c r="A44" s="414"/>
      <c r="B44" s="465" t="s">
        <v>822</v>
      </c>
      <c r="C44" s="423"/>
      <c r="D44" s="429"/>
    </row>
    <row r="45" spans="1:4" ht="15.75">
      <c r="A45" s="414"/>
      <c r="B45" s="460"/>
      <c r="C45" s="486"/>
      <c r="D45" s="429"/>
    </row>
    <row r="46" spans="1:4" ht="68.25" customHeight="1">
      <c r="A46" s="414"/>
      <c r="B46" s="465" t="s">
        <v>823</v>
      </c>
      <c r="C46" s="423"/>
      <c r="D46" s="429"/>
    </row>
    <row r="47" spans="1:4" ht="15.75">
      <c r="A47" s="414"/>
      <c r="B47" s="460"/>
      <c r="C47" s="486"/>
      <c r="D47" s="429"/>
    </row>
    <row r="48" spans="1:4" ht="15.75" customHeight="1">
      <c r="A48" s="414"/>
      <c r="B48" s="465" t="s">
        <v>824</v>
      </c>
      <c r="C48" s="423"/>
      <c r="D48" s="429"/>
    </row>
    <row r="49" spans="1:4" ht="15.75">
      <c r="A49" s="414"/>
      <c r="B49" s="460"/>
      <c r="C49" s="486"/>
      <c r="D49" s="429"/>
    </row>
    <row r="50" spans="1:4" ht="16.5" customHeight="1">
      <c r="A50" s="414"/>
      <c r="B50" s="465" t="s">
        <v>825</v>
      </c>
      <c r="C50" s="488"/>
      <c r="D50" s="429"/>
    </row>
    <row r="51" spans="1:4" ht="15.75">
      <c r="A51" s="414"/>
      <c r="B51" s="460"/>
      <c r="C51" s="486"/>
      <c r="D51" s="429"/>
    </row>
    <row r="52" spans="1:4" ht="25.5" customHeight="1">
      <c r="A52" s="414"/>
      <c r="B52" s="465" t="s">
        <v>826</v>
      </c>
      <c r="C52" s="423" t="s">
        <v>605</v>
      </c>
      <c r="D52" s="429"/>
    </row>
    <row r="53" spans="1:4" ht="15" customHeight="1">
      <c r="A53" s="414"/>
      <c r="B53" s="460"/>
      <c r="C53" s="487"/>
      <c r="D53" s="429"/>
    </row>
    <row r="54" spans="1:4" ht="17.25" customHeight="1">
      <c r="A54" s="414"/>
      <c r="B54" s="527" t="s">
        <v>879</v>
      </c>
      <c r="C54" s="423"/>
      <c r="D54" s="429"/>
    </row>
    <row r="55" spans="1:4" ht="15.75">
      <c r="A55" s="414"/>
      <c r="B55" s="528"/>
      <c r="C55" s="423"/>
      <c r="D55" s="429"/>
    </row>
    <row r="56" spans="1:4" ht="17.25" customHeight="1">
      <c r="A56" s="414"/>
      <c r="B56" s="528"/>
      <c r="C56" s="423"/>
      <c r="D56" s="429"/>
    </row>
    <row r="57" spans="1:4" ht="15.75">
      <c r="A57" s="414"/>
      <c r="B57" s="528"/>
      <c r="C57" s="423"/>
      <c r="D57" s="429"/>
    </row>
    <row r="58" spans="1:4" ht="17.25" customHeight="1">
      <c r="A58" s="414"/>
      <c r="B58" s="528"/>
      <c r="C58" s="423"/>
      <c r="D58" s="429"/>
    </row>
    <row r="59" spans="1:4" ht="17.25" customHeight="1">
      <c r="A59" s="414"/>
      <c r="B59" s="528"/>
      <c r="C59" s="423"/>
      <c r="D59" s="429"/>
    </row>
    <row r="60" spans="1:4" ht="17.25" customHeight="1">
      <c r="A60" s="414"/>
      <c r="B60" s="528"/>
      <c r="C60" s="423"/>
      <c r="D60" s="429"/>
    </row>
    <row r="61" spans="1:4" ht="17.25" customHeight="1">
      <c r="A61" s="414"/>
      <c r="B61" s="528"/>
      <c r="C61" s="423"/>
      <c r="D61" s="429"/>
    </row>
    <row r="62" spans="1:4" ht="17.25" customHeight="1">
      <c r="A62" s="414"/>
      <c r="B62" s="528"/>
      <c r="C62" s="423"/>
      <c r="D62" s="429"/>
    </row>
    <row r="63" spans="1:4" ht="17.25" customHeight="1">
      <c r="A63" s="414"/>
      <c r="B63" s="529"/>
      <c r="C63" s="423"/>
      <c r="D63" s="429"/>
    </row>
    <row r="64" spans="1:4" ht="15.75">
      <c r="A64" s="414"/>
      <c r="B64" s="460"/>
      <c r="C64" s="486"/>
      <c r="D64" s="429"/>
    </row>
    <row r="65" spans="1:4" ht="15.75">
      <c r="A65" s="414"/>
      <c r="B65" s="465" t="s">
        <v>827</v>
      </c>
      <c r="C65" s="423" t="s">
        <v>605</v>
      </c>
      <c r="D65" s="429"/>
    </row>
    <row r="66" spans="1:4" ht="17.25" customHeight="1">
      <c r="A66" s="414"/>
      <c r="B66" s="465" t="s">
        <v>885</v>
      </c>
      <c r="C66" s="423"/>
      <c r="D66" s="429"/>
    </row>
    <row r="67" spans="1:4" ht="52.5" customHeight="1">
      <c r="A67" s="414"/>
      <c r="B67" s="465" t="s">
        <v>828</v>
      </c>
      <c r="C67" s="423"/>
      <c r="D67" s="429"/>
    </row>
    <row r="68" spans="1:4" ht="15.75">
      <c r="A68" s="414"/>
      <c r="B68" s="460"/>
      <c r="C68" s="486"/>
      <c r="D68" s="429"/>
    </row>
    <row r="69" spans="1:4" ht="15.75">
      <c r="A69" s="414"/>
      <c r="B69" s="465" t="s">
        <v>829</v>
      </c>
      <c r="C69" s="423" t="s">
        <v>605</v>
      </c>
      <c r="D69" s="429"/>
    </row>
    <row r="70" spans="1:4" ht="17.25" customHeight="1">
      <c r="A70" s="414"/>
      <c r="B70" s="465" t="s">
        <v>886</v>
      </c>
      <c r="C70" s="423"/>
      <c r="D70" s="429"/>
    </row>
    <row r="71" spans="1:4" ht="52.5" customHeight="1">
      <c r="A71" s="414"/>
      <c r="B71" s="465" t="s">
        <v>830</v>
      </c>
      <c r="C71" s="423"/>
      <c r="D71" s="429"/>
    </row>
    <row r="72" spans="1:4" ht="15.75">
      <c r="A72" s="414"/>
      <c r="B72" s="460"/>
      <c r="C72" s="486"/>
      <c r="D72" s="429"/>
    </row>
    <row r="73" spans="1:4" ht="15.75">
      <c r="A73" s="414"/>
      <c r="B73" s="465" t="s">
        <v>831</v>
      </c>
      <c r="C73" s="423" t="s">
        <v>605</v>
      </c>
      <c r="D73" s="429"/>
    </row>
    <row r="74" spans="1:4" ht="17.25" customHeight="1">
      <c r="A74" s="414"/>
      <c r="B74" s="465" t="s">
        <v>887</v>
      </c>
      <c r="C74" s="423"/>
      <c r="D74" s="429"/>
    </row>
    <row r="75" spans="1:4" ht="52.5" customHeight="1">
      <c r="A75" s="414"/>
      <c r="B75" s="465" t="s">
        <v>832</v>
      </c>
      <c r="C75" s="423"/>
      <c r="D75" s="429"/>
    </row>
    <row r="76" spans="1:4" ht="15.75">
      <c r="A76" s="414"/>
      <c r="B76" s="460"/>
      <c r="C76" s="486"/>
      <c r="D76" s="429"/>
    </row>
    <row r="77" spans="1:4" ht="15.75">
      <c r="A77" s="414"/>
      <c r="B77" s="465" t="s">
        <v>833</v>
      </c>
      <c r="C77" s="423" t="s">
        <v>605</v>
      </c>
      <c r="D77" s="429"/>
    </row>
    <row r="78" spans="1:4" ht="17.25" customHeight="1">
      <c r="A78" s="414"/>
      <c r="B78" s="465" t="s">
        <v>888</v>
      </c>
      <c r="C78" s="423"/>
      <c r="D78" s="429"/>
    </row>
    <row r="79" spans="1:4" ht="52.5" customHeight="1">
      <c r="A79" s="414"/>
      <c r="B79" s="465" t="s">
        <v>834</v>
      </c>
      <c r="C79" s="423"/>
      <c r="D79" s="429"/>
    </row>
    <row r="80" spans="1:4" ht="15.75">
      <c r="A80" s="414"/>
      <c r="B80" s="460"/>
      <c r="C80" s="486"/>
      <c r="D80" s="429"/>
    </row>
    <row r="81" spans="1:4" ht="15.75">
      <c r="A81" s="414"/>
      <c r="B81" s="465" t="s">
        <v>835</v>
      </c>
      <c r="C81" s="423" t="s">
        <v>605</v>
      </c>
      <c r="D81" s="429"/>
    </row>
    <row r="82" spans="1:4" ht="17.25" customHeight="1">
      <c r="A82" s="414"/>
      <c r="B82" s="465" t="s">
        <v>889</v>
      </c>
      <c r="C82" s="423"/>
      <c r="D82" s="429"/>
    </row>
    <row r="83" spans="1:4" ht="52.5" customHeight="1">
      <c r="A83" s="414"/>
      <c r="B83" s="465" t="s">
        <v>836</v>
      </c>
      <c r="C83" s="423"/>
      <c r="D83" s="429"/>
    </row>
    <row r="84" spans="1:4" ht="15.75">
      <c r="A84" s="414"/>
      <c r="B84" s="460"/>
      <c r="C84" s="486"/>
      <c r="D84" s="429"/>
    </row>
    <row r="85" spans="1:4" ht="15.75">
      <c r="A85" s="414"/>
      <c r="B85" s="465" t="s">
        <v>837</v>
      </c>
      <c r="C85" s="423" t="s">
        <v>605</v>
      </c>
      <c r="D85" s="429"/>
    </row>
    <row r="86" spans="1:4" ht="17.25" customHeight="1">
      <c r="A86" s="414"/>
      <c r="B86" s="465" t="s">
        <v>890</v>
      </c>
      <c r="C86" s="423"/>
      <c r="D86" s="429"/>
    </row>
    <row r="87" spans="1:4" ht="52.5" customHeight="1">
      <c r="A87" s="414"/>
      <c r="B87" s="465" t="s">
        <v>838</v>
      </c>
      <c r="C87" s="423"/>
      <c r="D87" s="429"/>
    </row>
    <row r="88" spans="1:4" ht="15.75">
      <c r="A88" s="414"/>
      <c r="B88" s="460"/>
      <c r="C88" s="486"/>
      <c r="D88" s="429"/>
    </row>
    <row r="89" spans="1:4" ht="15.75">
      <c r="A89" s="414"/>
      <c r="B89" s="465" t="s">
        <v>839</v>
      </c>
      <c r="C89" s="423" t="s">
        <v>605</v>
      </c>
      <c r="D89" s="429"/>
    </row>
    <row r="90" spans="1:4" ht="17.25" customHeight="1">
      <c r="A90" s="414"/>
      <c r="B90" s="465" t="s">
        <v>891</v>
      </c>
      <c r="C90" s="423"/>
      <c r="D90" s="429"/>
    </row>
    <row r="91" spans="1:4" ht="52.5" customHeight="1">
      <c r="A91" s="414"/>
      <c r="B91" s="465" t="s">
        <v>840</v>
      </c>
      <c r="C91" s="423"/>
      <c r="D91" s="429"/>
    </row>
    <row r="92" spans="1:4" ht="15.75">
      <c r="A92" s="414"/>
      <c r="B92" s="460"/>
      <c r="C92" s="486"/>
      <c r="D92" s="429"/>
    </row>
    <row r="93" spans="1:4" ht="15.75">
      <c r="A93" s="414"/>
      <c r="B93" s="465" t="s">
        <v>841</v>
      </c>
      <c r="C93" s="423" t="s">
        <v>605</v>
      </c>
      <c r="D93" s="429"/>
    </row>
    <row r="94" spans="1:4" ht="17.25" customHeight="1">
      <c r="A94" s="414"/>
      <c r="B94" s="465" t="s">
        <v>892</v>
      </c>
      <c r="C94" s="423"/>
      <c r="D94" s="429"/>
    </row>
    <row r="95" spans="1:4" ht="52.5" customHeight="1">
      <c r="A95" s="414"/>
      <c r="B95" s="465" t="s">
        <v>842</v>
      </c>
      <c r="C95" s="423"/>
      <c r="D95" s="429"/>
    </row>
    <row r="96" spans="1:4" ht="15.75">
      <c r="A96" s="414"/>
      <c r="B96" s="460"/>
      <c r="C96" s="486"/>
      <c r="D96" s="429"/>
    </row>
    <row r="97" spans="1:4" ht="15.75">
      <c r="A97" s="414"/>
      <c r="B97" s="465" t="s">
        <v>843</v>
      </c>
      <c r="C97" s="423" t="s">
        <v>605</v>
      </c>
      <c r="D97" s="429"/>
    </row>
    <row r="98" spans="1:4" ht="17.25" customHeight="1">
      <c r="A98" s="414"/>
      <c r="B98" s="465" t="s">
        <v>893</v>
      </c>
      <c r="C98" s="423"/>
      <c r="D98" s="429"/>
    </row>
    <row r="99" spans="1:4" ht="52.5" customHeight="1">
      <c r="A99" s="414"/>
      <c r="B99" s="465" t="s">
        <v>844</v>
      </c>
      <c r="C99" s="423"/>
      <c r="D99" s="429"/>
    </row>
    <row r="100" spans="1:4" ht="15.75">
      <c r="A100" s="414"/>
      <c r="B100" s="460"/>
      <c r="C100" s="486"/>
      <c r="D100" s="429"/>
    </row>
    <row r="101" spans="1:4" ht="15.75">
      <c r="A101" s="414"/>
      <c r="B101" s="465" t="s">
        <v>845</v>
      </c>
      <c r="C101" s="423" t="s">
        <v>605</v>
      </c>
      <c r="D101" s="429"/>
    </row>
    <row r="102" spans="1:4" ht="17.25" customHeight="1">
      <c r="A102" s="414"/>
      <c r="B102" s="465" t="s">
        <v>894</v>
      </c>
      <c r="C102" s="423"/>
      <c r="D102" s="429"/>
    </row>
    <row r="103" spans="1:4" ht="52.5" customHeight="1">
      <c r="A103" s="414"/>
      <c r="B103" s="465" t="s">
        <v>846</v>
      </c>
      <c r="C103" s="423"/>
      <c r="D103" s="429"/>
    </row>
    <row r="104" spans="1:4" ht="15.75">
      <c r="A104" s="414"/>
      <c r="B104" s="460"/>
      <c r="C104" s="486"/>
      <c r="D104" s="429"/>
    </row>
    <row r="105" spans="1:4" ht="52.5" customHeight="1">
      <c r="A105" s="414"/>
      <c r="B105" s="465" t="s">
        <v>900</v>
      </c>
      <c r="C105" s="423"/>
      <c r="D105" s="429"/>
    </row>
    <row r="106" spans="1:4" ht="15.75">
      <c r="A106" s="414"/>
      <c r="B106" s="460"/>
      <c r="C106" s="486"/>
      <c r="D106" s="429"/>
    </row>
    <row r="107" spans="1:4" ht="36.75" customHeight="1">
      <c r="A107" s="414"/>
      <c r="B107" s="465" t="s">
        <v>880</v>
      </c>
      <c r="C107" s="423"/>
      <c r="D107" s="429"/>
    </row>
    <row r="108" spans="1:4" ht="15" customHeight="1">
      <c r="A108" s="414"/>
      <c r="B108" s="460"/>
      <c r="C108" s="487"/>
      <c r="D108" s="429"/>
    </row>
    <row r="109" spans="1:4" ht="15.75">
      <c r="A109" s="414"/>
      <c r="B109" s="463" t="s">
        <v>636</v>
      </c>
      <c r="C109" s="486"/>
      <c r="D109" s="429"/>
    </row>
    <row r="110" spans="1:4" ht="15.75">
      <c r="A110" s="414"/>
      <c r="B110" s="460"/>
      <c r="C110" s="486"/>
      <c r="D110" s="429"/>
    </row>
    <row r="111" spans="1:4" ht="52.5" customHeight="1">
      <c r="A111" s="414"/>
      <c r="B111" s="465" t="s">
        <v>847</v>
      </c>
      <c r="C111" s="423" t="s">
        <v>605</v>
      </c>
      <c r="D111" s="429"/>
    </row>
    <row r="112" spans="1:4" ht="14.25" customHeight="1">
      <c r="A112" s="414"/>
      <c r="B112" s="460"/>
      <c r="C112" s="486"/>
      <c r="D112" s="429"/>
    </row>
    <row r="113" spans="1:4" s="505" customFormat="1" ht="51">
      <c r="A113" s="502"/>
      <c r="B113" s="503" t="s">
        <v>848</v>
      </c>
      <c r="C113" s="423"/>
      <c r="D113" s="504"/>
    </row>
    <row r="114" spans="1:4" ht="15" customHeight="1">
      <c r="A114" s="414"/>
      <c r="B114" s="460"/>
      <c r="C114" s="487"/>
      <c r="D114" s="429"/>
    </row>
    <row r="115" spans="1:4" s="501" customFormat="1" ht="32.1" customHeight="1">
      <c r="A115" s="502"/>
      <c r="B115" s="516" t="s">
        <v>901</v>
      </c>
      <c r="C115" s="423" t="s">
        <v>605</v>
      </c>
      <c r="D115" s="504"/>
    </row>
    <row r="116" spans="1:4" ht="12.75" customHeight="1">
      <c r="A116" s="414"/>
      <c r="B116" s="460"/>
      <c r="C116" s="487"/>
      <c r="D116" s="429"/>
    </row>
    <row r="117" spans="1:4" s="501" customFormat="1" ht="51.95" customHeight="1">
      <c r="A117" s="502"/>
      <c r="B117" s="515" t="s">
        <v>902</v>
      </c>
      <c r="C117" s="423"/>
      <c r="D117" s="504"/>
    </row>
    <row r="118" spans="1:4" s="501" customFormat="1" ht="15" customHeight="1">
      <c r="A118" s="502"/>
      <c r="B118" s="518"/>
      <c r="C118" s="487"/>
      <c r="D118" s="504"/>
    </row>
    <row r="119" spans="1:4" s="501" customFormat="1" ht="24.75" customHeight="1">
      <c r="A119" s="502"/>
      <c r="B119" s="515" t="s">
        <v>916</v>
      </c>
      <c r="C119" s="519"/>
      <c r="D119" s="504"/>
    </row>
    <row r="120" spans="1:4" ht="12" customHeight="1">
      <c r="A120" s="414"/>
      <c r="B120" s="460"/>
      <c r="C120" s="487"/>
      <c r="D120" s="429"/>
    </row>
    <row r="121" spans="1:4" ht="51.75" customHeight="1">
      <c r="A121" s="414"/>
      <c r="B121" s="530" t="s">
        <v>919</v>
      </c>
      <c r="C121" s="423" t="s">
        <v>881</v>
      </c>
      <c r="D121" s="429"/>
    </row>
    <row r="122" spans="1:4" ht="51.75" customHeight="1">
      <c r="A122" s="414"/>
      <c r="B122" s="531"/>
      <c r="C122" s="423" t="s">
        <v>882</v>
      </c>
      <c r="D122" s="429"/>
    </row>
    <row r="123" spans="1:4" ht="109.5" customHeight="1">
      <c r="A123" s="414"/>
      <c r="B123" s="531"/>
      <c r="C123" s="423" t="s">
        <v>883</v>
      </c>
      <c r="D123" s="429"/>
    </row>
    <row r="124" spans="1:4" ht="106.5" customHeight="1">
      <c r="A124" s="414"/>
      <c r="B124" s="532"/>
      <c r="C124" s="423" t="s">
        <v>884</v>
      </c>
      <c r="D124" s="429"/>
    </row>
    <row r="125" spans="1:4" ht="15" customHeight="1">
      <c r="A125" s="414"/>
      <c r="B125" s="460"/>
      <c r="C125" s="487"/>
      <c r="D125" s="429"/>
    </row>
    <row r="126" spans="1:4" ht="55.5" customHeight="1">
      <c r="A126" s="414"/>
      <c r="B126" s="465" t="s">
        <v>849</v>
      </c>
      <c r="C126" s="423"/>
      <c r="D126" s="416"/>
    </row>
    <row r="127" spans="1:4" ht="18.600000000000001" customHeight="1">
      <c r="A127" s="414"/>
      <c r="B127" s="460"/>
      <c r="C127" s="487"/>
      <c r="D127" s="416"/>
    </row>
    <row r="128" spans="1:4" s="501" customFormat="1" ht="27.75" customHeight="1">
      <c r="A128" s="502"/>
      <c r="B128" s="516" t="s">
        <v>909</v>
      </c>
      <c r="C128" s="423"/>
      <c r="D128" s="512"/>
    </row>
    <row r="129" spans="1:4" ht="17.25" customHeight="1">
      <c r="A129" s="414"/>
      <c r="B129" s="460"/>
      <c r="C129" s="487"/>
      <c r="D129" s="416"/>
    </row>
    <row r="130" spans="1:4" ht="15.75">
      <c r="A130" s="414"/>
      <c r="B130" s="463" t="s">
        <v>637</v>
      </c>
      <c r="C130" s="489"/>
      <c r="D130" s="416"/>
    </row>
    <row r="131" spans="1:4" ht="15.75">
      <c r="A131" s="414"/>
      <c r="B131" s="460"/>
      <c r="C131" s="483"/>
      <c r="D131" s="416"/>
    </row>
    <row r="132" spans="1:4" ht="24.75" customHeight="1">
      <c r="A132" s="414"/>
      <c r="B132" s="465" t="s">
        <v>895</v>
      </c>
      <c r="C132" s="423" t="s">
        <v>605</v>
      </c>
      <c r="D132" s="416"/>
    </row>
    <row r="133" spans="1:4" ht="15.75">
      <c r="A133" s="414"/>
      <c r="B133" s="460"/>
      <c r="C133" s="485"/>
      <c r="D133" s="429"/>
    </row>
    <row r="134" spans="1:4" ht="48.75" customHeight="1">
      <c r="A134" s="414"/>
      <c r="B134" s="465" t="s">
        <v>896</v>
      </c>
      <c r="C134" s="423" t="s">
        <v>605</v>
      </c>
      <c r="D134" s="416"/>
    </row>
    <row r="135" spans="1:4" ht="15.75">
      <c r="A135" s="414"/>
      <c r="B135" s="460"/>
      <c r="C135" s="485"/>
      <c r="D135" s="429"/>
    </row>
    <row r="136" spans="1:4" ht="144" customHeight="1">
      <c r="A136" s="414"/>
      <c r="B136" s="465" t="s">
        <v>910</v>
      </c>
      <c r="C136" s="423"/>
      <c r="D136" s="416"/>
    </row>
    <row r="137" spans="1:4"/>
    <row r="138" spans="1:4"/>
    <row r="139" spans="1:4"/>
    <row r="140" spans="1:4"/>
    <row r="141" spans="1:4"/>
  </sheetData>
  <mergeCells count="3">
    <mergeCell ref="B6:C6"/>
    <mergeCell ref="B54:B63"/>
    <mergeCell ref="B121:B124"/>
  </mergeCells>
  <hyperlinks>
    <hyperlink ref="B8" location="'A. Applicant details'!A54" display="Jump to about the company"/>
    <hyperlink ref="B9" location="'A. Applicant details'!A108" display="Jump to further details about the group"/>
    <hyperlink ref="B10" location="'A. Applicant details'!A120" display="Jump to links to other organisations"/>
  </hyperlinks>
  <pageMargins left="0.74803149606299213" right="0.74803149606299213" top="0.98425196850393704" bottom="0.98425196850393704" header="0.51181102362204722" footer="0.51181102362204722"/>
  <pageSetup paperSize="9" scale="63" orientation="landscape" r:id="rId1"/>
  <rowBreaks count="1" manualBreakCount="1">
    <brk id="108" max="1638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'Lists - data validation HIDDEN'!$AH$11:$AH$16</xm:f>
          </x14:formula1>
          <xm:sqref>C34</xm:sqref>
        </x14:dataValidation>
        <x14:dataValidation type="list" allowBlank="1" showInputMessage="1" showErrorMessage="1">
          <x14:formula1>
            <xm:f>'[4]Lists - data validation HIDDEN'!#REF!</xm:f>
          </x14:formula1>
          <xm:sqref>C129 C125 C114 C116 C120</xm:sqref>
        </x14:dataValidation>
        <x14:dataValidation type="list" allowBlank="1" showInputMessage="1" showErrorMessage="1">
          <x14:formula1>
            <xm:f>'Lists - data validation HIDDEN'!$AE$10:$AE$28</xm:f>
          </x14:formula1>
          <xm:sqref>C52</xm:sqref>
        </x14:dataValidation>
        <x14:dataValidation type="list" allowBlank="1" showInputMessage="1" showErrorMessage="1">
          <x14:formula1>
            <xm:f>'Lists - data validation HIDDEN'!$A$10:$A$12</xm:f>
          </x14:formula1>
          <xm:sqref>C30 C111 C132 C134 C40</xm:sqref>
        </x14:dataValidation>
        <x14:dataValidation type="list" allowBlank="1" showInputMessage="1" showErrorMessage="1">
          <x14:formula1>
            <xm:f>'Lists - data validation HIDDEN'!$AB$10:$AB$13</xm:f>
          </x14:formula1>
          <xm:sqref>C65 C69 C73 C77 C81 C89 C97 C101 C85 C93</xm:sqref>
        </x14:dataValidation>
        <x14:dataValidation type="list" allowBlank="1" showInputMessage="1" showErrorMessage="1">
          <x14:formula1>
            <xm:f>'Lists - data validation HIDDEN'!$AK$10:$AK$26</xm:f>
          </x14:formula1>
          <xm:sqref>C115</xm:sqref>
        </x14:dataValidation>
        <x14:dataValidation type="list" allowBlank="1" showInputMessage="1" showErrorMessage="1">
          <x14:formula1>
            <xm:f>'Lists - data validation HIDDEN'!$AN$10:$AN$13</xm:f>
          </x14:formula1>
          <xm:sqref>C36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39997558519241921"/>
  </sheetPr>
  <dimension ref="A1:AJ156"/>
  <sheetViews>
    <sheetView workbookViewId="0">
      <pane ySplit="3" topLeftCell="A136" activePane="bottomLeft" state="frozen"/>
      <selection pane="bottomLeft" activeCell="P156" sqref="P156"/>
    </sheetView>
  </sheetViews>
  <sheetFormatPr defaultColWidth="9.140625" defaultRowHeight="15"/>
  <cols>
    <col min="1" max="1" width="9.140625" style="181"/>
    <col min="2" max="2" width="24.140625" style="182" customWidth="1"/>
    <col min="3" max="3" width="10.42578125" style="182" customWidth="1"/>
    <col min="4" max="4" width="12" style="182" customWidth="1"/>
    <col min="5" max="5" width="9.140625" style="183" customWidth="1"/>
    <col min="6" max="6" width="12.140625" style="183" customWidth="1"/>
    <col min="7" max="7" width="8.7109375" style="183" customWidth="1"/>
    <col min="8" max="8" width="11.140625" style="183" customWidth="1"/>
    <col min="9" max="9" width="12.140625" style="183" hidden="1" customWidth="1"/>
    <col min="10" max="10" width="11.85546875" style="183" hidden="1" customWidth="1"/>
    <col min="11" max="15" width="12.140625" style="183" hidden="1" customWidth="1"/>
    <col min="16" max="22" width="12.140625" style="183" customWidth="1"/>
    <col min="23" max="23" width="10.5703125" style="183" customWidth="1"/>
    <col min="24" max="24" width="12.140625" style="183" bestFit="1" customWidth="1"/>
    <col min="25" max="25" width="11.140625" style="183" bestFit="1" customWidth="1"/>
    <col min="26" max="28" width="12.140625" style="183" bestFit="1" customWidth="1"/>
    <col min="29" max="31" width="12.140625" style="184" bestFit="1" customWidth="1"/>
    <col min="32" max="33" width="14" style="183" bestFit="1" customWidth="1"/>
    <col min="34" max="34" width="12.42578125" style="183" bestFit="1" customWidth="1"/>
    <col min="35" max="35" width="8.7109375" style="184" bestFit="1" customWidth="1"/>
    <col min="36" max="36" width="9.28515625" style="184" bestFit="1" customWidth="1"/>
    <col min="37" max="16384" width="9.140625" style="183"/>
  </cols>
  <sheetData>
    <row r="1" spans="1:36" ht="15.75" thickBot="1"/>
    <row r="2" spans="1:36" ht="15.75" thickBot="1">
      <c r="A2" s="185"/>
      <c r="B2" s="186"/>
      <c r="C2" s="186"/>
      <c r="D2" s="186"/>
      <c r="E2" s="187"/>
      <c r="F2" s="187"/>
      <c r="G2" s="187"/>
      <c r="H2" s="187"/>
      <c r="I2" s="187"/>
      <c r="J2" s="187"/>
      <c r="K2" s="187"/>
      <c r="L2" s="187"/>
      <c r="M2" s="187"/>
      <c r="N2" s="187"/>
      <c r="O2" s="187"/>
      <c r="P2" s="187"/>
      <c r="Q2" s="187"/>
      <c r="R2" s="187"/>
      <c r="S2" s="187"/>
      <c r="T2" s="187"/>
      <c r="U2" s="187"/>
      <c r="V2" s="187"/>
      <c r="W2" s="187"/>
      <c r="X2" s="187"/>
      <c r="Y2" s="187"/>
      <c r="Z2" s="187"/>
      <c r="AA2" s="187"/>
      <c r="AB2" s="187"/>
      <c r="AC2" s="558"/>
      <c r="AD2" s="559"/>
      <c r="AE2" s="560"/>
      <c r="AF2" s="187"/>
      <c r="AG2" s="187"/>
      <c r="AH2" s="187"/>
      <c r="AI2" s="558"/>
      <c r="AJ2" s="560"/>
    </row>
    <row r="3" spans="1:36" ht="30.75" thickBot="1">
      <c r="A3" s="188" t="s">
        <v>30</v>
      </c>
      <c r="B3" s="189" t="s">
        <v>31</v>
      </c>
      <c r="C3" s="190" t="s">
        <v>492</v>
      </c>
      <c r="D3" s="191" t="s">
        <v>493</v>
      </c>
      <c r="E3" s="192" t="s">
        <v>494</v>
      </c>
      <c r="F3" s="193" t="s">
        <v>495</v>
      </c>
      <c r="G3" s="194" t="s">
        <v>496</v>
      </c>
      <c r="H3" s="195" t="s">
        <v>497</v>
      </c>
      <c r="I3" s="196" t="s">
        <v>498</v>
      </c>
      <c r="J3" s="197" t="s">
        <v>499</v>
      </c>
      <c r="K3" s="196" t="s">
        <v>500</v>
      </c>
      <c r="L3" s="197" t="s">
        <v>501</v>
      </c>
      <c r="M3" s="196" t="s">
        <v>502</v>
      </c>
      <c r="N3" s="197" t="s">
        <v>503</v>
      </c>
      <c r="O3" s="196" t="s">
        <v>504</v>
      </c>
      <c r="P3" s="197" t="s">
        <v>505</v>
      </c>
      <c r="Q3" s="196" t="s">
        <v>506</v>
      </c>
      <c r="R3" s="197" t="s">
        <v>507</v>
      </c>
      <c r="S3" s="196" t="s">
        <v>508</v>
      </c>
      <c r="T3" s="197" t="s">
        <v>509</v>
      </c>
      <c r="U3" s="196" t="s">
        <v>510</v>
      </c>
      <c r="V3" s="197" t="s">
        <v>511</v>
      </c>
      <c r="W3" s="198" t="s">
        <v>490</v>
      </c>
      <c r="X3" s="199" t="s">
        <v>488</v>
      </c>
      <c r="Y3" s="198" t="s">
        <v>486</v>
      </c>
      <c r="Z3" s="199" t="s">
        <v>491</v>
      </c>
      <c r="AA3" s="198" t="s">
        <v>489</v>
      </c>
      <c r="AB3" s="199" t="s">
        <v>487</v>
      </c>
      <c r="AC3" s="200" t="s">
        <v>512</v>
      </c>
      <c r="AD3" s="201" t="s">
        <v>513</v>
      </c>
      <c r="AE3" s="200" t="s">
        <v>514</v>
      </c>
      <c r="AF3" s="199" t="s">
        <v>515</v>
      </c>
      <c r="AG3" s="198" t="s">
        <v>516</v>
      </c>
      <c r="AH3" s="199" t="s">
        <v>517</v>
      </c>
      <c r="AI3" s="200" t="s">
        <v>518</v>
      </c>
      <c r="AJ3" s="202" t="s">
        <v>519</v>
      </c>
    </row>
    <row r="4" spans="1:36" ht="15.75" thickBot="1">
      <c r="A4" s="561" t="s">
        <v>520</v>
      </c>
      <c r="B4" s="562"/>
      <c r="C4" s="203">
        <v>4053188</v>
      </c>
      <c r="D4" s="203">
        <v>2734491</v>
      </c>
      <c r="E4" s="204"/>
      <c r="F4" s="205"/>
      <c r="G4" s="194"/>
      <c r="H4" s="195"/>
      <c r="I4" s="196"/>
      <c r="J4" s="197"/>
      <c r="K4" s="196"/>
      <c r="L4" s="197"/>
      <c r="M4" s="196"/>
      <c r="N4" s="197"/>
      <c r="O4" s="196"/>
      <c r="P4" s="197"/>
      <c r="Q4" s="196"/>
      <c r="R4" s="197"/>
      <c r="S4" s="196"/>
      <c r="T4" s="197"/>
      <c r="U4" s="196"/>
      <c r="V4" s="197"/>
      <c r="W4" s="206"/>
      <c r="X4" s="207"/>
      <c r="Y4" s="206"/>
      <c r="Z4" s="207"/>
      <c r="AA4" s="206"/>
      <c r="AB4" s="207"/>
      <c r="AC4" s="200"/>
      <c r="AD4" s="201"/>
      <c r="AE4" s="200"/>
      <c r="AF4" s="207"/>
      <c r="AG4" s="206"/>
      <c r="AH4" s="207"/>
      <c r="AI4" s="200"/>
      <c r="AJ4" s="202"/>
    </row>
    <row r="5" spans="1:36" ht="15.75" thickBot="1">
      <c r="A5" s="208">
        <v>201</v>
      </c>
      <c r="B5" s="209" t="s">
        <v>186</v>
      </c>
      <c r="C5" s="210">
        <v>207</v>
      </c>
      <c r="D5" s="210">
        <v>0</v>
      </c>
      <c r="E5" s="211">
        <v>0.241545893719807</v>
      </c>
      <c r="F5" s="211">
        <v>0.30769999999999997</v>
      </c>
      <c r="G5" s="212">
        <v>0</v>
      </c>
      <c r="H5" s="213">
        <v>0</v>
      </c>
      <c r="I5" s="214">
        <v>0.146341463414634</v>
      </c>
      <c r="J5" s="214">
        <v>1.9512195121951199E-2</v>
      </c>
      <c r="K5" s="214">
        <v>0.24390243902438999</v>
      </c>
      <c r="L5" s="214">
        <v>4.39024390243902E-2</v>
      </c>
      <c r="M5" s="214">
        <v>0.13658536585365899</v>
      </c>
      <c r="N5" s="214">
        <v>0.107317073170732</v>
      </c>
      <c r="O5" s="214">
        <v>0.302439024390244</v>
      </c>
      <c r="P5" s="214">
        <v>0</v>
      </c>
      <c r="Q5" s="214">
        <v>0</v>
      </c>
      <c r="R5" s="214">
        <v>0</v>
      </c>
      <c r="S5" s="214">
        <v>0</v>
      </c>
      <c r="T5" s="214">
        <v>0</v>
      </c>
      <c r="U5" s="214">
        <v>0</v>
      </c>
      <c r="V5" s="214">
        <v>0</v>
      </c>
      <c r="W5" s="215">
        <v>0.108571428571429</v>
      </c>
      <c r="X5" s="215">
        <v>0.222857142857143</v>
      </c>
      <c r="Y5" s="215">
        <v>0.31999999999999995</v>
      </c>
      <c r="Z5" s="215">
        <v>0</v>
      </c>
      <c r="AA5" s="215">
        <v>0</v>
      </c>
      <c r="AB5" s="215">
        <v>0</v>
      </c>
      <c r="AC5" s="216">
        <v>4.807692307692308E-3</v>
      </c>
      <c r="AD5" s="216">
        <v>4.807692307692308E-3</v>
      </c>
      <c r="AE5" s="216">
        <v>4.807692307692308E-3</v>
      </c>
      <c r="AF5" s="215">
        <v>0.117117117117117</v>
      </c>
      <c r="AG5" s="215">
        <v>8.1081081081081086E-2</v>
      </c>
      <c r="AH5" s="215">
        <v>0</v>
      </c>
      <c r="AI5" s="216">
        <v>5.7971014492753603E-2</v>
      </c>
      <c r="AJ5" s="216">
        <v>0</v>
      </c>
    </row>
    <row r="6" spans="1:36" ht="15.75" thickBot="1">
      <c r="A6" s="208">
        <v>202</v>
      </c>
      <c r="B6" s="209" t="s">
        <v>53</v>
      </c>
      <c r="C6" s="210">
        <v>10626</v>
      </c>
      <c r="D6" s="210">
        <v>7277</v>
      </c>
      <c r="E6" s="211">
        <v>0.37041219649915308</v>
      </c>
      <c r="F6" s="211">
        <v>0.51733182759269714</v>
      </c>
      <c r="G6" s="212">
        <v>0.36897072969630335</v>
      </c>
      <c r="H6" s="213">
        <v>0.56493346159131519</v>
      </c>
      <c r="I6" s="214">
        <v>0.14036115995020187</v>
      </c>
      <c r="J6" s="214">
        <v>2.8817644181761345E-2</v>
      </c>
      <c r="K6" s="214">
        <v>6.1271636256341883E-2</v>
      </c>
      <c r="L6" s="214">
        <v>0.13129103092364797</v>
      </c>
      <c r="M6" s="214">
        <v>0.27005934995563657</v>
      </c>
      <c r="N6" s="214">
        <v>0.2635763170881345</v>
      </c>
      <c r="O6" s="214">
        <v>0.10462286164427584</v>
      </c>
      <c r="P6" s="214">
        <v>0.10536780882350774</v>
      </c>
      <c r="Q6" s="214">
        <v>3.0577594525741145E-2</v>
      </c>
      <c r="R6" s="214">
        <v>6.0743987952425978E-2</v>
      </c>
      <c r="S6" s="214">
        <v>0.1407499837664522</v>
      </c>
      <c r="T6" s="214">
        <v>0.24735757280783499</v>
      </c>
      <c r="U6" s="214">
        <v>0.26561018679770493</v>
      </c>
      <c r="V6" s="214">
        <v>0.14959286532633306</v>
      </c>
      <c r="W6" s="215">
        <v>0.12579224819586643</v>
      </c>
      <c r="X6" s="215">
        <v>0.23528157511830414</v>
      </c>
      <c r="Y6" s="215">
        <v>0.34091981217942668</v>
      </c>
      <c r="Z6" s="215">
        <v>1.5732104356646865E-2</v>
      </c>
      <c r="AA6" s="215">
        <v>2.8320364899737025E-2</v>
      </c>
      <c r="AB6" s="215">
        <v>4.1570400535620562E-2</v>
      </c>
      <c r="AC6" s="216">
        <v>4.4540008374627715E-3</v>
      </c>
      <c r="AD6" s="216">
        <v>3.4112718193952461E-3</v>
      </c>
      <c r="AE6" s="216">
        <v>2.4337624664416062E-3</v>
      </c>
      <c r="AF6" s="215">
        <v>0.26071097768768847</v>
      </c>
      <c r="AG6" s="215">
        <v>0.18197233644483043</v>
      </c>
      <c r="AH6" s="215">
        <v>9.0355939789455691E-2</v>
      </c>
      <c r="AI6" s="216">
        <v>8.2251082251082325E-2</v>
      </c>
      <c r="AJ6" s="216">
        <v>6.431221657276355E-2</v>
      </c>
    </row>
    <row r="7" spans="1:36" ht="15.75" thickBot="1">
      <c r="A7" s="208">
        <v>203</v>
      </c>
      <c r="B7" s="209" t="s">
        <v>76</v>
      </c>
      <c r="C7" s="210">
        <v>20795</v>
      </c>
      <c r="D7" s="210">
        <v>10722</v>
      </c>
      <c r="E7" s="211">
        <v>0.27612406828564556</v>
      </c>
      <c r="F7" s="211">
        <v>0.39485811012262562</v>
      </c>
      <c r="G7" s="212">
        <v>0.26468942361499714</v>
      </c>
      <c r="H7" s="213">
        <v>0.50588117888453643</v>
      </c>
      <c r="I7" s="214">
        <v>0.11385715562821483</v>
      </c>
      <c r="J7" s="214">
        <v>7.5616226607050238E-2</v>
      </c>
      <c r="K7" s="214">
        <v>0.1126216524614172</v>
      </c>
      <c r="L7" s="214">
        <v>0.25517545743065828</v>
      </c>
      <c r="M7" s="214">
        <v>0.21140247388287675</v>
      </c>
      <c r="N7" s="214">
        <v>0.1604339183869869</v>
      </c>
      <c r="O7" s="214">
        <v>7.0893115602795889E-2</v>
      </c>
      <c r="P7" s="214">
        <v>0.13498043195073031</v>
      </c>
      <c r="Q7" s="214">
        <v>7.3953965364477056E-2</v>
      </c>
      <c r="R7" s="214">
        <v>9.4436169190832531E-2</v>
      </c>
      <c r="S7" s="214">
        <v>0.25126515341502048</v>
      </c>
      <c r="T7" s="214">
        <v>0.21421502669641077</v>
      </c>
      <c r="U7" s="214">
        <v>0.15493772596202224</v>
      </c>
      <c r="V7" s="214">
        <v>7.6211527420506714E-2</v>
      </c>
      <c r="W7" s="215">
        <v>9.5951403646698172E-2</v>
      </c>
      <c r="X7" s="215">
        <v>0.18138730047523521</v>
      </c>
      <c r="Y7" s="215">
        <v>0.25652724451243364</v>
      </c>
      <c r="Z7" s="215">
        <v>2.0850056716737956E-2</v>
      </c>
      <c r="AA7" s="215">
        <v>3.8472276564602781E-2</v>
      </c>
      <c r="AB7" s="215">
        <v>6.2147708708096078E-2</v>
      </c>
      <c r="AC7" s="216">
        <v>5.6513197921104095E-3</v>
      </c>
      <c r="AD7" s="216">
        <v>4.5773840861868089E-3</v>
      </c>
      <c r="AE7" s="216">
        <v>3.913488552627277E-3</v>
      </c>
      <c r="AF7" s="215">
        <v>0.18760536104174663</v>
      </c>
      <c r="AG7" s="215">
        <v>0.13678727986726563</v>
      </c>
      <c r="AH7" s="215">
        <v>0.10937510337955327</v>
      </c>
      <c r="AI7" s="216">
        <v>0.10795864390478482</v>
      </c>
      <c r="AJ7" s="216">
        <v>0.10585711620966237</v>
      </c>
    </row>
    <row r="8" spans="1:36" ht="15.75" thickBot="1">
      <c r="A8" s="208">
        <v>204</v>
      </c>
      <c r="B8" s="209" t="s">
        <v>77</v>
      </c>
      <c r="C8" s="210">
        <v>17219</v>
      </c>
      <c r="D8" s="210">
        <v>9719</v>
      </c>
      <c r="E8" s="211">
        <v>0.37470236366804116</v>
      </c>
      <c r="F8" s="211">
        <v>0.49501541901388002</v>
      </c>
      <c r="G8" s="212">
        <v>0.39355900812840838</v>
      </c>
      <c r="H8" s="213">
        <v>0.55118200432143227</v>
      </c>
      <c r="I8" s="214">
        <v>2.8975080290949425E-2</v>
      </c>
      <c r="J8" s="214">
        <v>2.4397482599248923E-2</v>
      </c>
      <c r="K8" s="214">
        <v>4.4717175254342517E-2</v>
      </c>
      <c r="L8" s="214">
        <v>0.12708832505258275</v>
      </c>
      <c r="M8" s="214">
        <v>0.24026431080315319</v>
      </c>
      <c r="N8" s="214">
        <v>0.26900804857467725</v>
      </c>
      <c r="O8" s="214">
        <v>0.26554957742504604</v>
      </c>
      <c r="P8" s="214">
        <v>2.4065427617059511E-2</v>
      </c>
      <c r="Q8" s="214">
        <v>2.5720750399937542E-2</v>
      </c>
      <c r="R8" s="214">
        <v>4.6046160767505923E-2</v>
      </c>
      <c r="S8" s="214">
        <v>0.12692787037355452</v>
      </c>
      <c r="T8" s="214">
        <v>0.25002720788731841</v>
      </c>
      <c r="U8" s="214">
        <v>0.27108415943429676</v>
      </c>
      <c r="V8" s="214">
        <v>0.25612842352032766</v>
      </c>
      <c r="W8" s="215">
        <v>0.11259092183292346</v>
      </c>
      <c r="X8" s="215">
        <v>0.21966297942594695</v>
      </c>
      <c r="Y8" s="215">
        <v>0.31908320582925126</v>
      </c>
      <c r="Z8" s="215">
        <v>1.8180018267352889E-2</v>
      </c>
      <c r="AA8" s="215">
        <v>3.3027866147224236E-2</v>
      </c>
      <c r="AB8" s="215">
        <v>4.7147945241321258E-2</v>
      </c>
      <c r="AC8" s="216">
        <v>3.1705439916960209E-3</v>
      </c>
      <c r="AD8" s="216">
        <v>2.2960451333938754E-3</v>
      </c>
      <c r="AE8" s="216">
        <v>1.9509308560544019E-3</v>
      </c>
      <c r="AF8" s="215">
        <v>0.29467821400033006</v>
      </c>
      <c r="AG8" s="215">
        <v>0.21456808851145245</v>
      </c>
      <c r="AH8" s="215">
        <v>0.12767875538872955</v>
      </c>
      <c r="AI8" s="216">
        <v>0.11249201463499618</v>
      </c>
      <c r="AJ8" s="216">
        <v>6.7805329766436898E-2</v>
      </c>
    </row>
    <row r="9" spans="1:36" ht="15.75" thickBot="1">
      <c r="A9" s="208">
        <v>205</v>
      </c>
      <c r="B9" s="209" t="s">
        <v>79</v>
      </c>
      <c r="C9" s="210">
        <v>9298</v>
      </c>
      <c r="D9" s="210">
        <v>5925</v>
      </c>
      <c r="E9" s="211">
        <v>0.35448483544848358</v>
      </c>
      <c r="F9" s="211">
        <v>0.48687352118735211</v>
      </c>
      <c r="G9" s="212">
        <v>0.32033755274261605</v>
      </c>
      <c r="H9" s="213">
        <v>0.46896580590717302</v>
      </c>
      <c r="I9" s="214">
        <v>0.1868705809084219</v>
      </c>
      <c r="J9" s="214">
        <v>4.39411618158475E-2</v>
      </c>
      <c r="K9" s="214">
        <v>6.5074189627262385E-2</v>
      </c>
      <c r="L9" s="214">
        <v>0.14684513994764126</v>
      </c>
      <c r="M9" s="214">
        <v>0.15948881817426278</v>
      </c>
      <c r="N9" s="214">
        <v>0.16769112453803223</v>
      </c>
      <c r="O9" s="214">
        <v>0.23008898498853211</v>
      </c>
      <c r="P9" s="214">
        <v>0.25594133815436482</v>
      </c>
      <c r="Q9" s="214">
        <v>4.2046270630285258E-2</v>
      </c>
      <c r="R9" s="214">
        <v>6.4238492997433505E-2</v>
      </c>
      <c r="S9" s="214">
        <v>0.14263550686155518</v>
      </c>
      <c r="T9" s="214">
        <v>0.152463880746397</v>
      </c>
      <c r="U9" s="214">
        <v>0.14710756121048282</v>
      </c>
      <c r="V9" s="214">
        <v>0.19556694939948147</v>
      </c>
      <c r="W9" s="215">
        <v>0.10133602667130442</v>
      </c>
      <c r="X9" s="215">
        <v>0.19551186064867093</v>
      </c>
      <c r="Y9" s="215">
        <v>0.28413009724756838</v>
      </c>
      <c r="Z9" s="215">
        <v>2.1384146703464165E-2</v>
      </c>
      <c r="AA9" s="215">
        <v>4.0576734172095119E-2</v>
      </c>
      <c r="AB9" s="215">
        <v>5.9258380081452823E-2</v>
      </c>
      <c r="AC9" s="216">
        <v>3.8911266484651414E-3</v>
      </c>
      <c r="AD9" s="216">
        <v>3.1588514668650716E-3</v>
      </c>
      <c r="AE9" s="216">
        <v>2.6233265741745391E-3</v>
      </c>
      <c r="AF9" s="215">
        <v>0.20349632535931778</v>
      </c>
      <c r="AG9" s="215">
        <v>0.14794139185391339</v>
      </c>
      <c r="AH9" s="215">
        <v>8.4516929650942096E-2</v>
      </c>
      <c r="AI9" s="216">
        <v>8.3673908367390859E-2</v>
      </c>
      <c r="AJ9" s="216">
        <v>4.6919831223628694E-2</v>
      </c>
    </row>
    <row r="10" spans="1:36" ht="15.75" thickBot="1">
      <c r="A10" s="208">
        <v>206</v>
      </c>
      <c r="B10" s="209" t="s">
        <v>90</v>
      </c>
      <c r="C10" s="210">
        <v>12907</v>
      </c>
      <c r="D10" s="210">
        <v>7445</v>
      </c>
      <c r="E10" s="211">
        <v>0.45998295498566671</v>
      </c>
      <c r="F10" s="211">
        <v>0.60677551716123024</v>
      </c>
      <c r="G10" s="212">
        <v>0.46796507723304243</v>
      </c>
      <c r="H10" s="213">
        <v>0.68631348556077909</v>
      </c>
      <c r="I10" s="214">
        <v>7.4451395281698057E-2</v>
      </c>
      <c r="J10" s="214">
        <v>3.2848052961807248E-2</v>
      </c>
      <c r="K10" s="214">
        <v>3.4664528778290106E-2</v>
      </c>
      <c r="L10" s="214">
        <v>0.11987641488864458</v>
      </c>
      <c r="M10" s="214">
        <v>0.19703241838620791</v>
      </c>
      <c r="N10" s="214">
        <v>0.25905953456767306</v>
      </c>
      <c r="O10" s="214">
        <v>0.28206765513567894</v>
      </c>
      <c r="P10" s="214">
        <v>2.9726470994195099E-2</v>
      </c>
      <c r="Q10" s="214">
        <v>1.8063601439204269E-2</v>
      </c>
      <c r="R10" s="214">
        <v>3.0943382746448957E-2</v>
      </c>
      <c r="S10" s="214">
        <v>0.12825134100649963</v>
      </c>
      <c r="T10" s="214">
        <v>0.22685120152931235</v>
      </c>
      <c r="U10" s="214">
        <v>0.26825884199512268</v>
      </c>
      <c r="V10" s="214">
        <v>0.29790516028921693</v>
      </c>
      <c r="W10" s="215">
        <v>8.9968721143936919E-2</v>
      </c>
      <c r="X10" s="215">
        <v>0.16670087046118456</v>
      </c>
      <c r="Y10" s="215">
        <v>0.23956342202511816</v>
      </c>
      <c r="Z10" s="215">
        <v>3.0349785581376059E-2</v>
      </c>
      <c r="AA10" s="215">
        <v>4.2595610956772612E-2</v>
      </c>
      <c r="AB10" s="215">
        <v>5.7146614220001807E-2</v>
      </c>
      <c r="AC10" s="216">
        <v>4.7255576356876432E-3</v>
      </c>
      <c r="AD10" s="216">
        <v>3.685178241923273E-3</v>
      </c>
      <c r="AE10" s="216">
        <v>3.1938526837803172E-3</v>
      </c>
      <c r="AF10" s="215">
        <v>0.27979476495653749</v>
      </c>
      <c r="AG10" s="215">
        <v>0.20321867075329247</v>
      </c>
      <c r="AH10" s="215">
        <v>0.13071774062744132</v>
      </c>
      <c r="AI10" s="216">
        <v>8.5612458355930884E-2</v>
      </c>
      <c r="AJ10" s="216">
        <v>7.4949630624580252E-2</v>
      </c>
    </row>
    <row r="11" spans="1:36" ht="15.75" thickBot="1">
      <c r="A11" s="208">
        <v>207</v>
      </c>
      <c r="B11" s="209" t="s">
        <v>91</v>
      </c>
      <c r="C11" s="210">
        <v>6655</v>
      </c>
      <c r="D11" s="210">
        <v>3605</v>
      </c>
      <c r="E11" s="211">
        <v>0.30608564988730269</v>
      </c>
      <c r="F11" s="211">
        <v>0.44791221637866274</v>
      </c>
      <c r="G11" s="212">
        <v>0.22746185852981982</v>
      </c>
      <c r="H11" s="213">
        <v>0.49271980582524261</v>
      </c>
      <c r="I11" s="214">
        <v>0.30527306507010815</v>
      </c>
      <c r="J11" s="214">
        <v>5.3320994855829362E-2</v>
      </c>
      <c r="K11" s="214">
        <v>7.4961017732709231E-2</v>
      </c>
      <c r="L11" s="214">
        <v>0.15151896064367101</v>
      </c>
      <c r="M11" s="214">
        <v>0.21721476624400779</v>
      </c>
      <c r="N11" s="214">
        <v>0.14109220267526468</v>
      </c>
      <c r="O11" s="214">
        <v>5.6618992778409788E-2</v>
      </c>
      <c r="P11" s="214">
        <v>0.23631314776060264</v>
      </c>
      <c r="Q11" s="214">
        <v>5.193025220406261E-2</v>
      </c>
      <c r="R11" s="214">
        <v>8.5168069679808112E-2</v>
      </c>
      <c r="S11" s="214">
        <v>0.17315496690253926</v>
      </c>
      <c r="T11" s="214">
        <v>0.20373853690755597</v>
      </c>
      <c r="U11" s="214">
        <v>0.15189248890237422</v>
      </c>
      <c r="V11" s="214">
        <v>9.780253764305738E-2</v>
      </c>
      <c r="W11" s="215">
        <v>0.12163327473181623</v>
      </c>
      <c r="X11" s="215">
        <v>0.22934068504361391</v>
      </c>
      <c r="Y11" s="215">
        <v>0.32536353737904522</v>
      </c>
      <c r="Z11" s="215">
        <v>2.0258086210475871E-2</v>
      </c>
      <c r="AA11" s="215">
        <v>3.4135911382701181E-2</v>
      </c>
      <c r="AB11" s="215">
        <v>5.7446288225973016E-2</v>
      </c>
      <c r="AC11" s="216">
        <v>2.9701663107335884E-3</v>
      </c>
      <c r="AD11" s="216">
        <v>2.2962733981576611E-3</v>
      </c>
      <c r="AE11" s="216">
        <v>2.0936783824914507E-3</v>
      </c>
      <c r="AF11" s="215">
        <v>0.20693727507648368</v>
      </c>
      <c r="AG11" s="215">
        <v>0.14712922169430109</v>
      </c>
      <c r="AH11" s="215">
        <v>6.039837757046064E-2</v>
      </c>
      <c r="AI11" s="216">
        <v>9.1209616829451542E-2</v>
      </c>
      <c r="AJ11" s="216">
        <v>4.6324549237170685E-2</v>
      </c>
    </row>
    <row r="12" spans="1:36" ht="15.75" thickBot="1">
      <c r="A12" s="208">
        <v>208</v>
      </c>
      <c r="B12" s="209" t="s">
        <v>97</v>
      </c>
      <c r="C12" s="210">
        <v>20338</v>
      </c>
      <c r="D12" s="210">
        <v>9683</v>
      </c>
      <c r="E12" s="211">
        <v>0.34039728586881701</v>
      </c>
      <c r="F12" s="211">
        <v>0.47385885534467498</v>
      </c>
      <c r="G12" s="212">
        <v>0.35443560879892611</v>
      </c>
      <c r="H12" s="213">
        <v>0.56065990911907471</v>
      </c>
      <c r="I12" s="214">
        <v>8.7685172828847135E-2</v>
      </c>
      <c r="J12" s="214">
        <v>5.9058345606542023E-2</v>
      </c>
      <c r="K12" s="214">
        <v>8.4110835006834792E-2</v>
      </c>
      <c r="L12" s="214">
        <v>0.24051770231854677</v>
      </c>
      <c r="M12" s="214">
        <v>0.28541587659418949</v>
      </c>
      <c r="N12" s="214">
        <v>0.18106856983484407</v>
      </c>
      <c r="O12" s="214">
        <v>6.2143497810195479E-2</v>
      </c>
      <c r="P12" s="214">
        <v>6.2171792460407237E-2</v>
      </c>
      <c r="Q12" s="214">
        <v>5.7507371200831381E-2</v>
      </c>
      <c r="R12" s="214">
        <v>7.9830176806174574E-2</v>
      </c>
      <c r="S12" s="214">
        <v>0.23299136170004855</v>
      </c>
      <c r="T12" s="214">
        <v>0.30166977152051649</v>
      </c>
      <c r="U12" s="214">
        <v>0.19405826694980852</v>
      </c>
      <c r="V12" s="214">
        <v>7.177125936221318E-2</v>
      </c>
      <c r="W12" s="215">
        <v>0.11179336209861145</v>
      </c>
      <c r="X12" s="215">
        <v>0.2035724892637015</v>
      </c>
      <c r="Y12" s="215">
        <v>0.28681286591562566</v>
      </c>
      <c r="Z12" s="215">
        <v>2.713099679369722E-2</v>
      </c>
      <c r="AA12" s="215">
        <v>4.3078703181417065E-2</v>
      </c>
      <c r="AB12" s="215">
        <v>6.4609718628431581E-2</v>
      </c>
      <c r="AC12" s="216">
        <v>4.2420341369145877E-3</v>
      </c>
      <c r="AD12" s="216">
        <v>3.0439420208786165E-3</v>
      </c>
      <c r="AE12" s="216">
        <v>2.4438520105716901E-3</v>
      </c>
      <c r="AF12" s="215">
        <v>0.27753528699676361</v>
      </c>
      <c r="AG12" s="215">
        <v>0.20011703981416926</v>
      </c>
      <c r="AH12" s="215">
        <v>0.11597001794325117</v>
      </c>
      <c r="AI12" s="216">
        <v>8.8356770577244573E-2</v>
      </c>
      <c r="AJ12" s="216">
        <v>5.2463079624083454E-2</v>
      </c>
    </row>
    <row r="13" spans="1:36" ht="15.75" thickBot="1">
      <c r="A13" s="208">
        <v>209</v>
      </c>
      <c r="B13" s="209" t="s">
        <v>102</v>
      </c>
      <c r="C13" s="210">
        <v>22760</v>
      </c>
      <c r="D13" s="210">
        <v>11556</v>
      </c>
      <c r="E13" s="211">
        <v>0.27372583479789109</v>
      </c>
      <c r="F13" s="211">
        <v>0.37557132249560632</v>
      </c>
      <c r="G13" s="212">
        <v>0.26670128071997223</v>
      </c>
      <c r="H13" s="213">
        <v>0.46200005192107996</v>
      </c>
      <c r="I13" s="214">
        <v>0.10644192740981731</v>
      </c>
      <c r="J13" s="214">
        <v>8.4927233644704253E-2</v>
      </c>
      <c r="K13" s="214">
        <v>0.13022422966769498</v>
      </c>
      <c r="L13" s="214">
        <v>0.27584711997628847</v>
      </c>
      <c r="M13" s="214">
        <v>0.26403898112191959</v>
      </c>
      <c r="N13" s="214">
        <v>0.13771911259271513</v>
      </c>
      <c r="O13" s="214">
        <v>8.013955868601591E-4</v>
      </c>
      <c r="P13" s="214">
        <v>8.7795117678120982E-2</v>
      </c>
      <c r="Q13" s="214">
        <v>8.2591331980813726E-2</v>
      </c>
      <c r="R13" s="214">
        <v>0.12258609008949606</v>
      </c>
      <c r="S13" s="214">
        <v>0.27354841985485634</v>
      </c>
      <c r="T13" s="214">
        <v>0.27071668918897407</v>
      </c>
      <c r="U13" s="214">
        <v>0.15806081826490828</v>
      </c>
      <c r="V13" s="214">
        <v>4.7015329428304166E-3</v>
      </c>
      <c r="W13" s="215">
        <v>7.4443071510387621E-2</v>
      </c>
      <c r="X13" s="215">
        <v>0.14456578961288655</v>
      </c>
      <c r="Y13" s="215">
        <v>0.20218361641824667</v>
      </c>
      <c r="Z13" s="215">
        <v>1.9027726321324025E-2</v>
      </c>
      <c r="AA13" s="215">
        <v>3.4287667507456591E-2</v>
      </c>
      <c r="AB13" s="215">
        <v>4.7916303759023247E-2</v>
      </c>
      <c r="AC13" s="216">
        <v>6.5254783627830444E-3</v>
      </c>
      <c r="AD13" s="216">
        <v>5.8910032982457065E-3</v>
      </c>
      <c r="AE13" s="216">
        <v>4.9317368618913473E-3</v>
      </c>
      <c r="AF13" s="215">
        <v>0.20973377258292963</v>
      </c>
      <c r="AG13" s="215">
        <v>0.14295209452651392</v>
      </c>
      <c r="AH13" s="215">
        <v>0.1202701123255875</v>
      </c>
      <c r="AI13" s="216">
        <v>9.2179261862917444E-2</v>
      </c>
      <c r="AJ13" s="216">
        <v>7.1997230875735466E-2</v>
      </c>
    </row>
    <row r="14" spans="1:36" ht="15.75" thickBot="1">
      <c r="A14" s="208">
        <v>210</v>
      </c>
      <c r="B14" s="209" t="s">
        <v>148</v>
      </c>
      <c r="C14" s="210">
        <v>21747</v>
      </c>
      <c r="D14" s="210">
        <v>11949</v>
      </c>
      <c r="E14" s="211">
        <v>0.35995769531429622</v>
      </c>
      <c r="F14" s="211">
        <v>0.53253062491378134</v>
      </c>
      <c r="G14" s="212">
        <v>0.33450497949619218</v>
      </c>
      <c r="H14" s="213">
        <v>0.54213189388233329</v>
      </c>
      <c r="I14" s="214">
        <v>9.9706410859130026E-2</v>
      </c>
      <c r="J14" s="214">
        <v>3.885477428877248E-2</v>
      </c>
      <c r="K14" s="214">
        <v>6.453118413458242E-2</v>
      </c>
      <c r="L14" s="214">
        <v>0.27896697207394239</v>
      </c>
      <c r="M14" s="214">
        <v>0.3202573247183802</v>
      </c>
      <c r="N14" s="214">
        <v>0.16957572946752572</v>
      </c>
      <c r="O14" s="214">
        <v>2.8107604457666798E-2</v>
      </c>
      <c r="P14" s="214">
        <v>8.7787876485805064E-2</v>
      </c>
      <c r="Q14" s="214">
        <v>3.9676171719200203E-2</v>
      </c>
      <c r="R14" s="214">
        <v>6.7118751737442015E-2</v>
      </c>
      <c r="S14" s="214">
        <v>0.27480650020467412</v>
      </c>
      <c r="T14" s="214">
        <v>0.30624734894601657</v>
      </c>
      <c r="U14" s="214">
        <v>0.18615643801634155</v>
      </c>
      <c r="V14" s="214">
        <v>3.8206912890520681E-2</v>
      </c>
      <c r="W14" s="215">
        <v>9.9488954107011765E-2</v>
      </c>
      <c r="X14" s="215">
        <v>0.18582548669700871</v>
      </c>
      <c r="Y14" s="215">
        <v>0.2658916275060963</v>
      </c>
      <c r="Z14" s="215">
        <v>2.0287287498024387E-2</v>
      </c>
      <c r="AA14" s="215">
        <v>3.6359670466625582E-2</v>
      </c>
      <c r="AB14" s="215">
        <v>5.382625328603334E-2</v>
      </c>
      <c r="AC14" s="216">
        <v>4.111324525572781E-3</v>
      </c>
      <c r="AD14" s="216">
        <v>3.564663220386074E-3</v>
      </c>
      <c r="AE14" s="216">
        <v>2.8605897706944919E-3</v>
      </c>
      <c r="AF14" s="215">
        <v>0.24498673743422278</v>
      </c>
      <c r="AG14" s="215">
        <v>0.17456711703967315</v>
      </c>
      <c r="AH14" s="215">
        <v>0.10364093672163319</v>
      </c>
      <c r="AI14" s="216">
        <v>9.2058674759736961E-2</v>
      </c>
      <c r="AJ14" s="216">
        <v>6.8876056573771868E-2</v>
      </c>
    </row>
    <row r="15" spans="1:36" ht="15.75" thickBot="1">
      <c r="A15" s="208">
        <v>211</v>
      </c>
      <c r="B15" s="209" t="s">
        <v>163</v>
      </c>
      <c r="C15" s="210">
        <v>21822</v>
      </c>
      <c r="D15" s="210">
        <v>12788</v>
      </c>
      <c r="E15" s="211">
        <v>0.4411144716341307</v>
      </c>
      <c r="F15" s="211">
        <v>0.59607096966364248</v>
      </c>
      <c r="G15" s="212">
        <v>0.52533625273694085</v>
      </c>
      <c r="H15" s="213">
        <v>0.74363235064122624</v>
      </c>
      <c r="I15" s="214">
        <v>1.7444149709090143E-2</v>
      </c>
      <c r="J15" s="214">
        <v>3.0088838758120448E-3</v>
      </c>
      <c r="K15" s="214">
        <v>6.5824526567860586E-3</v>
      </c>
      <c r="L15" s="214">
        <v>4.2168980254618842E-2</v>
      </c>
      <c r="M15" s="214">
        <v>0.11821865301468745</v>
      </c>
      <c r="N15" s="214">
        <v>0.25792114953697598</v>
      </c>
      <c r="O15" s="214">
        <v>0.55465573095202947</v>
      </c>
      <c r="P15" s="214">
        <v>1.0775500598283137E-2</v>
      </c>
      <c r="Q15" s="214">
        <v>3.4990523689734884E-3</v>
      </c>
      <c r="R15" s="214">
        <v>9.6872648267353721E-3</v>
      </c>
      <c r="S15" s="214">
        <v>4.2558579953085228E-2</v>
      </c>
      <c r="T15" s="214">
        <v>0.12099768117808987</v>
      </c>
      <c r="U15" s="214">
        <v>0.26549245230521279</v>
      </c>
      <c r="V15" s="214">
        <v>0.54698946876962018</v>
      </c>
      <c r="W15" s="215">
        <v>0.14228436224836816</v>
      </c>
      <c r="X15" s="215">
        <v>0.28436017927869162</v>
      </c>
      <c r="Y15" s="215">
        <v>0.41145619853736559</v>
      </c>
      <c r="Z15" s="215">
        <v>2.5869273912336958E-2</v>
      </c>
      <c r="AA15" s="215">
        <v>5.1666496846039398E-2</v>
      </c>
      <c r="AB15" s="215">
        <v>7.2758802858388288E-2</v>
      </c>
      <c r="AC15" s="216">
        <v>2.1001509387496989E-3</v>
      </c>
      <c r="AD15" s="216">
        <v>1.8076865497647875E-3</v>
      </c>
      <c r="AE15" s="216">
        <v>1.6602471529509589E-3</v>
      </c>
      <c r="AF15" s="215">
        <v>0.30787800670558574</v>
      </c>
      <c r="AG15" s="215">
        <v>0.21622257919535529</v>
      </c>
      <c r="AH15" s="215">
        <v>0.11648175491147778</v>
      </c>
      <c r="AI15" s="216">
        <v>9.2612959398771871E-2</v>
      </c>
      <c r="AJ15" s="216">
        <v>7.3271817328745659E-2</v>
      </c>
    </row>
    <row r="16" spans="1:36" ht="16.5" thickTop="1" thickBot="1">
      <c r="A16" s="208">
        <v>212</v>
      </c>
      <c r="B16" s="209" t="s">
        <v>168</v>
      </c>
      <c r="C16" s="210">
        <v>16687</v>
      </c>
      <c r="D16" s="210">
        <v>8669</v>
      </c>
      <c r="E16" s="211">
        <v>0.25187271528734945</v>
      </c>
      <c r="F16" s="211">
        <v>0.35883476358842203</v>
      </c>
      <c r="G16" s="217">
        <v>0.24316530164955583</v>
      </c>
      <c r="H16" s="213">
        <v>0.44777785211673787</v>
      </c>
      <c r="I16" s="214">
        <v>0.30849441543401068</v>
      </c>
      <c r="J16" s="214">
        <v>7.0981028201449206E-2</v>
      </c>
      <c r="K16" s="214">
        <v>7.5517316167362139E-2</v>
      </c>
      <c r="L16" s="214">
        <v>0.15717895768887305</v>
      </c>
      <c r="M16" s="214">
        <v>0.13416706342230306</v>
      </c>
      <c r="N16" s="214">
        <v>0.14301703934853419</v>
      </c>
      <c r="O16" s="214">
        <v>0.11064417973746755</v>
      </c>
      <c r="P16" s="214">
        <v>0.21913594867025193</v>
      </c>
      <c r="Q16" s="214">
        <v>8.9827226386982942E-2</v>
      </c>
      <c r="R16" s="214">
        <v>9.082688668916121E-2</v>
      </c>
      <c r="S16" s="214">
        <v>0.19309522344707644</v>
      </c>
      <c r="T16" s="214">
        <v>0.15986156477443589</v>
      </c>
      <c r="U16" s="214">
        <v>0.14316251864573903</v>
      </c>
      <c r="V16" s="214">
        <v>0.10409063138635261</v>
      </c>
      <c r="W16" s="215">
        <v>0.10145474572117207</v>
      </c>
      <c r="X16" s="215">
        <v>0.18735407959448591</v>
      </c>
      <c r="Y16" s="215">
        <v>0.26216338366954228</v>
      </c>
      <c r="Z16" s="215">
        <v>2.5796099976663187E-2</v>
      </c>
      <c r="AA16" s="215">
        <v>4.662310028515574E-2</v>
      </c>
      <c r="AB16" s="215">
        <v>6.6647189493338269E-2</v>
      </c>
      <c r="AC16" s="216">
        <v>2.7221663108028828E-3</v>
      </c>
      <c r="AD16" s="216">
        <v>2.3367519234782385E-3</v>
      </c>
      <c r="AE16" s="216">
        <v>1.942879284305766E-3</v>
      </c>
      <c r="AF16" s="215">
        <v>0.1873870221404246</v>
      </c>
      <c r="AG16" s="215">
        <v>0.1351159529984029</v>
      </c>
      <c r="AH16" s="215">
        <v>9.1379304875111159E-2</v>
      </c>
      <c r="AI16" s="216">
        <v>8.9830406903577645E-2</v>
      </c>
      <c r="AJ16" s="216">
        <v>6.2752335909562834E-2</v>
      </c>
    </row>
    <row r="17" spans="1:36" ht="15.75" thickBot="1">
      <c r="A17" s="208">
        <v>213</v>
      </c>
      <c r="B17" s="209" t="s">
        <v>173</v>
      </c>
      <c r="C17" s="210">
        <v>10755</v>
      </c>
      <c r="D17" s="210">
        <v>7504</v>
      </c>
      <c r="E17" s="211">
        <v>0.37805671780567179</v>
      </c>
      <c r="F17" s="211">
        <v>0.4825872245467227</v>
      </c>
      <c r="G17" s="212">
        <v>0.41391257995735609</v>
      </c>
      <c r="H17" s="213">
        <v>0.58123971215351811</v>
      </c>
      <c r="I17" s="214">
        <v>0.18851821264324575</v>
      </c>
      <c r="J17" s="214">
        <v>5.7935287314985262E-2</v>
      </c>
      <c r="K17" s="214">
        <v>5.9143496240745379E-2</v>
      </c>
      <c r="L17" s="214">
        <v>0.11438323405439679</v>
      </c>
      <c r="M17" s="214">
        <v>0.13328386551224836</v>
      </c>
      <c r="N17" s="214">
        <v>0.14363081648258974</v>
      </c>
      <c r="O17" s="214">
        <v>0.30310508775178874</v>
      </c>
      <c r="P17" s="214">
        <v>0.12247881889696305</v>
      </c>
      <c r="Q17" s="214">
        <v>4.5061708680044534E-2</v>
      </c>
      <c r="R17" s="214">
        <v>5.6584418700211012E-2</v>
      </c>
      <c r="S17" s="214">
        <v>0.1372379846659032</v>
      </c>
      <c r="T17" s="214">
        <v>0.17735161382502929</v>
      </c>
      <c r="U17" s="214">
        <v>0.17536754425594131</v>
      </c>
      <c r="V17" s="214">
        <v>0.28591791097590735</v>
      </c>
      <c r="W17" s="215">
        <v>0.1429866448087114</v>
      </c>
      <c r="X17" s="215">
        <v>0.28186432246289295</v>
      </c>
      <c r="Y17" s="215">
        <v>0.40059996537238579</v>
      </c>
      <c r="Z17" s="215">
        <v>1.8957807398187174E-2</v>
      </c>
      <c r="AA17" s="215">
        <v>4.2422911932309536E-2</v>
      </c>
      <c r="AB17" s="215">
        <v>7.368343484526324E-2</v>
      </c>
      <c r="AC17" s="216">
        <v>3.406514106810048E-3</v>
      </c>
      <c r="AD17" s="216">
        <v>2.7403497661418353E-3</v>
      </c>
      <c r="AE17" s="216">
        <v>2.48105585139272E-3</v>
      </c>
      <c r="AF17" s="215">
        <v>0.27895118732934737</v>
      </c>
      <c r="AG17" s="215">
        <v>0.19623781978709598</v>
      </c>
      <c r="AH17" s="215">
        <v>0.10604642098123665</v>
      </c>
      <c r="AI17" s="216">
        <v>0.11120409112040908</v>
      </c>
      <c r="AJ17" s="216">
        <v>5.7702558635394474E-2</v>
      </c>
    </row>
    <row r="18" spans="1:36" ht="15.75" thickBot="1">
      <c r="A18" s="208">
        <v>301</v>
      </c>
      <c r="B18" s="209" t="s">
        <v>32</v>
      </c>
      <c r="C18" s="210">
        <v>21183</v>
      </c>
      <c r="D18" s="210">
        <v>11035</v>
      </c>
      <c r="E18" s="211">
        <v>0.30160978142850398</v>
      </c>
      <c r="F18" s="211">
        <v>0.4038353746715016</v>
      </c>
      <c r="G18" s="212">
        <v>0.30376076121431805</v>
      </c>
      <c r="H18" s="213">
        <v>0.44813138196647029</v>
      </c>
      <c r="I18" s="214">
        <v>2.0636625148819133E-2</v>
      </c>
      <c r="J18" s="214">
        <v>3.4021632870564478E-2</v>
      </c>
      <c r="K18" s="214">
        <v>5.8397388463375208E-2</v>
      </c>
      <c r="L18" s="214">
        <v>0.41393312290075501</v>
      </c>
      <c r="M18" s="214">
        <v>0.28568058339089808</v>
      </c>
      <c r="N18" s="214">
        <v>0.13818656251181807</v>
      </c>
      <c r="O18" s="214">
        <v>4.9144084713770179E-2</v>
      </c>
      <c r="P18" s="214">
        <v>2.9569007026103118E-2</v>
      </c>
      <c r="Q18" s="214">
        <v>4.9562715774233587E-2</v>
      </c>
      <c r="R18" s="214">
        <v>7.3519482883176127E-2</v>
      </c>
      <c r="S18" s="214">
        <v>0.41698244955855995</v>
      </c>
      <c r="T18" s="214">
        <v>0.27330399671808508</v>
      </c>
      <c r="U18" s="214">
        <v>0.11262545676997181</v>
      </c>
      <c r="V18" s="214">
        <v>4.4436891269870417E-2</v>
      </c>
      <c r="W18" s="215">
        <v>0.12107585870144739</v>
      </c>
      <c r="X18" s="215">
        <v>0.22456043246528912</v>
      </c>
      <c r="Y18" s="215">
        <v>0.30657768774457034</v>
      </c>
      <c r="Z18" s="215">
        <v>2.1846497230762686E-2</v>
      </c>
      <c r="AA18" s="215">
        <v>3.8513635438744913E-2</v>
      </c>
      <c r="AB18" s="215">
        <v>5.6737407193275483E-2</v>
      </c>
      <c r="AC18" s="216">
        <v>4.958536967697662E-3</v>
      </c>
      <c r="AD18" s="216">
        <v>4.1518173495460296E-3</v>
      </c>
      <c r="AE18" s="216">
        <v>3.2542779601811315E-3</v>
      </c>
      <c r="AF18" s="215">
        <v>0.24783080237728955</v>
      </c>
      <c r="AG18" s="215">
        <v>0.17342811491791266</v>
      </c>
      <c r="AH18" s="215">
        <v>0.13818332438297815</v>
      </c>
      <c r="AI18" s="216">
        <v>0.1556908841995939</v>
      </c>
      <c r="AJ18" s="216">
        <v>7.0231082917988213E-2</v>
      </c>
    </row>
    <row r="19" spans="1:36" ht="15.75" thickBot="1">
      <c r="A19" s="208">
        <v>302</v>
      </c>
      <c r="B19" s="209" t="s">
        <v>33</v>
      </c>
      <c r="C19" s="210">
        <v>26690</v>
      </c>
      <c r="D19" s="210">
        <v>17687</v>
      </c>
      <c r="E19" s="211">
        <v>0.19198201573623072</v>
      </c>
      <c r="F19" s="211">
        <v>0.28432138254027722</v>
      </c>
      <c r="G19" s="212">
        <v>0.16989879572567426</v>
      </c>
      <c r="H19" s="213">
        <v>0.30200740656979702</v>
      </c>
      <c r="I19" s="214">
        <v>0.4445600386845367</v>
      </c>
      <c r="J19" s="214">
        <v>0.12360446162847688</v>
      </c>
      <c r="K19" s="214">
        <v>6.2685909116059702E-2</v>
      </c>
      <c r="L19" s="214">
        <v>0.15914622482009119</v>
      </c>
      <c r="M19" s="214">
        <v>0.11486702760229152</v>
      </c>
      <c r="N19" s="214">
        <v>7.1813650380519956E-2</v>
      </c>
      <c r="O19" s="214">
        <v>2.3322687768023757E-2</v>
      </c>
      <c r="P19" s="214">
        <v>0.40991974425022182</v>
      </c>
      <c r="Q19" s="214">
        <v>0.12130317143397405</v>
      </c>
      <c r="R19" s="214">
        <v>6.8306137772528322E-2</v>
      </c>
      <c r="S19" s="214">
        <v>0.16481752314180176</v>
      </c>
      <c r="T19" s="214">
        <v>0.12034124341956715</v>
      </c>
      <c r="U19" s="214">
        <v>7.8914208673688438E-2</v>
      </c>
      <c r="V19" s="214">
        <v>3.6397971308218369E-2</v>
      </c>
      <c r="W19" s="215">
        <v>0.11285803675661642</v>
      </c>
      <c r="X19" s="215">
        <v>0.21016192723810553</v>
      </c>
      <c r="Y19" s="215">
        <v>0.29018177072535922</v>
      </c>
      <c r="Z19" s="215">
        <v>2.1663007354336426E-2</v>
      </c>
      <c r="AA19" s="215">
        <v>4.5449922008553731E-2</v>
      </c>
      <c r="AB19" s="215">
        <v>7.0866928816369607E-2</v>
      </c>
      <c r="AC19" s="216">
        <v>3.0462141640820372E-3</v>
      </c>
      <c r="AD19" s="216">
        <v>2.3456148974950993E-3</v>
      </c>
      <c r="AE19" s="216">
        <v>1.9820966850340039E-3</v>
      </c>
      <c r="AF19" s="215">
        <v>0.1845850465104458</v>
      </c>
      <c r="AG19" s="215">
        <v>0.12917957878699018</v>
      </c>
      <c r="AH19" s="215">
        <v>9.3086526464263672E-2</v>
      </c>
      <c r="AI19" s="216">
        <v>9.1270138628699857E-2</v>
      </c>
      <c r="AJ19" s="216">
        <v>6.0439871091762312E-2</v>
      </c>
    </row>
    <row r="20" spans="1:36" ht="15.75" thickBot="1">
      <c r="A20" s="208">
        <v>303</v>
      </c>
      <c r="B20" s="209" t="s">
        <v>37</v>
      </c>
      <c r="C20" s="210">
        <v>20466</v>
      </c>
      <c r="D20" s="210">
        <v>16206</v>
      </c>
      <c r="E20" s="211">
        <v>0.14604710251148242</v>
      </c>
      <c r="F20" s="211">
        <v>0.21331064692661</v>
      </c>
      <c r="G20" s="212">
        <v>0.11508083425891637</v>
      </c>
      <c r="H20" s="213">
        <v>0.22298294458842408</v>
      </c>
      <c r="I20" s="214">
        <v>0.53786083121276218</v>
      </c>
      <c r="J20" s="214">
        <v>9.4174723704724059E-2</v>
      </c>
      <c r="K20" s="214">
        <v>9.8240085122507023E-2</v>
      </c>
      <c r="L20" s="214">
        <v>0.13229531955381085</v>
      </c>
      <c r="M20" s="214">
        <v>0.10802468090577765</v>
      </c>
      <c r="N20" s="214">
        <v>2.8371378614974366E-2</v>
      </c>
      <c r="O20" s="214">
        <v>1.0329808854439172E-3</v>
      </c>
      <c r="P20" s="214">
        <v>0.52812418062168953</v>
      </c>
      <c r="Q20" s="214">
        <v>9.3473356652436251E-2</v>
      </c>
      <c r="R20" s="214">
        <v>9.2673833246258969E-2</v>
      </c>
      <c r="S20" s="214">
        <v>0.13761544760621583</v>
      </c>
      <c r="T20" s="214">
        <v>0.10803434772069828</v>
      </c>
      <c r="U20" s="214">
        <v>3.4629668383654326E-2</v>
      </c>
      <c r="V20" s="214">
        <v>5.4491657690470307E-3</v>
      </c>
      <c r="W20" s="215">
        <v>3.9146700768962213E-2</v>
      </c>
      <c r="X20" s="215">
        <v>7.2559325699125446E-2</v>
      </c>
      <c r="Y20" s="215">
        <v>0.10058796381564454</v>
      </c>
      <c r="Z20" s="215">
        <v>3.9071160605650317E-3</v>
      </c>
      <c r="AA20" s="215">
        <v>8.1275994680285301E-3</v>
      </c>
      <c r="AB20" s="215">
        <v>1.2399567608940761E-2</v>
      </c>
      <c r="AC20" s="216">
        <v>4.807769871591914E-3</v>
      </c>
      <c r="AD20" s="216">
        <v>4.1560876992197274E-3</v>
      </c>
      <c r="AE20" s="216">
        <v>3.7188258533799169E-3</v>
      </c>
      <c r="AF20" s="215">
        <v>0.18946323501469362</v>
      </c>
      <c r="AG20" s="215">
        <v>0.13317489075334904</v>
      </c>
      <c r="AH20" s="215">
        <v>7.891093853160433E-2</v>
      </c>
      <c r="AI20" s="216">
        <v>6.8357275481286006E-2</v>
      </c>
      <c r="AJ20" s="216">
        <v>6.1890657781068725E-2</v>
      </c>
    </row>
    <row r="21" spans="1:36" ht="15.75" thickBot="1">
      <c r="A21" s="208">
        <v>304</v>
      </c>
      <c r="B21" s="209" t="s">
        <v>45</v>
      </c>
      <c r="C21" s="210">
        <v>24174</v>
      </c>
      <c r="D21" s="210">
        <v>14579</v>
      </c>
      <c r="E21" s="211">
        <v>0.2479109787374866</v>
      </c>
      <c r="F21" s="211">
        <v>0.35479758004467621</v>
      </c>
      <c r="G21" s="212">
        <v>0.23252623636737785</v>
      </c>
      <c r="H21" s="213">
        <v>0.37693561972700457</v>
      </c>
      <c r="I21" s="214">
        <v>0.10512927438998801</v>
      </c>
      <c r="J21" s="214">
        <v>8.672188423217872E-2</v>
      </c>
      <c r="K21" s="214">
        <v>0.12462753328623008</v>
      </c>
      <c r="L21" s="214">
        <v>0.24139845553075598</v>
      </c>
      <c r="M21" s="214">
        <v>0.16175468105000712</v>
      </c>
      <c r="N21" s="214">
        <v>0.14683706984914613</v>
      </c>
      <c r="O21" s="214">
        <v>0.1335311016616941</v>
      </c>
      <c r="P21" s="214">
        <v>0.15087541491332962</v>
      </c>
      <c r="Q21" s="214">
        <v>0.10046195478381839</v>
      </c>
      <c r="R21" s="214">
        <v>0.1215297188421964</v>
      </c>
      <c r="S21" s="214">
        <v>0.22479884582200052</v>
      </c>
      <c r="T21" s="214">
        <v>0.14723900561154088</v>
      </c>
      <c r="U21" s="214">
        <v>0.12728814789969733</v>
      </c>
      <c r="V21" s="214">
        <v>0.12780691212741671</v>
      </c>
      <c r="W21" s="215">
        <v>0.15345859248679794</v>
      </c>
      <c r="X21" s="215">
        <v>0.29252844094544461</v>
      </c>
      <c r="Y21" s="215">
        <v>0.40274463214497119</v>
      </c>
      <c r="Z21" s="215">
        <v>3.7610438128000807E-2</v>
      </c>
      <c r="AA21" s="215">
        <v>7.2891507506023925E-2</v>
      </c>
      <c r="AB21" s="215">
        <v>0.10753108200626964</v>
      </c>
      <c r="AC21" s="216">
        <v>3.0323055048442917E-3</v>
      </c>
      <c r="AD21" s="216">
        <v>2.7174103655900851E-3</v>
      </c>
      <c r="AE21" s="216">
        <v>2.4374821899128714E-3</v>
      </c>
      <c r="AF21" s="215">
        <v>0.30529719917100978</v>
      </c>
      <c r="AG21" s="215">
        <v>0.21881378660079234</v>
      </c>
      <c r="AH21" s="215">
        <v>0.1319269123478754</v>
      </c>
      <c r="AI21" s="216">
        <v>0.11847439397700012</v>
      </c>
      <c r="AJ21" s="216">
        <v>7.7714520886206215E-2</v>
      </c>
    </row>
    <row r="22" spans="1:36" ht="15.75" thickBot="1">
      <c r="A22" s="208">
        <v>305</v>
      </c>
      <c r="B22" s="209" t="s">
        <v>48</v>
      </c>
      <c r="C22" s="210">
        <v>24464</v>
      </c>
      <c r="D22" s="210">
        <v>16847</v>
      </c>
      <c r="E22" s="211">
        <v>0.13207161543492479</v>
      </c>
      <c r="F22" s="211">
        <v>0.21575588211249183</v>
      </c>
      <c r="G22" s="212">
        <v>0.10470706950792426</v>
      </c>
      <c r="H22" s="213">
        <v>0.21201746898557608</v>
      </c>
      <c r="I22" s="214">
        <v>0.65640447348559172</v>
      </c>
      <c r="J22" s="214">
        <v>5.064302320180418E-2</v>
      </c>
      <c r="K22" s="214">
        <v>3.4193291603592343E-2</v>
      </c>
      <c r="L22" s="214">
        <v>9.8495541060856978E-2</v>
      </c>
      <c r="M22" s="214">
        <v>9.8878778221548877E-2</v>
      </c>
      <c r="N22" s="214">
        <v>6.0278435860822141E-2</v>
      </c>
      <c r="O22" s="214">
        <v>1.1064565657837868E-3</v>
      </c>
      <c r="P22" s="214">
        <v>0.65410271020672983</v>
      </c>
      <c r="Q22" s="214">
        <v>4.5322032217086999E-2</v>
      </c>
      <c r="R22" s="214">
        <v>4.0433169202834997E-2</v>
      </c>
      <c r="S22" s="214">
        <v>9.3448446634471008E-2</v>
      </c>
      <c r="T22" s="214">
        <v>0.10706965018705807</v>
      </c>
      <c r="U22" s="214">
        <v>5.7539121297754875E-2</v>
      </c>
      <c r="V22" s="214">
        <v>2.0848702540641694E-3</v>
      </c>
      <c r="W22" s="215">
        <v>2.7500173218861113E-2</v>
      </c>
      <c r="X22" s="215">
        <v>5.1645164951254062E-2</v>
      </c>
      <c r="Y22" s="215">
        <v>6.9692821439271926E-2</v>
      </c>
      <c r="Z22" s="215">
        <v>4.1815585991459136E-3</v>
      </c>
      <c r="AA22" s="215">
        <v>8.8293150056480574E-3</v>
      </c>
      <c r="AB22" s="215">
        <v>1.2767457306355735E-2</v>
      </c>
      <c r="AC22" s="216">
        <v>3.4372989634026225E-3</v>
      </c>
      <c r="AD22" s="216">
        <v>3.1202163716896958E-3</v>
      </c>
      <c r="AE22" s="216">
        <v>2.9490482843871867E-3</v>
      </c>
      <c r="AF22" s="215">
        <v>0.21970377068935182</v>
      </c>
      <c r="AG22" s="215">
        <v>0.15315971894538971</v>
      </c>
      <c r="AH22" s="215">
        <v>7.4631926745787669E-2</v>
      </c>
      <c r="AI22" s="216">
        <v>7.9708960104643567E-2</v>
      </c>
      <c r="AJ22" s="216">
        <v>2.5523832136285392E-2</v>
      </c>
    </row>
    <row r="23" spans="1:36" ht="15.75" thickBot="1">
      <c r="A23" s="208">
        <v>306</v>
      </c>
      <c r="B23" s="209" t="s">
        <v>58</v>
      </c>
      <c r="C23" s="210">
        <v>29774</v>
      </c>
      <c r="D23" s="210">
        <v>18099</v>
      </c>
      <c r="E23" s="211">
        <v>0.24907637536105329</v>
      </c>
      <c r="F23" s="211">
        <v>0.32553422881232214</v>
      </c>
      <c r="G23" s="212">
        <v>0.1987955135642854</v>
      </c>
      <c r="H23" s="218">
        <v>0.35420516050610529</v>
      </c>
      <c r="I23" s="219">
        <v>0.27380305224755408</v>
      </c>
      <c r="J23" s="214">
        <v>0.12795132535445111</v>
      </c>
      <c r="K23" s="214">
        <v>0.14270466013426159</v>
      </c>
      <c r="L23" s="214">
        <v>0.21317154194411916</v>
      </c>
      <c r="M23" s="214">
        <v>0.1441397371177684</v>
      </c>
      <c r="N23" s="214">
        <v>5.827081894280791E-2</v>
      </c>
      <c r="O23" s="214">
        <v>3.9958864259037795E-2</v>
      </c>
      <c r="P23" s="214">
        <v>0.28660677544731894</v>
      </c>
      <c r="Q23" s="214">
        <v>0.11998818764156796</v>
      </c>
      <c r="R23" s="214">
        <v>0.13272585672995507</v>
      </c>
      <c r="S23" s="214">
        <v>0.20928716704149325</v>
      </c>
      <c r="T23" s="214">
        <v>0.14496126807694382</v>
      </c>
      <c r="U23" s="214">
        <v>6.4009809891898764E-2</v>
      </c>
      <c r="V23" s="214">
        <v>4.2420935170822252E-2</v>
      </c>
      <c r="W23" s="215">
        <v>8.1820481693384003E-2</v>
      </c>
      <c r="X23" s="215">
        <v>0.15341462361559799</v>
      </c>
      <c r="Y23" s="215">
        <v>0.20867250347770994</v>
      </c>
      <c r="Z23" s="215">
        <v>1.8091775204044744E-2</v>
      </c>
      <c r="AA23" s="215">
        <v>3.4642773789187072E-2</v>
      </c>
      <c r="AB23" s="215">
        <v>4.5970732217786886E-2</v>
      </c>
      <c r="AC23" s="216">
        <v>6.6231125194318816E-3</v>
      </c>
      <c r="AD23" s="216">
        <v>5.9742758481207527E-3</v>
      </c>
      <c r="AE23" s="216">
        <v>5.366670415399389E-3</v>
      </c>
      <c r="AF23" s="215">
        <v>0.18958718677109615</v>
      </c>
      <c r="AG23" s="215">
        <v>0.1321093354981652</v>
      </c>
      <c r="AH23" s="215">
        <v>0.11298403556003361</v>
      </c>
      <c r="AI23" s="216">
        <v>9.3000604554309141E-2</v>
      </c>
      <c r="AJ23" s="216">
        <v>5.9671805072103429E-2</v>
      </c>
    </row>
    <row r="24" spans="1:36" ht="15.75" thickBot="1">
      <c r="A24" s="208">
        <v>307</v>
      </c>
      <c r="B24" s="209" t="s">
        <v>68</v>
      </c>
      <c r="C24" s="210">
        <v>27572</v>
      </c>
      <c r="D24" s="210">
        <v>14137</v>
      </c>
      <c r="E24" s="211">
        <v>0.22316117800667343</v>
      </c>
      <c r="F24" s="211">
        <v>0.30377350210358328</v>
      </c>
      <c r="G24" s="212">
        <v>0.26490768904293693</v>
      </c>
      <c r="H24" s="213">
        <v>0.39709705736719247</v>
      </c>
      <c r="I24" s="214">
        <v>0.23705110671654805</v>
      </c>
      <c r="J24" s="214">
        <v>0.10971741158570099</v>
      </c>
      <c r="K24" s="214">
        <v>8.5049768505199672E-2</v>
      </c>
      <c r="L24" s="214">
        <v>0.21359251950275276</v>
      </c>
      <c r="M24" s="214">
        <v>0.1545749850198341</v>
      </c>
      <c r="N24" s="214">
        <v>0.12370700381920254</v>
      </c>
      <c r="O24" s="214">
        <v>7.6307204850761853E-2</v>
      </c>
      <c r="P24" s="214">
        <v>0.19936492182747087</v>
      </c>
      <c r="Q24" s="214">
        <v>0.11292863632574225</v>
      </c>
      <c r="R24" s="214">
        <v>8.58217012587707E-2</v>
      </c>
      <c r="S24" s="214">
        <v>0.21873938975690976</v>
      </c>
      <c r="T24" s="214">
        <v>0.16899779161272629</v>
      </c>
      <c r="U24" s="214">
        <v>0.12794032353228663</v>
      </c>
      <c r="V24" s="214">
        <v>8.6207235686093703E-2</v>
      </c>
      <c r="W24" s="215">
        <v>0.14454827860331623</v>
      </c>
      <c r="X24" s="215">
        <v>0.27372747874155862</v>
      </c>
      <c r="Y24" s="215">
        <v>0.38308671424752921</v>
      </c>
      <c r="Z24" s="215">
        <v>2.8794404714657471E-2</v>
      </c>
      <c r="AA24" s="215">
        <v>5.7234806171187869E-2</v>
      </c>
      <c r="AB24" s="215">
        <v>8.4403631515075808E-2</v>
      </c>
      <c r="AC24" s="216">
        <v>3.6120155410533949E-3</v>
      </c>
      <c r="AD24" s="216">
        <v>3.0237209717105468E-3</v>
      </c>
      <c r="AE24" s="216">
        <v>2.3683348852647332E-3</v>
      </c>
      <c r="AF24" s="215">
        <v>0.25001887349150081</v>
      </c>
      <c r="AG24" s="215">
        <v>0.17707140735405172</v>
      </c>
      <c r="AH24" s="215">
        <v>0.12845751604551242</v>
      </c>
      <c r="AI24" s="216">
        <v>0.1151530538227187</v>
      </c>
      <c r="AJ24" s="216">
        <v>6.8331329136308933E-2</v>
      </c>
    </row>
    <row r="25" spans="1:36" ht="15.75" thickBot="1">
      <c r="A25" s="208">
        <v>308</v>
      </c>
      <c r="B25" s="209" t="s">
        <v>72</v>
      </c>
      <c r="C25" s="210">
        <v>29346</v>
      </c>
      <c r="D25" s="210">
        <v>18406</v>
      </c>
      <c r="E25" s="211">
        <v>0.28664894704559396</v>
      </c>
      <c r="F25" s="211">
        <v>0.38051482655217062</v>
      </c>
      <c r="G25" s="212">
        <v>0.25698141910246669</v>
      </c>
      <c r="H25" s="213">
        <v>0.40780119526241443</v>
      </c>
      <c r="I25" s="214">
        <v>0.19398257617203124</v>
      </c>
      <c r="J25" s="214">
        <v>6.4315199343936549E-2</v>
      </c>
      <c r="K25" s="214">
        <v>3.2063946781062606E-2</v>
      </c>
      <c r="L25" s="214">
        <v>0.14370585932537694</v>
      </c>
      <c r="M25" s="214">
        <v>0.17714956411905966</v>
      </c>
      <c r="N25" s="214">
        <v>0.23364291368698775</v>
      </c>
      <c r="O25" s="214">
        <v>0.15513994057154518</v>
      </c>
      <c r="P25" s="214">
        <v>0.18277395278884778</v>
      </c>
      <c r="Q25" s="214">
        <v>5.4467706730119234E-2</v>
      </c>
      <c r="R25" s="214">
        <v>3.5045445670720023E-2</v>
      </c>
      <c r="S25" s="214">
        <v>0.14478999843066534</v>
      </c>
      <c r="T25" s="214">
        <v>0.18887758502381299</v>
      </c>
      <c r="U25" s="214">
        <v>0.23560950229505245</v>
      </c>
      <c r="V25" s="214">
        <v>0.15843580906078239</v>
      </c>
      <c r="W25" s="215">
        <v>0.10557418915718747</v>
      </c>
      <c r="X25" s="215">
        <v>0.20075112356299379</v>
      </c>
      <c r="Y25" s="215">
        <v>0.28416455774320831</v>
      </c>
      <c r="Z25" s="215">
        <v>1.9904833869206228E-2</v>
      </c>
      <c r="AA25" s="215">
        <v>3.8982832785306551E-2</v>
      </c>
      <c r="AB25" s="215">
        <v>5.8743805193610853E-2</v>
      </c>
      <c r="AC25" s="216">
        <v>2.9351749840475193E-3</v>
      </c>
      <c r="AD25" s="216">
        <v>2.5305714144551027E-3</v>
      </c>
      <c r="AE25" s="216">
        <v>2.1681287432095378E-3</v>
      </c>
      <c r="AF25" s="215">
        <v>0.26318506882283643</v>
      </c>
      <c r="AG25" s="215">
        <v>0.19834243106727498</v>
      </c>
      <c r="AH25" s="215">
        <v>0.11789413647228038</v>
      </c>
      <c r="AI25" s="216">
        <v>9.8241668370476432E-2</v>
      </c>
      <c r="AJ25" s="216">
        <v>5.8785178746061068E-2</v>
      </c>
    </row>
    <row r="26" spans="1:36" ht="15.75" thickBot="1">
      <c r="A26" s="208">
        <v>309</v>
      </c>
      <c r="B26" s="209" t="s">
        <v>81</v>
      </c>
      <c r="C26" s="210">
        <v>20736</v>
      </c>
      <c r="D26" s="210">
        <v>10855</v>
      </c>
      <c r="E26" s="211">
        <v>0.2799961419753087</v>
      </c>
      <c r="F26" s="211">
        <v>0.39719714202304179</v>
      </c>
      <c r="G26" s="212">
        <v>0.36711192998618147</v>
      </c>
      <c r="H26" s="213">
        <v>0.53799667434362053</v>
      </c>
      <c r="I26" s="214">
        <v>0.15297068038025666</v>
      </c>
      <c r="J26" s="214">
        <v>2.3658988479586866E-2</v>
      </c>
      <c r="K26" s="214">
        <v>4.5994941897041501E-2</v>
      </c>
      <c r="L26" s="214">
        <v>0.10815058300108527</v>
      </c>
      <c r="M26" s="214">
        <v>0.15296116587512756</v>
      </c>
      <c r="N26" s="214">
        <v>0.25985546087600214</v>
      </c>
      <c r="O26" s="214">
        <v>0.25640817949089983</v>
      </c>
      <c r="P26" s="214">
        <v>0.13880552415301545</v>
      </c>
      <c r="Q26" s="214">
        <v>2.8257934778281171E-2</v>
      </c>
      <c r="R26" s="214">
        <v>4.1849900249112656E-2</v>
      </c>
      <c r="S26" s="214">
        <v>0.10959016321147991</v>
      </c>
      <c r="T26" s="214">
        <v>0.15394557604879139</v>
      </c>
      <c r="U26" s="214">
        <v>0.25130017617994882</v>
      </c>
      <c r="V26" s="214">
        <v>0.2762507253793704</v>
      </c>
      <c r="W26" s="215">
        <v>0.12851362200507677</v>
      </c>
      <c r="X26" s="215">
        <v>0.23320748144656095</v>
      </c>
      <c r="Y26" s="215">
        <v>0.32351201001564944</v>
      </c>
      <c r="Z26" s="215">
        <v>3.9344259769629762E-2</v>
      </c>
      <c r="AA26" s="215">
        <v>6.2935410372976688E-2</v>
      </c>
      <c r="AB26" s="215">
        <v>8.9664149960947626E-2</v>
      </c>
      <c r="AC26" s="216">
        <v>4.9330996766820392E-3</v>
      </c>
      <c r="AD26" s="216">
        <v>4.1880164957337146E-3</v>
      </c>
      <c r="AE26" s="216">
        <v>3.4646494044115661E-3</v>
      </c>
      <c r="AF26" s="215">
        <v>0.30640597220362964</v>
      </c>
      <c r="AG26" s="215">
        <v>0.22121033691381975</v>
      </c>
      <c r="AH26" s="215">
        <v>0.15901313339108725</v>
      </c>
      <c r="AI26" s="216">
        <v>9.5148533950617301E-2</v>
      </c>
      <c r="AJ26" s="216">
        <v>7.9594656840165826E-2</v>
      </c>
    </row>
    <row r="27" spans="1:36" ht="15.75" thickBot="1">
      <c r="A27" s="208">
        <v>310</v>
      </c>
      <c r="B27" s="209" t="s">
        <v>82</v>
      </c>
      <c r="C27" s="210">
        <v>18476</v>
      </c>
      <c r="D27" s="210">
        <v>10382</v>
      </c>
      <c r="E27" s="211">
        <v>0.16507902143321057</v>
      </c>
      <c r="F27" s="211">
        <v>0.22220762610954747</v>
      </c>
      <c r="G27" s="212">
        <v>0.19755345790791734</v>
      </c>
      <c r="H27" s="213">
        <v>0.30217064149489492</v>
      </c>
      <c r="I27" s="214">
        <v>0.32641723196373085</v>
      </c>
      <c r="J27" s="214">
        <v>0.17766265162122766</v>
      </c>
      <c r="K27" s="214">
        <v>0.17444123349582874</v>
      </c>
      <c r="L27" s="214">
        <v>0.18976417332972975</v>
      </c>
      <c r="M27" s="214">
        <v>8.4019137877044014E-2</v>
      </c>
      <c r="N27" s="214">
        <v>3.5861523476566445E-2</v>
      </c>
      <c r="O27" s="214">
        <v>1.1834048235872457E-2</v>
      </c>
      <c r="P27" s="214">
        <v>0.29308168378381028</v>
      </c>
      <c r="Q27" s="214">
        <v>0.16022270178683246</v>
      </c>
      <c r="R27" s="214">
        <v>0.17603452080917861</v>
      </c>
      <c r="S27" s="214">
        <v>0.19868270234831517</v>
      </c>
      <c r="T27" s="214">
        <v>0.10260554264074016</v>
      </c>
      <c r="U27" s="214">
        <v>4.9956887605741518E-2</v>
      </c>
      <c r="V27" s="214">
        <v>1.9415961025382292E-2</v>
      </c>
      <c r="W27" s="215">
        <v>0.14276503324667261</v>
      </c>
      <c r="X27" s="215">
        <v>0.26663548374603296</v>
      </c>
      <c r="Y27" s="215">
        <v>0.36751458082319782</v>
      </c>
      <c r="Z27" s="215">
        <v>3.1459368195609606E-2</v>
      </c>
      <c r="AA27" s="215">
        <v>6.2439594655981923E-2</v>
      </c>
      <c r="AB27" s="215">
        <v>9.3421612406078505E-2</v>
      </c>
      <c r="AC27" s="216">
        <v>2.5518334323191452E-3</v>
      </c>
      <c r="AD27" s="216">
        <v>2.1021248856727976E-3</v>
      </c>
      <c r="AE27" s="216">
        <v>1.7285056614154905E-3</v>
      </c>
      <c r="AF27" s="215">
        <v>0.26153271288998681</v>
      </c>
      <c r="AG27" s="215">
        <v>0.19015565259695327</v>
      </c>
      <c r="AH27" s="215">
        <v>0.10802401110829833</v>
      </c>
      <c r="AI27" s="216">
        <v>9.8668542974669801E-2</v>
      </c>
      <c r="AJ27" s="216">
        <v>7.3010980543247964E-2</v>
      </c>
    </row>
    <row r="28" spans="1:36" ht="15.75" thickBot="1">
      <c r="A28" s="208">
        <v>311</v>
      </c>
      <c r="B28" s="209" t="s">
        <v>84</v>
      </c>
      <c r="C28" s="210">
        <v>19026</v>
      </c>
      <c r="D28" s="210">
        <v>15022</v>
      </c>
      <c r="E28" s="211">
        <v>0.16256701356039102</v>
      </c>
      <c r="F28" s="211">
        <v>0.21894642594344585</v>
      </c>
      <c r="G28" s="212">
        <v>0.12827852483024893</v>
      </c>
      <c r="H28" s="213">
        <v>0.20406031154307017</v>
      </c>
      <c r="I28" s="214">
        <v>0.56496483678250875</v>
      </c>
      <c r="J28" s="214">
        <v>6.676059797832716E-2</v>
      </c>
      <c r="K28" s="214">
        <v>0.14033938650386435</v>
      </c>
      <c r="L28" s="214">
        <v>0.12397238353403099</v>
      </c>
      <c r="M28" s="214">
        <v>0.10047917599283782</v>
      </c>
      <c r="N28" s="214">
        <v>2.5857317226776829E-3</v>
      </c>
      <c r="O28" s="214">
        <v>8.97887485753192E-4</v>
      </c>
      <c r="P28" s="214">
        <v>0.56906976090676886</v>
      </c>
      <c r="Q28" s="214">
        <v>6.4223261322994996E-2</v>
      </c>
      <c r="R28" s="214">
        <v>0.12492132055175691</v>
      </c>
      <c r="S28" s="214">
        <v>0.13002041241466483</v>
      </c>
      <c r="T28" s="214">
        <v>9.5076267703561895E-2</v>
      </c>
      <c r="U28" s="214">
        <v>1.2685457044733499E-2</v>
      </c>
      <c r="V28" s="214">
        <v>4.0035200555189818E-3</v>
      </c>
      <c r="W28" s="215">
        <v>3.3180915699902253E-2</v>
      </c>
      <c r="X28" s="215">
        <v>5.8244424107235661E-2</v>
      </c>
      <c r="Y28" s="215">
        <v>7.8460569190265658E-2</v>
      </c>
      <c r="Z28" s="215">
        <v>4.7365768173572255E-3</v>
      </c>
      <c r="AA28" s="215">
        <v>9.136203274774754E-3</v>
      </c>
      <c r="AB28" s="215">
        <v>1.3403486906218889E-2</v>
      </c>
      <c r="AC28" s="216">
        <v>3.7436326872154141E-3</v>
      </c>
      <c r="AD28" s="216">
        <v>3.1440313079807501E-3</v>
      </c>
      <c r="AE28" s="216">
        <v>2.7608904231390154E-3</v>
      </c>
      <c r="AF28" s="215">
        <v>0.18069661542636692</v>
      </c>
      <c r="AG28" s="215">
        <v>0.12150465914553717</v>
      </c>
      <c r="AH28" s="215">
        <v>8.1086509737334569E-2</v>
      </c>
      <c r="AI28" s="216">
        <v>6.2493430043098916E-2</v>
      </c>
      <c r="AJ28" s="216">
        <v>4.1006523765144465E-2</v>
      </c>
    </row>
    <row r="29" spans="1:36" ht="15.75" thickBot="1">
      <c r="A29" s="208">
        <v>312</v>
      </c>
      <c r="B29" s="209" t="s">
        <v>87</v>
      </c>
      <c r="C29" s="210">
        <v>24298</v>
      </c>
      <c r="D29" s="210">
        <v>15369</v>
      </c>
      <c r="E29" s="211">
        <v>0.18207259856778335</v>
      </c>
      <c r="F29" s="211">
        <v>0.25621235904189649</v>
      </c>
      <c r="G29" s="212">
        <v>0.19662957902270808</v>
      </c>
      <c r="H29" s="213">
        <v>0.30161508230854317</v>
      </c>
      <c r="I29" s="214">
        <v>0.32709278672108988</v>
      </c>
      <c r="J29" s="214">
        <v>0.10283480262878432</v>
      </c>
      <c r="K29" s="214">
        <v>9.6968184338387553E-2</v>
      </c>
      <c r="L29" s="214">
        <v>0.26258927296346773</v>
      </c>
      <c r="M29" s="214">
        <v>0.13865149551757278</v>
      </c>
      <c r="N29" s="214">
        <v>5.2922127904368954E-2</v>
      </c>
      <c r="O29" s="214">
        <v>1.8941329926328708E-2</v>
      </c>
      <c r="P29" s="214">
        <v>0.34141329815953086</v>
      </c>
      <c r="Q29" s="214">
        <v>0.11184709859228606</v>
      </c>
      <c r="R29" s="214">
        <v>9.5348234676842766E-2</v>
      </c>
      <c r="S29" s="214">
        <v>0.25259838024854764</v>
      </c>
      <c r="T29" s="214">
        <v>0.13018982049201316</v>
      </c>
      <c r="U29" s="214">
        <v>4.5555567301513278E-2</v>
      </c>
      <c r="V29" s="214">
        <v>2.3047600529266243E-2</v>
      </c>
      <c r="W29" s="215">
        <v>0.10916782745217272</v>
      </c>
      <c r="X29" s="215">
        <v>0.20689752047990714</v>
      </c>
      <c r="Y29" s="215">
        <v>0.27636811469355321</v>
      </c>
      <c r="Z29" s="215">
        <v>1.5403098033086102E-2</v>
      </c>
      <c r="AA29" s="215">
        <v>3.139578136387601E-2</v>
      </c>
      <c r="AB29" s="215">
        <v>4.2883753328715128E-2</v>
      </c>
      <c r="AC29" s="216">
        <v>3.0014108809959727E-3</v>
      </c>
      <c r="AD29" s="216">
        <v>2.3897243910374253E-3</v>
      </c>
      <c r="AE29" s="216">
        <v>2.1523982249160769E-3</v>
      </c>
      <c r="AF29" s="215">
        <v>0.19833979635580337</v>
      </c>
      <c r="AG29" s="215">
        <v>0.1409506011861357</v>
      </c>
      <c r="AH29" s="215">
        <v>0.10692972885085272</v>
      </c>
      <c r="AI29" s="216">
        <v>8.6714955963453758E-2</v>
      </c>
      <c r="AJ29" s="216">
        <v>5.8299173661266183E-2</v>
      </c>
    </row>
    <row r="30" spans="1:36" ht="15.75" thickBot="1">
      <c r="A30" s="208">
        <v>313</v>
      </c>
      <c r="B30" s="209" t="s">
        <v>88</v>
      </c>
      <c r="C30" s="210">
        <v>19802</v>
      </c>
      <c r="D30" s="210">
        <v>13177</v>
      </c>
      <c r="E30" s="211">
        <v>0.20932229067770927</v>
      </c>
      <c r="F30" s="211">
        <v>0.2981029744470256</v>
      </c>
      <c r="G30" s="212">
        <v>0.19731350079684307</v>
      </c>
      <c r="H30" s="213">
        <v>0.34472644000910685</v>
      </c>
      <c r="I30" s="214">
        <v>0.18960358193016325</v>
      </c>
      <c r="J30" s="214">
        <v>0.11622451474757185</v>
      </c>
      <c r="K30" s="214">
        <v>0.15287323850453027</v>
      </c>
      <c r="L30" s="214">
        <v>0.25867752969719471</v>
      </c>
      <c r="M30" s="214">
        <v>0.1782968017776608</v>
      </c>
      <c r="N30" s="214">
        <v>6.3518446854112301E-2</v>
      </c>
      <c r="O30" s="214">
        <v>4.0805886488766818E-2</v>
      </c>
      <c r="P30" s="214">
        <v>0.21409586477772224</v>
      </c>
      <c r="Q30" s="214">
        <v>0.10213276569995834</v>
      </c>
      <c r="R30" s="214">
        <v>0.13445365771983972</v>
      </c>
      <c r="S30" s="214">
        <v>0.25652038121944548</v>
      </c>
      <c r="T30" s="214">
        <v>0.1705231229971573</v>
      </c>
      <c r="U30" s="214">
        <v>7.2496219721525063E-2</v>
      </c>
      <c r="V30" s="214">
        <v>4.9777987864351607E-2</v>
      </c>
      <c r="W30" s="215">
        <v>0.15291574660385948</v>
      </c>
      <c r="X30" s="215">
        <v>0.28750308577550526</v>
      </c>
      <c r="Y30" s="215">
        <v>0.38240683145336662</v>
      </c>
      <c r="Z30" s="215">
        <v>2.6779689453272748E-2</v>
      </c>
      <c r="AA30" s="215">
        <v>5.1913484828700882E-2</v>
      </c>
      <c r="AB30" s="215">
        <v>7.0946740815977183E-2</v>
      </c>
      <c r="AC30" s="216">
        <v>2.9809134319128696E-3</v>
      </c>
      <c r="AD30" s="216">
        <v>2.4882504202554745E-3</v>
      </c>
      <c r="AE30" s="216">
        <v>2.1169082271886063E-3</v>
      </c>
      <c r="AF30" s="215">
        <v>0.2324727011853594</v>
      </c>
      <c r="AG30" s="215">
        <v>0.16659286987072</v>
      </c>
      <c r="AH30" s="215">
        <v>0.10042019080434816</v>
      </c>
      <c r="AI30" s="216">
        <v>0.11438238561761443</v>
      </c>
      <c r="AJ30" s="216">
        <v>6.0939515823024995E-2</v>
      </c>
    </row>
    <row r="31" spans="1:36" ht="15.75" thickBot="1">
      <c r="A31" s="208">
        <v>314</v>
      </c>
      <c r="B31" s="209" t="s">
        <v>93</v>
      </c>
      <c r="C31" s="210">
        <v>11941</v>
      </c>
      <c r="D31" s="210">
        <v>7728</v>
      </c>
      <c r="E31" s="211">
        <v>0.11339083828825054</v>
      </c>
      <c r="F31" s="211">
        <v>0.16293782765262538</v>
      </c>
      <c r="G31" s="212">
        <v>0.10067287784679105</v>
      </c>
      <c r="H31" s="213">
        <v>0.17354166666666668</v>
      </c>
      <c r="I31" s="214">
        <v>0.67213303971567473</v>
      </c>
      <c r="J31" s="214">
        <v>0.1378866825014716</v>
      </c>
      <c r="K31" s="214">
        <v>6.3704962756249803E-2</v>
      </c>
      <c r="L31" s="214">
        <v>9.6527649559142531E-2</v>
      </c>
      <c r="M31" s="214">
        <v>1.3327060175035054E-2</v>
      </c>
      <c r="N31" s="214">
        <v>1.2561761996482711E-3</v>
      </c>
      <c r="O31" s="214">
        <v>1.5164429092778018E-2</v>
      </c>
      <c r="P31" s="214">
        <v>0.67742229448948466</v>
      </c>
      <c r="Q31" s="214">
        <v>0.11959595024001263</v>
      </c>
      <c r="R31" s="214">
        <v>6.6350916189417797E-2</v>
      </c>
      <c r="S31" s="214">
        <v>9.8454073908571277E-2</v>
      </c>
      <c r="T31" s="214">
        <v>2.037893786306872E-2</v>
      </c>
      <c r="U31" s="214">
        <v>4.4191055155492947E-3</v>
      </c>
      <c r="V31" s="214">
        <v>1.3378721793895673E-2</v>
      </c>
      <c r="W31" s="215">
        <v>8.4713841269684467E-2</v>
      </c>
      <c r="X31" s="215">
        <v>0.15230484135408531</v>
      </c>
      <c r="Y31" s="215">
        <v>0.20678300754627721</v>
      </c>
      <c r="Z31" s="215">
        <v>1.1535853215352975E-2</v>
      </c>
      <c r="AA31" s="215">
        <v>2.6702945751631107E-2</v>
      </c>
      <c r="AB31" s="215">
        <v>4.4462644727569084E-2</v>
      </c>
      <c r="AC31" s="216">
        <v>2.142951435798502E-3</v>
      </c>
      <c r="AD31" s="216">
        <v>1.8824491439704061E-3</v>
      </c>
      <c r="AE31" s="216">
        <v>1.7290765543951161E-3</v>
      </c>
      <c r="AF31" s="215">
        <v>0.14345501614459649</v>
      </c>
      <c r="AG31" s="215">
        <v>0.10061285309932956</v>
      </c>
      <c r="AH31" s="215">
        <v>6.6487942522983137E-2</v>
      </c>
      <c r="AI31" s="216">
        <v>6.4399966501967998E-2</v>
      </c>
      <c r="AJ31" s="216">
        <v>4.0890269151138726E-2</v>
      </c>
    </row>
    <row r="32" spans="1:36" ht="15.75" thickBot="1">
      <c r="A32" s="208">
        <v>315</v>
      </c>
      <c r="B32" s="209" t="s">
        <v>108</v>
      </c>
      <c r="C32" s="210">
        <v>15515</v>
      </c>
      <c r="D32" s="210">
        <v>7598</v>
      </c>
      <c r="E32" s="211">
        <v>0.15649371575894289</v>
      </c>
      <c r="F32" s="211">
        <v>0.21997535932968099</v>
      </c>
      <c r="G32" s="212">
        <v>0.19347196630692295</v>
      </c>
      <c r="H32" s="213">
        <v>0.31107315082916559</v>
      </c>
      <c r="I32" s="214">
        <v>0.463720223403712</v>
      </c>
      <c r="J32" s="214">
        <v>7.4480258331169016E-2</v>
      </c>
      <c r="K32" s="214">
        <v>0.11825667183232047</v>
      </c>
      <c r="L32" s="214">
        <v>0.24558741421649036</v>
      </c>
      <c r="M32" s="214">
        <v>9.4067117121340083E-2</v>
      </c>
      <c r="N32" s="214">
        <v>2.7195430885737057E-3</v>
      </c>
      <c r="O32" s="214">
        <v>1.1687720063942965E-3</v>
      </c>
      <c r="P32" s="214">
        <v>0.37383502625602838</v>
      </c>
      <c r="Q32" s="214">
        <v>7.7663802298099743E-2</v>
      </c>
      <c r="R32" s="214">
        <v>0.12178025221930827</v>
      </c>
      <c r="S32" s="214">
        <v>0.26306635738415984</v>
      </c>
      <c r="T32" s="214">
        <v>0.12130652422915777</v>
      </c>
      <c r="U32" s="214">
        <v>2.9017611914567393E-2</v>
      </c>
      <c r="V32" s="214">
        <v>1.3330425698678873E-2</v>
      </c>
      <c r="W32" s="215">
        <v>0.10633795985641953</v>
      </c>
      <c r="X32" s="215">
        <v>0.19467217098487272</v>
      </c>
      <c r="Y32" s="215">
        <v>0.27198529619880396</v>
      </c>
      <c r="Z32" s="215">
        <v>2.4085285601474059E-2</v>
      </c>
      <c r="AA32" s="215">
        <v>4.4353777309818397E-2</v>
      </c>
      <c r="AB32" s="215">
        <v>6.3042906027902107E-2</v>
      </c>
      <c r="AC32" s="216">
        <v>3.180421149628175E-3</v>
      </c>
      <c r="AD32" s="216">
        <v>2.6178954471525887E-3</v>
      </c>
      <c r="AE32" s="216">
        <v>2.1864381288717529E-3</v>
      </c>
      <c r="AF32" s="215">
        <v>0.17843031660493705</v>
      </c>
      <c r="AG32" s="215">
        <v>0.11886755408043055</v>
      </c>
      <c r="AH32" s="215">
        <v>0.11182537859139331</v>
      </c>
      <c r="AI32" s="216">
        <v>8.7141475990976477E-2</v>
      </c>
      <c r="AJ32" s="216">
        <v>6.7386154251118727E-2</v>
      </c>
    </row>
    <row r="33" spans="1:36" ht="15.75" thickBot="1">
      <c r="A33" s="208">
        <v>316</v>
      </c>
      <c r="B33" s="209" t="s">
        <v>112</v>
      </c>
      <c r="C33" s="210">
        <v>31086</v>
      </c>
      <c r="D33" s="210">
        <v>17963</v>
      </c>
      <c r="E33" s="211">
        <v>0.32265328443672392</v>
      </c>
      <c r="F33" s="211">
        <v>0.38530106800488961</v>
      </c>
      <c r="G33" s="212">
        <v>0.40923008406168221</v>
      </c>
      <c r="H33" s="213">
        <v>0.59055159494516507</v>
      </c>
      <c r="I33" s="214">
        <v>3.2015080465132208E-3</v>
      </c>
      <c r="J33" s="214">
        <v>2.0421915587539355E-3</v>
      </c>
      <c r="K33" s="214">
        <v>1.9293836508138328E-2</v>
      </c>
      <c r="L33" s="214">
        <v>0.1871185034878238</v>
      </c>
      <c r="M33" s="214">
        <v>0.43661579452579996</v>
      </c>
      <c r="N33" s="214">
        <v>0.24306201266601352</v>
      </c>
      <c r="O33" s="214">
        <v>0.10866615320695727</v>
      </c>
      <c r="P33" s="214">
        <v>3.6916773622716454E-3</v>
      </c>
      <c r="Q33" s="214">
        <v>3.9757026159897759E-3</v>
      </c>
      <c r="R33" s="214">
        <v>1.8935316560938446E-2</v>
      </c>
      <c r="S33" s="214">
        <v>0.17889304648648577</v>
      </c>
      <c r="T33" s="214">
        <v>0.42561922476551628</v>
      </c>
      <c r="U33" s="214">
        <v>0.24892261504829546</v>
      </c>
      <c r="V33" s="214">
        <v>0.1199624171605026</v>
      </c>
      <c r="W33" s="215">
        <v>0.17601892586258294</v>
      </c>
      <c r="X33" s="215">
        <v>0.32079566906717194</v>
      </c>
      <c r="Y33" s="215">
        <v>0.45039387982841944</v>
      </c>
      <c r="Z33" s="215">
        <v>3.7481356024435322E-2</v>
      </c>
      <c r="AA33" s="215">
        <v>7.473815851787674E-2</v>
      </c>
      <c r="AB33" s="215">
        <v>0.10424739142757483</v>
      </c>
      <c r="AC33" s="216">
        <v>2.4411556351627006E-3</v>
      </c>
      <c r="AD33" s="216">
        <v>2.015768445166826E-3</v>
      </c>
      <c r="AE33" s="216">
        <v>1.7487277738898353E-3</v>
      </c>
      <c r="AF33" s="215">
        <v>0.28744151731550582</v>
      </c>
      <c r="AG33" s="215">
        <v>0.20819970807394492</v>
      </c>
      <c r="AH33" s="215">
        <v>0.1455026840281467</v>
      </c>
      <c r="AI33" s="216">
        <v>0.14942417808659844</v>
      </c>
      <c r="AJ33" s="216">
        <v>8.9573011189667678E-2</v>
      </c>
    </row>
    <row r="34" spans="1:36" ht="15.75" thickBot="1">
      <c r="A34" s="208">
        <v>317</v>
      </c>
      <c r="B34" s="209" t="s">
        <v>130</v>
      </c>
      <c r="C34" s="210">
        <v>25832</v>
      </c>
      <c r="D34" s="210">
        <v>16791</v>
      </c>
      <c r="E34" s="211">
        <v>0.19746825642613813</v>
      </c>
      <c r="F34" s="211">
        <v>0.25874120083617214</v>
      </c>
      <c r="G34" s="212">
        <v>0.20594366029420524</v>
      </c>
      <c r="H34" s="213">
        <v>0.28333716872133874</v>
      </c>
      <c r="I34" s="214">
        <v>0.24606503722230247</v>
      </c>
      <c r="J34" s="214">
        <v>0.11195726809017811</v>
      </c>
      <c r="K34" s="214">
        <v>0.16522701745846424</v>
      </c>
      <c r="L34" s="214">
        <v>0.24161202326511463</v>
      </c>
      <c r="M34" s="214">
        <v>0.12244730987130045</v>
      </c>
      <c r="N34" s="214">
        <v>0.10879814012005121</v>
      </c>
      <c r="O34" s="214">
        <v>3.893203972589113E-3</v>
      </c>
      <c r="P34" s="214">
        <v>0.25515118736480147</v>
      </c>
      <c r="Q34" s="214">
        <v>0.11938450525594978</v>
      </c>
      <c r="R34" s="214">
        <v>0.15786559070988504</v>
      </c>
      <c r="S34" s="214">
        <v>0.24638916727545809</v>
      </c>
      <c r="T34" s="214">
        <v>0.10734400180352235</v>
      </c>
      <c r="U34" s="214">
        <v>0.10615978199743707</v>
      </c>
      <c r="V34" s="214">
        <v>7.7057655929463412E-3</v>
      </c>
      <c r="W34" s="215">
        <v>0.14118374185250515</v>
      </c>
      <c r="X34" s="215">
        <v>0.26097484082479594</v>
      </c>
      <c r="Y34" s="215">
        <v>0.36268271189590429</v>
      </c>
      <c r="Z34" s="215">
        <v>2.2106612506727946E-2</v>
      </c>
      <c r="AA34" s="215">
        <v>4.0730342715203212E-2</v>
      </c>
      <c r="AB34" s="215">
        <v>6.3407019235546064E-2</v>
      </c>
      <c r="AC34" s="216">
        <v>3.4240782626474581E-3</v>
      </c>
      <c r="AD34" s="216">
        <v>2.9962158597162717E-3</v>
      </c>
      <c r="AE34" s="216">
        <v>2.5950910418221897E-3</v>
      </c>
      <c r="AF34" s="215">
        <v>0.21972807829910593</v>
      </c>
      <c r="AG34" s="215">
        <v>0.15523409614134945</v>
      </c>
      <c r="AH34" s="215">
        <v>9.5284108325604355E-2</v>
      </c>
      <c r="AI34" s="216">
        <v>0.11567048621864352</v>
      </c>
      <c r="AJ34" s="216">
        <v>7.3729974391042813E-2</v>
      </c>
    </row>
    <row r="35" spans="1:36" ht="15.75" thickBot="1">
      <c r="A35" s="208">
        <v>318</v>
      </c>
      <c r="B35" s="209" t="s">
        <v>132</v>
      </c>
      <c r="C35" s="210">
        <v>14361</v>
      </c>
      <c r="D35" s="210">
        <v>6832</v>
      </c>
      <c r="E35" s="211">
        <v>8.5857530812617489E-2</v>
      </c>
      <c r="F35" s="211">
        <v>0.13063859759069704</v>
      </c>
      <c r="G35" s="212">
        <v>0.14549180327868846</v>
      </c>
      <c r="H35" s="213">
        <v>0.25979885831381738</v>
      </c>
      <c r="I35" s="214">
        <v>0.80661454922220133</v>
      </c>
      <c r="J35" s="214">
        <v>4.8692049541843564E-2</v>
      </c>
      <c r="K35" s="214">
        <v>3.134549760414107E-2</v>
      </c>
      <c r="L35" s="214">
        <v>5.3879975622945685E-2</v>
      </c>
      <c r="M35" s="214">
        <v>4.8563559083692559E-2</v>
      </c>
      <c r="N35" s="214">
        <v>6.156006634083412E-3</v>
      </c>
      <c r="O35" s="214">
        <v>4.7483622910923853E-3</v>
      </c>
      <c r="P35" s="214">
        <v>0.68604240143108586</v>
      </c>
      <c r="Q35" s="214">
        <v>6.7210099966416817E-2</v>
      </c>
      <c r="R35" s="214">
        <v>4.4186680137729077E-2</v>
      </c>
      <c r="S35" s="214">
        <v>6.9307545827973632E-2</v>
      </c>
      <c r="T35" s="214">
        <v>7.9302988737443986E-2</v>
      </c>
      <c r="U35" s="214">
        <v>3.0295778568739651E-2</v>
      </c>
      <c r="V35" s="214">
        <v>2.3654505330610955E-2</v>
      </c>
      <c r="W35" s="215">
        <v>4.8049903708655445E-2</v>
      </c>
      <c r="X35" s="215">
        <v>9.0712647678260289E-2</v>
      </c>
      <c r="Y35" s="215">
        <v>0.12384807171742104</v>
      </c>
      <c r="Z35" s="215">
        <v>1.2626650382893229E-2</v>
      </c>
      <c r="AA35" s="215">
        <v>2.0112141820690585E-2</v>
      </c>
      <c r="AB35" s="215">
        <v>2.9209423393287418E-2</v>
      </c>
      <c r="AC35" s="216">
        <v>2.3723945586605561E-3</v>
      </c>
      <c r="AD35" s="216">
        <v>1.8892955552145506E-3</v>
      </c>
      <c r="AE35" s="216">
        <v>1.79261283021229E-3</v>
      </c>
      <c r="AF35" s="215">
        <v>0.10888101615704628</v>
      </c>
      <c r="AG35" s="215">
        <v>7.2803571671662834E-2</v>
      </c>
      <c r="AH35" s="215">
        <v>6.6393854897767599E-2</v>
      </c>
      <c r="AI35" s="216">
        <v>6.0928904672376577E-2</v>
      </c>
      <c r="AJ35" s="216">
        <v>4.5960187353629993E-2</v>
      </c>
    </row>
    <row r="36" spans="1:36" ht="15.75" thickBot="1">
      <c r="A36" s="208">
        <v>319</v>
      </c>
      <c r="B36" s="209" t="s">
        <v>157</v>
      </c>
      <c r="C36" s="210">
        <v>14498</v>
      </c>
      <c r="D36" s="210">
        <v>13581</v>
      </c>
      <c r="E36" s="211">
        <v>0.15891847151331218</v>
      </c>
      <c r="F36" s="211">
        <v>0.23571565043454271</v>
      </c>
      <c r="G36" s="212">
        <v>9.8225462042559358E-2</v>
      </c>
      <c r="H36" s="213">
        <v>0.17655058537662913</v>
      </c>
      <c r="I36" s="214">
        <v>0.6184179009542452</v>
      </c>
      <c r="J36" s="214">
        <v>0.10195845591680926</v>
      </c>
      <c r="K36" s="214">
        <v>0.11687888264844268</v>
      </c>
      <c r="L36" s="214">
        <v>8.2739717449011208E-2</v>
      </c>
      <c r="M36" s="214">
        <v>6.4173167581560997E-2</v>
      </c>
      <c r="N36" s="214">
        <v>1.4726481182548639E-2</v>
      </c>
      <c r="O36" s="214">
        <v>1.1053942673821269E-3</v>
      </c>
      <c r="P36" s="214">
        <v>0.62951284869885715</v>
      </c>
      <c r="Q36" s="214">
        <v>9.2658518376812271E-2</v>
      </c>
      <c r="R36" s="214">
        <v>0.1029540029788826</v>
      </c>
      <c r="S36" s="214">
        <v>0.10496827471213471</v>
      </c>
      <c r="T36" s="214">
        <v>5.4205342458655409E-2</v>
      </c>
      <c r="U36" s="214">
        <v>1.2975545352727377E-2</v>
      </c>
      <c r="V36" s="214">
        <v>2.725467421930495E-3</v>
      </c>
      <c r="W36" s="215">
        <v>5.8085780261254633E-2</v>
      </c>
      <c r="X36" s="215">
        <v>0.10298596267014044</v>
      </c>
      <c r="Y36" s="215">
        <v>0.13838471369127672</v>
      </c>
      <c r="Z36" s="215">
        <v>8.2602813378177906E-3</v>
      </c>
      <c r="AA36" s="215">
        <v>1.5859281266746603E-2</v>
      </c>
      <c r="AB36" s="215">
        <v>2.2207086552918601E-2</v>
      </c>
      <c r="AC36" s="216">
        <v>2.8596586962936952E-3</v>
      </c>
      <c r="AD36" s="216">
        <v>2.416924352792062E-3</v>
      </c>
      <c r="AE36" s="216">
        <v>2.0895307981557863E-3</v>
      </c>
      <c r="AF36" s="215">
        <v>0.13620206002099544</v>
      </c>
      <c r="AG36" s="215">
        <v>9.5862750306238448E-2</v>
      </c>
      <c r="AH36" s="215">
        <v>5.5074598776477766E-2</v>
      </c>
      <c r="AI36" s="216">
        <v>6.0767002345151026E-2</v>
      </c>
      <c r="AJ36" s="216">
        <v>2.4593181650835728E-2</v>
      </c>
    </row>
    <row r="37" spans="1:36" ht="15.75" thickBot="1">
      <c r="A37" s="208">
        <v>320</v>
      </c>
      <c r="B37" s="209" t="s">
        <v>167</v>
      </c>
      <c r="C37" s="210">
        <v>22686</v>
      </c>
      <c r="D37" s="210">
        <v>12967</v>
      </c>
      <c r="E37" s="211">
        <v>0.25791236886185315</v>
      </c>
      <c r="F37" s="211">
        <v>0.35794156231745644</v>
      </c>
      <c r="G37" s="212">
        <v>0.26983882162412276</v>
      </c>
      <c r="H37" s="213">
        <v>0.42682838744505286</v>
      </c>
      <c r="I37" s="214">
        <v>8.2539117399265907E-2</v>
      </c>
      <c r="J37" s="214">
        <v>3.6664842254098301E-2</v>
      </c>
      <c r="K37" s="214">
        <v>0.11857096978959018</v>
      </c>
      <c r="L37" s="214">
        <v>0.34277894743645909</v>
      </c>
      <c r="M37" s="214">
        <v>0.22611132557166699</v>
      </c>
      <c r="N37" s="214">
        <v>0.13861493403018416</v>
      </c>
      <c r="O37" s="214">
        <v>5.4719863518735361E-2</v>
      </c>
      <c r="P37" s="214">
        <v>9.7058472950588226E-2</v>
      </c>
      <c r="Q37" s="214">
        <v>3.014853382499208E-2</v>
      </c>
      <c r="R37" s="214">
        <v>0.1239856927977324</v>
      </c>
      <c r="S37" s="214">
        <v>0.30957915026171801</v>
      </c>
      <c r="T37" s="214">
        <v>0.22388846616751659</v>
      </c>
      <c r="U37" s="214">
        <v>0.15105166965723629</v>
      </c>
      <c r="V37" s="214">
        <v>6.4288014340216096E-2</v>
      </c>
      <c r="W37" s="215">
        <v>0.13074388225701777</v>
      </c>
      <c r="X37" s="215">
        <v>0.24413100940394697</v>
      </c>
      <c r="Y37" s="215">
        <v>0.33895961057688512</v>
      </c>
      <c r="Z37" s="215">
        <v>2.8356099262216512E-2</v>
      </c>
      <c r="AA37" s="215">
        <v>5.3380182125693322E-2</v>
      </c>
      <c r="AB37" s="215">
        <v>8.0095582041054755E-2</v>
      </c>
      <c r="AC37" s="216">
        <v>3.2812524835175269E-3</v>
      </c>
      <c r="AD37" s="216">
        <v>2.9322675936516666E-3</v>
      </c>
      <c r="AE37" s="216">
        <v>2.5556630822211207E-3</v>
      </c>
      <c r="AF37" s="215">
        <v>0.28299020997574553</v>
      </c>
      <c r="AG37" s="215">
        <v>0.20801585278907317</v>
      </c>
      <c r="AH37" s="215">
        <v>0.13990674216734286</v>
      </c>
      <c r="AI37" s="216">
        <v>0.11892797319932999</v>
      </c>
      <c r="AJ37" s="216">
        <v>8.5679031387367946E-2</v>
      </c>
    </row>
    <row r="38" spans="1:36" ht="15.75" thickBot="1">
      <c r="A38" s="208">
        <v>330</v>
      </c>
      <c r="B38" s="209" t="s">
        <v>38</v>
      </c>
      <c r="C38" s="210">
        <v>99824</v>
      </c>
      <c r="D38" s="210">
        <v>60792</v>
      </c>
      <c r="E38" s="211">
        <v>0.33470908799487098</v>
      </c>
      <c r="F38" s="211">
        <v>0.43582709268312231</v>
      </c>
      <c r="G38" s="212">
        <v>0.32254243979470987</v>
      </c>
      <c r="H38" s="213">
        <v>0.47383236281089625</v>
      </c>
      <c r="I38" s="214">
        <v>0.21218650297651787</v>
      </c>
      <c r="J38" s="214">
        <v>4.2115983843545354E-2</v>
      </c>
      <c r="K38" s="214">
        <v>4.5102257679413074E-2</v>
      </c>
      <c r="L38" s="214">
        <v>0.13843948610459633</v>
      </c>
      <c r="M38" s="214">
        <v>0.24690844548433538</v>
      </c>
      <c r="N38" s="214">
        <v>0.21967691852700635</v>
      </c>
      <c r="O38" s="214">
        <v>9.5570405384585638E-2</v>
      </c>
      <c r="P38" s="214">
        <v>0.2524298132035997</v>
      </c>
      <c r="Q38" s="214">
        <v>4.6964565153665816E-2</v>
      </c>
      <c r="R38" s="214">
        <v>4.534997993482176E-2</v>
      </c>
      <c r="S38" s="214">
        <v>0.13411065715678261</v>
      </c>
      <c r="T38" s="214">
        <v>0.23464118669331799</v>
      </c>
      <c r="U38" s="214">
        <v>0.20405536705708802</v>
      </c>
      <c r="V38" s="214">
        <v>8.2448430800724129E-2</v>
      </c>
      <c r="W38" s="215">
        <v>8.8187512506485294E-2</v>
      </c>
      <c r="X38" s="215">
        <v>0.16668769886895834</v>
      </c>
      <c r="Y38" s="215">
        <v>0.24127656069971509</v>
      </c>
      <c r="Z38" s="215">
        <v>1.1622870132262797E-2</v>
      </c>
      <c r="AA38" s="215">
        <v>2.347717363674057E-2</v>
      </c>
      <c r="AB38" s="215">
        <v>3.642719926391183E-2</v>
      </c>
      <c r="AC38" s="216">
        <v>4.2735757739464659E-3</v>
      </c>
      <c r="AD38" s="216">
        <v>3.8585214452634868E-3</v>
      </c>
      <c r="AE38" s="216">
        <v>3.3752615758500196E-3</v>
      </c>
      <c r="AF38" s="215">
        <v>0.24665448327597286</v>
      </c>
      <c r="AG38" s="215">
        <v>0.18141967961157357</v>
      </c>
      <c r="AH38" s="215">
        <v>0.12449250430434448</v>
      </c>
      <c r="AI38" s="216">
        <v>9.274322808142331E-2</v>
      </c>
      <c r="AJ38" s="216">
        <v>6.479470983024084E-2</v>
      </c>
    </row>
    <row r="39" spans="1:36" ht="15.75" thickBot="1">
      <c r="A39" s="208">
        <v>331</v>
      </c>
      <c r="B39" s="209" t="s">
        <v>57</v>
      </c>
      <c r="C39" s="210">
        <v>27004</v>
      </c>
      <c r="D39" s="210">
        <v>17024</v>
      </c>
      <c r="E39" s="211">
        <v>0.22926233150644348</v>
      </c>
      <c r="F39" s="211">
        <v>0.32740586579765962</v>
      </c>
      <c r="G39" s="212">
        <v>0.19390272556390981</v>
      </c>
      <c r="H39" s="213">
        <v>0.32440322485902251</v>
      </c>
      <c r="I39" s="214">
        <v>0.39815859592803937</v>
      </c>
      <c r="J39" s="214">
        <v>9.5874798088919785E-2</v>
      </c>
      <c r="K39" s="214">
        <v>4.8548514192857009E-2</v>
      </c>
      <c r="L39" s="214">
        <v>0.14856673251781918</v>
      </c>
      <c r="M39" s="214">
        <v>0.15357051447019551</v>
      </c>
      <c r="N39" s="214">
        <v>0.10824083673396392</v>
      </c>
      <c r="O39" s="214">
        <v>4.7040008068205331E-2</v>
      </c>
      <c r="P39" s="214">
        <v>0.44031639726900756</v>
      </c>
      <c r="Q39" s="214">
        <v>9.1536617912537588E-2</v>
      </c>
      <c r="R39" s="214">
        <v>5.0636109900433747E-2</v>
      </c>
      <c r="S39" s="214">
        <v>0.1446197136013129</v>
      </c>
      <c r="T39" s="214">
        <v>0.14092620312131807</v>
      </c>
      <c r="U39" s="214">
        <v>9.4878521600096993E-2</v>
      </c>
      <c r="V39" s="214">
        <v>3.7086436595293183E-2</v>
      </c>
      <c r="W39" s="215">
        <v>6.8228069316213669E-2</v>
      </c>
      <c r="X39" s="215">
        <v>0.12488767473727236</v>
      </c>
      <c r="Y39" s="215">
        <v>0.17644106550525529</v>
      </c>
      <c r="Z39" s="215">
        <v>1.6002086545609549E-2</v>
      </c>
      <c r="AA39" s="215">
        <v>2.8415632588150639E-2</v>
      </c>
      <c r="AB39" s="215">
        <v>4.088654816276982E-2</v>
      </c>
      <c r="AC39" s="216">
        <v>5.5023569916377666E-3</v>
      </c>
      <c r="AD39" s="216">
        <v>4.678205916136549E-3</v>
      </c>
      <c r="AE39" s="216">
        <v>4.0777853047918259E-3</v>
      </c>
      <c r="AF39" s="215">
        <v>0.22592687938245795</v>
      </c>
      <c r="AG39" s="215">
        <v>0.16079520461767954</v>
      </c>
      <c r="AH39" s="215">
        <v>0.12951185410638974</v>
      </c>
      <c r="AI39" s="216">
        <v>8.6764923715005215E-2</v>
      </c>
      <c r="AJ39" s="216">
        <v>5.6860902255639105E-2</v>
      </c>
    </row>
    <row r="40" spans="1:36" ht="15.75" thickBot="1">
      <c r="A40" s="208">
        <v>332</v>
      </c>
      <c r="B40" s="209" t="s">
        <v>66</v>
      </c>
      <c r="C40" s="210">
        <v>24838</v>
      </c>
      <c r="D40" s="210">
        <v>18270</v>
      </c>
      <c r="E40" s="211">
        <v>0.20182784443191887</v>
      </c>
      <c r="F40" s="211">
        <v>0.25634132780417107</v>
      </c>
      <c r="G40" s="212">
        <v>0.17389162561576352</v>
      </c>
      <c r="H40" s="213">
        <v>0.26275866995073893</v>
      </c>
      <c r="I40" s="214">
        <v>0.43959236660159068</v>
      </c>
      <c r="J40" s="214">
        <v>9.9313297731031869E-2</v>
      </c>
      <c r="K40" s="214">
        <v>9.3419755677521532E-2</v>
      </c>
      <c r="L40" s="214">
        <v>0.21476331083530861</v>
      </c>
      <c r="M40" s="214">
        <v>0.10461621720761501</v>
      </c>
      <c r="N40" s="214">
        <v>2.5835719565461008E-2</v>
      </c>
      <c r="O40" s="214">
        <v>2.2459332381471207E-2</v>
      </c>
      <c r="P40" s="214">
        <v>0.46121219205464264</v>
      </c>
      <c r="Q40" s="214">
        <v>9.5561962450082777E-2</v>
      </c>
      <c r="R40" s="214">
        <v>9.3632955992619518E-2</v>
      </c>
      <c r="S40" s="214">
        <v>0.20385447185039995</v>
      </c>
      <c r="T40" s="214">
        <v>0.10422211672572579</v>
      </c>
      <c r="U40" s="214">
        <v>2.2596700425483351E-2</v>
      </c>
      <c r="V40" s="214">
        <v>1.8919600501045932E-2</v>
      </c>
      <c r="W40" s="215">
        <v>2.5967079670655504E-2</v>
      </c>
      <c r="X40" s="215">
        <v>4.982356126630428E-2</v>
      </c>
      <c r="Y40" s="215">
        <v>7.2597071744414751E-2</v>
      </c>
      <c r="Z40" s="215">
        <v>1.605091195775138E-3</v>
      </c>
      <c r="AA40" s="215">
        <v>3.8091405160260148E-3</v>
      </c>
      <c r="AB40" s="215">
        <v>6.5663957537525994E-3</v>
      </c>
      <c r="AC40" s="216">
        <v>6.8804451671563849E-3</v>
      </c>
      <c r="AD40" s="216">
        <v>6.0040428364042378E-3</v>
      </c>
      <c r="AE40" s="216">
        <v>5.5278416476044704E-3</v>
      </c>
      <c r="AF40" s="215">
        <v>0.24866918341518462</v>
      </c>
      <c r="AG40" s="215">
        <v>0.17683172215466877</v>
      </c>
      <c r="AH40" s="215">
        <v>0.10015544724125292</v>
      </c>
      <c r="AI40" s="216">
        <v>6.1719945245188805E-2</v>
      </c>
      <c r="AJ40" s="216">
        <v>5.1286261631089201E-2</v>
      </c>
    </row>
    <row r="41" spans="1:36" ht="15.75" thickBot="1">
      <c r="A41" s="208">
        <v>333</v>
      </c>
      <c r="B41" s="209" t="s">
        <v>137</v>
      </c>
      <c r="C41" s="210">
        <v>28106</v>
      </c>
      <c r="D41" s="210">
        <v>17621</v>
      </c>
      <c r="E41" s="211">
        <v>0.27620436917384189</v>
      </c>
      <c r="F41" s="211">
        <v>0.36590350458976717</v>
      </c>
      <c r="G41" s="212">
        <v>0.26701095284036097</v>
      </c>
      <c r="H41" s="213">
        <v>0.39666362862493609</v>
      </c>
      <c r="I41" s="214">
        <v>0.20117941370981299</v>
      </c>
      <c r="J41" s="214">
        <v>6.7098484027337535E-2</v>
      </c>
      <c r="K41" s="214">
        <v>0.10106797101483292</v>
      </c>
      <c r="L41" s="214">
        <v>0.26966660412456694</v>
      </c>
      <c r="M41" s="214">
        <v>0.25295542052615183</v>
      </c>
      <c r="N41" s="214">
        <v>6.9402659120112203E-2</v>
      </c>
      <c r="O41" s="214">
        <v>3.862944747718558E-2</v>
      </c>
      <c r="P41" s="214">
        <v>0.19731239273266202</v>
      </c>
      <c r="Q41" s="214">
        <v>6.9181344560145644E-2</v>
      </c>
      <c r="R41" s="214">
        <v>0.10776589796562998</v>
      </c>
      <c r="S41" s="214">
        <v>0.27909963160776369</v>
      </c>
      <c r="T41" s="214">
        <v>0.24453506480023918</v>
      </c>
      <c r="U41" s="214">
        <v>6.8661904024122603E-2</v>
      </c>
      <c r="V41" s="214">
        <v>3.3443764309436914E-2</v>
      </c>
      <c r="W41" s="215">
        <v>6.3045299928747439E-2</v>
      </c>
      <c r="X41" s="215">
        <v>0.12113315757611635</v>
      </c>
      <c r="Y41" s="215">
        <v>0.17353774851944151</v>
      </c>
      <c r="Z41" s="215">
        <v>9.1845969618669417E-3</v>
      </c>
      <c r="AA41" s="215">
        <v>1.596590657873528E-2</v>
      </c>
      <c r="AB41" s="215">
        <v>2.3033711216619231E-2</v>
      </c>
      <c r="AC41" s="216">
        <v>6.6628006380001024E-3</v>
      </c>
      <c r="AD41" s="216">
        <v>5.7143762084616951E-3</v>
      </c>
      <c r="AE41" s="216">
        <v>5.077090815888842E-3</v>
      </c>
      <c r="AF41" s="215">
        <v>0.3160560038683734</v>
      </c>
      <c r="AG41" s="215">
        <v>0.23599310717599412</v>
      </c>
      <c r="AH41" s="215">
        <v>0.14562071808404237</v>
      </c>
      <c r="AI41" s="216">
        <v>9.4677293104675084E-2</v>
      </c>
      <c r="AJ41" s="216">
        <v>0.11230917655070652</v>
      </c>
    </row>
    <row r="42" spans="1:36" ht="15.75" thickBot="1">
      <c r="A42" s="208">
        <v>334</v>
      </c>
      <c r="B42" s="209" t="s">
        <v>142</v>
      </c>
      <c r="C42" s="210">
        <v>17522</v>
      </c>
      <c r="D42" s="210">
        <v>15282</v>
      </c>
      <c r="E42" s="211">
        <v>0.15226572309097133</v>
      </c>
      <c r="F42" s="211">
        <v>0.20712330213445959</v>
      </c>
      <c r="G42" s="212">
        <v>0.12563800549666276</v>
      </c>
      <c r="H42" s="213">
        <v>0.22722182960345502</v>
      </c>
      <c r="I42" s="214">
        <v>0.67666018443184051</v>
      </c>
      <c r="J42" s="214">
        <v>4.4426574193647185E-2</v>
      </c>
      <c r="K42" s="214">
        <v>5.1162698290515791E-2</v>
      </c>
      <c r="L42" s="214">
        <v>7.4091262129803173E-2</v>
      </c>
      <c r="M42" s="214">
        <v>0.13908057031081922</v>
      </c>
      <c r="N42" s="214">
        <v>1.1661565341208728E-2</v>
      </c>
      <c r="O42" s="214">
        <v>2.9171453021654952E-3</v>
      </c>
      <c r="P42" s="214">
        <v>0.62396186330559278</v>
      </c>
      <c r="Q42" s="214">
        <v>4.4861596402888421E-2</v>
      </c>
      <c r="R42" s="214">
        <v>5.4084792936769474E-2</v>
      </c>
      <c r="S42" s="214">
        <v>8.672279018008508E-2</v>
      </c>
      <c r="T42" s="214">
        <v>0.14549711645309835</v>
      </c>
      <c r="U42" s="214">
        <v>3.2037133540118147E-2</v>
      </c>
      <c r="V42" s="214">
        <v>1.2834707181447635E-2</v>
      </c>
      <c r="W42" s="215">
        <v>1.3064645609876378E-2</v>
      </c>
      <c r="X42" s="215">
        <v>2.4919854213088007E-2</v>
      </c>
      <c r="Y42" s="215">
        <v>3.4720866535359579E-2</v>
      </c>
      <c r="Z42" s="215">
        <v>1.6458708022294717E-3</v>
      </c>
      <c r="AA42" s="215">
        <v>3.0892460439466713E-3</v>
      </c>
      <c r="AB42" s="215">
        <v>4.139959732930419E-3</v>
      </c>
      <c r="AC42" s="216">
        <v>5.0464679306276017E-3</v>
      </c>
      <c r="AD42" s="216">
        <v>4.220167536023214E-3</v>
      </c>
      <c r="AE42" s="216">
        <v>3.9784000034295951E-3</v>
      </c>
      <c r="AF42" s="215">
        <v>0.13616160801795174</v>
      </c>
      <c r="AG42" s="215">
        <v>9.2166819921277995E-2</v>
      </c>
      <c r="AH42" s="215">
        <v>6.6846962148147018E-2</v>
      </c>
      <c r="AI42" s="216">
        <v>5.8897386143134348E-2</v>
      </c>
      <c r="AJ42" s="216">
        <v>2.388430833660515E-2</v>
      </c>
    </row>
    <row r="43" spans="1:36" ht="15.75" thickBot="1">
      <c r="A43" s="208">
        <v>335</v>
      </c>
      <c r="B43" s="209" t="s">
        <v>166</v>
      </c>
      <c r="C43" s="210">
        <v>23500</v>
      </c>
      <c r="D43" s="210">
        <v>16586</v>
      </c>
      <c r="E43" s="211">
        <v>0.27459574468085102</v>
      </c>
      <c r="F43" s="211">
        <v>0.35381358723404266</v>
      </c>
      <c r="G43" s="212">
        <v>0.22814421801519352</v>
      </c>
      <c r="H43" s="213">
        <v>0.34298168937658263</v>
      </c>
      <c r="I43" s="214">
        <v>0.32125153079004848</v>
      </c>
      <c r="J43" s="214">
        <v>6.4508137779619432E-2</v>
      </c>
      <c r="K43" s="214">
        <v>6.9366361101735177E-2</v>
      </c>
      <c r="L43" s="214">
        <v>0.20392501175346911</v>
      </c>
      <c r="M43" s="214">
        <v>0.19819062996995396</v>
      </c>
      <c r="N43" s="214">
        <v>9.9443843766428494E-2</v>
      </c>
      <c r="O43" s="214">
        <v>4.3314484838745421E-2</v>
      </c>
      <c r="P43" s="214">
        <v>0.38012546305948608</v>
      </c>
      <c r="Q43" s="214">
        <v>7.0518270728918642E-2</v>
      </c>
      <c r="R43" s="214">
        <v>6.9542499198191221E-2</v>
      </c>
      <c r="S43" s="214">
        <v>0.17433672374568035</v>
      </c>
      <c r="T43" s="214">
        <v>0.17515722662284838</v>
      </c>
      <c r="U43" s="214">
        <v>8.9534868320945288E-2</v>
      </c>
      <c r="V43" s="214">
        <v>4.0784948323929947E-2</v>
      </c>
      <c r="W43" s="215">
        <v>4.7761319758994482E-2</v>
      </c>
      <c r="X43" s="215">
        <v>9.3068735900557739E-2</v>
      </c>
      <c r="Y43" s="215">
        <v>0.1322457384827144</v>
      </c>
      <c r="Z43" s="215">
        <v>3.5591981961279632E-3</v>
      </c>
      <c r="AA43" s="215">
        <v>8.2631350479652685E-3</v>
      </c>
      <c r="AB43" s="215">
        <v>1.2002869973072537E-2</v>
      </c>
      <c r="AC43" s="216">
        <v>6.1680341344459459E-3</v>
      </c>
      <c r="AD43" s="216">
        <v>5.5963440813610078E-3</v>
      </c>
      <c r="AE43" s="216">
        <v>5.1947371427823854E-3</v>
      </c>
      <c r="AF43" s="215">
        <v>0.29968780646022591</v>
      </c>
      <c r="AG43" s="215">
        <v>0.21330754259348644</v>
      </c>
      <c r="AH43" s="215">
        <v>0.10763572208072539</v>
      </c>
      <c r="AI43" s="216">
        <v>7.9531914893617023E-2</v>
      </c>
      <c r="AJ43" s="216">
        <v>0.13041119016037625</v>
      </c>
    </row>
    <row r="44" spans="1:36" ht="15.75" thickBot="1">
      <c r="A44" s="208">
        <v>336</v>
      </c>
      <c r="B44" s="209" t="s">
        <v>179</v>
      </c>
      <c r="C44" s="210">
        <v>20124</v>
      </c>
      <c r="D44" s="210">
        <v>12415</v>
      </c>
      <c r="E44" s="211">
        <v>0.29382826475849733</v>
      </c>
      <c r="F44" s="211">
        <v>0.37895500291052608</v>
      </c>
      <c r="G44" s="212">
        <v>0.25992750704792594</v>
      </c>
      <c r="H44" s="213">
        <v>0.39038201369311326</v>
      </c>
      <c r="I44" s="214">
        <v>0.25802218584425196</v>
      </c>
      <c r="J44" s="214">
        <v>7.079995477651721E-2</v>
      </c>
      <c r="K44" s="214">
        <v>7.6416412480967852E-2</v>
      </c>
      <c r="L44" s="214">
        <v>0.14779005078696331</v>
      </c>
      <c r="M44" s="214">
        <v>0.22525889436101132</v>
      </c>
      <c r="N44" s="214">
        <v>0.16859420579793483</v>
      </c>
      <c r="O44" s="214">
        <v>5.3118295952353553E-2</v>
      </c>
      <c r="P44" s="214">
        <v>0.3154128709848637</v>
      </c>
      <c r="Q44" s="214">
        <v>7.801722633364408E-2</v>
      </c>
      <c r="R44" s="214">
        <v>6.8357068581500993E-2</v>
      </c>
      <c r="S44" s="214">
        <v>0.13453982272362328</v>
      </c>
      <c r="T44" s="214">
        <v>0.20244509016832068</v>
      </c>
      <c r="U44" s="214">
        <v>0.15329464857318825</v>
      </c>
      <c r="V44" s="214">
        <v>4.7933272634858651E-2</v>
      </c>
      <c r="W44" s="215">
        <v>5.6705945149677348E-2</v>
      </c>
      <c r="X44" s="215">
        <v>0.10276287794762277</v>
      </c>
      <c r="Y44" s="215">
        <v>0.14107300787620555</v>
      </c>
      <c r="Z44" s="215">
        <v>1.0886545900430641E-2</v>
      </c>
      <c r="AA44" s="215">
        <v>2.1854600818676326E-2</v>
      </c>
      <c r="AB44" s="215">
        <v>3.008142432721898E-2</v>
      </c>
      <c r="AC44" s="216">
        <v>7.0509051650339844E-3</v>
      </c>
      <c r="AD44" s="216">
        <v>5.664679338692225E-3</v>
      </c>
      <c r="AE44" s="216">
        <v>4.8773824523023444E-3</v>
      </c>
      <c r="AF44" s="215">
        <v>0.29906883348649299</v>
      </c>
      <c r="AG44" s="215">
        <v>0.22219477835558926</v>
      </c>
      <c r="AH44" s="215">
        <v>0.12861632964133662</v>
      </c>
      <c r="AI44" s="216">
        <v>9.3917710196779955E-2</v>
      </c>
      <c r="AJ44" s="216">
        <v>0.10052356020942409</v>
      </c>
    </row>
    <row r="45" spans="1:36" ht="15.75" thickBot="1">
      <c r="A45" s="208">
        <v>340</v>
      </c>
      <c r="B45" s="209" t="s">
        <v>96</v>
      </c>
      <c r="C45" s="210">
        <v>12169</v>
      </c>
      <c r="D45" s="210">
        <v>6042</v>
      </c>
      <c r="E45" s="211">
        <v>0.33256635713698746</v>
      </c>
      <c r="F45" s="211">
        <v>0.41736519023748864</v>
      </c>
      <c r="G45" s="212">
        <v>0.35418735518040384</v>
      </c>
      <c r="H45" s="213">
        <v>0.52216598808341619</v>
      </c>
      <c r="I45" s="214">
        <v>0.2801030082263391</v>
      </c>
      <c r="J45" s="214">
        <v>6.6813631453690209E-2</v>
      </c>
      <c r="K45" s="214">
        <v>9.9673135738587118E-2</v>
      </c>
      <c r="L45" s="214">
        <v>5.185831861486153E-2</v>
      </c>
      <c r="M45" s="214">
        <v>0.11903931214558511</v>
      </c>
      <c r="N45" s="214">
        <v>0.22438216792519761</v>
      </c>
      <c r="O45" s="214">
        <v>0.1581304258957395</v>
      </c>
      <c r="P45" s="214">
        <v>0.19021085192535009</v>
      </c>
      <c r="Q45" s="214">
        <v>6.0435742933320907E-2</v>
      </c>
      <c r="R45" s="214">
        <v>9.0717495265644529E-2</v>
      </c>
      <c r="S45" s="214">
        <v>5.8105061512356448E-2</v>
      </c>
      <c r="T45" s="214">
        <v>0.151718371246814</v>
      </c>
      <c r="U45" s="214">
        <v>0.26532401721320409</v>
      </c>
      <c r="V45" s="214">
        <v>0.18348845990330998</v>
      </c>
      <c r="W45" s="215">
        <v>5.9528426949794133E-3</v>
      </c>
      <c r="X45" s="215">
        <v>1.0097347182454417E-2</v>
      </c>
      <c r="Y45" s="215">
        <v>1.4071986624653138E-2</v>
      </c>
      <c r="Z45" s="215">
        <v>6.6203243958954132E-4</v>
      </c>
      <c r="AA45" s="215">
        <v>8.2754054948692664E-4</v>
      </c>
      <c r="AB45" s="215">
        <v>1.6720608726674287E-3</v>
      </c>
      <c r="AC45" s="216">
        <v>6.2648055889229694E-3</v>
      </c>
      <c r="AD45" s="216">
        <v>6.1065620328845981E-3</v>
      </c>
      <c r="AE45" s="216">
        <v>5.5466973748336066E-3</v>
      </c>
      <c r="AF45" s="215">
        <v>0.23736001273464824</v>
      </c>
      <c r="AG45" s="215">
        <v>0.16256536894554077</v>
      </c>
      <c r="AH45" s="215">
        <v>0.11927910614018858</v>
      </c>
      <c r="AI45" s="216">
        <v>9.1708439477360501E-2</v>
      </c>
      <c r="AJ45" s="216">
        <v>0.1592188017212843</v>
      </c>
    </row>
    <row r="46" spans="1:36" ht="15.75" thickBot="1">
      <c r="A46" s="208">
        <v>341</v>
      </c>
      <c r="B46" s="209" t="s">
        <v>104</v>
      </c>
      <c r="C46" s="210">
        <v>32178</v>
      </c>
      <c r="D46" s="210">
        <v>23789</v>
      </c>
      <c r="E46" s="211">
        <v>0.31826092361240599</v>
      </c>
      <c r="F46" s="211">
        <v>0.40542936730056617</v>
      </c>
      <c r="G46" s="212">
        <v>0.30093740804573538</v>
      </c>
      <c r="H46" s="213">
        <v>0.43191013913993859</v>
      </c>
      <c r="I46" s="214">
        <v>0.25612525745561349</v>
      </c>
      <c r="J46" s="214">
        <v>5.3545381868984006E-2</v>
      </c>
      <c r="K46" s="214">
        <v>8.7382130937327815E-2</v>
      </c>
      <c r="L46" s="214">
        <v>0.12574421381170653</v>
      </c>
      <c r="M46" s="214">
        <v>0.14081591139302629</v>
      </c>
      <c r="N46" s="214">
        <v>0.16244005723093169</v>
      </c>
      <c r="O46" s="214">
        <v>0.17394704730241009</v>
      </c>
      <c r="P46" s="214">
        <v>0.29293918671177588</v>
      </c>
      <c r="Q46" s="214">
        <v>5.5284291179182897E-2</v>
      </c>
      <c r="R46" s="214">
        <v>8.7178222781045478E-2</v>
      </c>
      <c r="S46" s="214">
        <v>0.11675174004544123</v>
      </c>
      <c r="T46" s="214">
        <v>0.12967245044165845</v>
      </c>
      <c r="U46" s="214">
        <v>0.1603994384447546</v>
      </c>
      <c r="V46" s="214">
        <v>0.15777467039614135</v>
      </c>
      <c r="W46" s="215">
        <v>3.0420556100003986E-2</v>
      </c>
      <c r="X46" s="215">
        <v>5.5335032064487297E-2</v>
      </c>
      <c r="Y46" s="215">
        <v>7.4927700376200557E-2</v>
      </c>
      <c r="Z46" s="215">
        <v>5.6023343160281807E-3</v>
      </c>
      <c r="AA46" s="215">
        <v>1.0827502534747116E-2</v>
      </c>
      <c r="AB46" s="215">
        <v>1.6194137658379126E-2</v>
      </c>
      <c r="AC46" s="216">
        <v>7.1019382317568458E-3</v>
      </c>
      <c r="AD46" s="216">
        <v>6.5169056686210248E-3</v>
      </c>
      <c r="AE46" s="216">
        <v>6.0690466958867543E-3</v>
      </c>
      <c r="AF46" s="215">
        <v>0.27874402527546388</v>
      </c>
      <c r="AG46" s="215">
        <v>0.19825235350671716</v>
      </c>
      <c r="AH46" s="215">
        <v>0.10080235188130618</v>
      </c>
      <c r="AI46" s="216">
        <v>7.7413139412020604E-2</v>
      </c>
      <c r="AJ46" s="216">
        <v>6.9738114254487366E-2</v>
      </c>
    </row>
    <row r="47" spans="1:36" ht="15.75" thickBot="1">
      <c r="A47" s="208">
        <v>342</v>
      </c>
      <c r="B47" s="209" t="s">
        <v>149</v>
      </c>
      <c r="C47" s="210">
        <v>13741</v>
      </c>
      <c r="D47" s="210">
        <v>9242</v>
      </c>
      <c r="E47" s="211">
        <v>0.23804672149043007</v>
      </c>
      <c r="F47" s="211">
        <v>0.32642930645513429</v>
      </c>
      <c r="G47" s="212">
        <v>0.18805453365072511</v>
      </c>
      <c r="H47" s="213">
        <v>0.30855110365721711</v>
      </c>
      <c r="I47" s="214">
        <v>0.43010487316157792</v>
      </c>
      <c r="J47" s="214">
        <v>9.1497202355419457E-2</v>
      </c>
      <c r="K47" s="214">
        <v>8.5677497548075243E-2</v>
      </c>
      <c r="L47" s="214">
        <v>0.165703896543446</v>
      </c>
      <c r="M47" s="214">
        <v>0.10063836524339381</v>
      </c>
      <c r="N47" s="214">
        <v>9.5818737516842972E-2</v>
      </c>
      <c r="O47" s="214">
        <v>3.0559427631244706E-2</v>
      </c>
      <c r="P47" s="214">
        <v>0.4421584570940148</v>
      </c>
      <c r="Q47" s="214">
        <v>8.6582191650426715E-2</v>
      </c>
      <c r="R47" s="214">
        <v>0.10036790164250015</v>
      </c>
      <c r="S47" s="214">
        <v>0.14538520254776152</v>
      </c>
      <c r="T47" s="214">
        <v>9.6219611838318467E-2</v>
      </c>
      <c r="U47" s="214">
        <v>9.6050243100682386E-2</v>
      </c>
      <c r="V47" s="214">
        <v>3.3236392126295838E-2</v>
      </c>
      <c r="W47" s="215">
        <v>3.8599770580702874E-3</v>
      </c>
      <c r="X47" s="215">
        <v>7.6046014018144549E-3</v>
      </c>
      <c r="Y47" s="215">
        <v>1.0756667725616896E-2</v>
      </c>
      <c r="Z47" s="215">
        <v>1.406621943302315E-3</v>
      </c>
      <c r="AA47" s="215">
        <v>2.81324388660463E-3</v>
      </c>
      <c r="AB47" s="215">
        <v>3.4625424866358083E-3</v>
      </c>
      <c r="AC47" s="216">
        <v>6.2392680445852167E-3</v>
      </c>
      <c r="AD47" s="216">
        <v>5.5387233602978217E-3</v>
      </c>
      <c r="AE47" s="216">
        <v>5.2723876312795884E-3</v>
      </c>
      <c r="AF47" s="215">
        <v>0.21642652926722408</v>
      </c>
      <c r="AG47" s="215">
        <v>0.15225936311851521</v>
      </c>
      <c r="AH47" s="215">
        <v>7.9519035459313381E-2</v>
      </c>
      <c r="AI47" s="216">
        <v>5.5600029109962888E-2</v>
      </c>
      <c r="AJ47" s="216">
        <v>2.9430859121402295E-2</v>
      </c>
    </row>
    <row r="48" spans="1:36" ht="15.75" thickBot="1">
      <c r="A48" s="208">
        <v>343</v>
      </c>
      <c r="B48" s="209" t="s">
        <v>138</v>
      </c>
      <c r="C48" s="210">
        <v>19862</v>
      </c>
      <c r="D48" s="210">
        <v>15840</v>
      </c>
      <c r="E48" s="211">
        <v>0.17979055482831538</v>
      </c>
      <c r="F48" s="211">
        <v>0.23779004128486558</v>
      </c>
      <c r="G48" s="212">
        <v>0.16287878787878793</v>
      </c>
      <c r="H48" s="213">
        <v>0.25764736431076984</v>
      </c>
      <c r="I48" s="214">
        <v>0.60329340617864702</v>
      </c>
      <c r="J48" s="214">
        <v>0.12282505431955346</v>
      </c>
      <c r="K48" s="214">
        <v>2.1240830991908162E-2</v>
      </c>
      <c r="L48" s="214">
        <v>7.3340109246772395E-2</v>
      </c>
      <c r="M48" s="214">
        <v>0.10608999551872678</v>
      </c>
      <c r="N48" s="214">
        <v>4.3508976193247624E-2</v>
      </c>
      <c r="O48" s="214">
        <v>2.9701627551144524E-2</v>
      </c>
      <c r="P48" s="214">
        <v>0.59910238199331156</v>
      </c>
      <c r="Q48" s="214">
        <v>0.1169527786591172</v>
      </c>
      <c r="R48" s="214">
        <v>2.7106312616975544E-2</v>
      </c>
      <c r="S48" s="214">
        <v>7.1618429287122989E-2</v>
      </c>
      <c r="T48" s="214">
        <v>0.10154069195606469</v>
      </c>
      <c r="U48" s="214">
        <v>4.5754774781728839E-2</v>
      </c>
      <c r="V48" s="214">
        <v>3.7924630705679266E-2</v>
      </c>
      <c r="W48" s="215">
        <v>8.1286250388353989E-3</v>
      </c>
      <c r="X48" s="215">
        <v>1.4812707560807227E-2</v>
      </c>
      <c r="Y48" s="215">
        <v>1.978505997824543E-2</v>
      </c>
      <c r="Z48" s="215">
        <v>2.7149991955311547E-3</v>
      </c>
      <c r="AA48" s="215">
        <v>5.429872207952012E-3</v>
      </c>
      <c r="AB48" s="215">
        <v>7.9553264322396403E-3</v>
      </c>
      <c r="AC48" s="216">
        <v>6.4164655318413632E-3</v>
      </c>
      <c r="AD48" s="216">
        <v>5.742954389074538E-3</v>
      </c>
      <c r="AE48" s="216">
        <v>5.4117169020714284E-3</v>
      </c>
      <c r="AF48" s="215">
        <v>0.20252971621954519</v>
      </c>
      <c r="AG48" s="215">
        <v>0.13937254547648828</v>
      </c>
      <c r="AH48" s="215">
        <v>6.9401438274201366E-2</v>
      </c>
      <c r="AI48" s="216">
        <v>6.2128687946833128E-2</v>
      </c>
      <c r="AJ48" s="216">
        <v>4.2929292929292935E-2</v>
      </c>
    </row>
    <row r="49" spans="1:36" ht="15.75" thickBot="1">
      <c r="A49" s="208">
        <v>344</v>
      </c>
      <c r="B49" s="209" t="s">
        <v>177</v>
      </c>
      <c r="C49" s="210">
        <v>24550</v>
      </c>
      <c r="D49" s="210">
        <v>17775</v>
      </c>
      <c r="E49" s="211">
        <v>0.21918533604887983</v>
      </c>
      <c r="F49" s="211">
        <v>0.31556883910386968</v>
      </c>
      <c r="G49" s="212">
        <v>0.18593530239099856</v>
      </c>
      <c r="H49" s="213">
        <v>0.32722654289732772</v>
      </c>
      <c r="I49" s="214">
        <v>0.49977861221460784</v>
      </c>
      <c r="J49" s="214">
        <v>5.7825612608874644E-2</v>
      </c>
      <c r="K49" s="214">
        <v>8.0486368459667584E-2</v>
      </c>
      <c r="L49" s="214">
        <v>8.5632593363462767E-2</v>
      </c>
      <c r="M49" s="214">
        <v>0.10705966386307307</v>
      </c>
      <c r="N49" s="214">
        <v>6.1123878727095786E-2</v>
      </c>
      <c r="O49" s="214">
        <v>0.10809327076321834</v>
      </c>
      <c r="P49" s="214">
        <v>0.54704480873477357</v>
      </c>
      <c r="Q49" s="214">
        <v>5.8698417534724913E-2</v>
      </c>
      <c r="R49" s="214">
        <v>7.2966206242493989E-2</v>
      </c>
      <c r="S49" s="214">
        <v>7.4443907582748284E-2</v>
      </c>
      <c r="T49" s="214">
        <v>9.8424895407383806E-2</v>
      </c>
      <c r="U49" s="214">
        <v>5.4697354492605661E-2</v>
      </c>
      <c r="V49" s="214">
        <v>9.3724410005269876E-2</v>
      </c>
      <c r="W49" s="215">
        <v>7.6818718654376823E-3</v>
      </c>
      <c r="X49" s="215">
        <v>1.3962072689431471E-2</v>
      </c>
      <c r="Y49" s="215">
        <v>1.9910730754194837E-2</v>
      </c>
      <c r="Z49" s="215">
        <v>2.2503516174402242E-3</v>
      </c>
      <c r="AA49" s="215">
        <v>3.7130801687763706E-3</v>
      </c>
      <c r="AB49" s="215">
        <v>5.7383966244725724E-3</v>
      </c>
      <c r="AC49" s="216">
        <v>1.007699521938972E-2</v>
      </c>
      <c r="AD49" s="216">
        <v>9.3314278488825769E-3</v>
      </c>
      <c r="AE49" s="216">
        <v>8.6628648596815804E-3</v>
      </c>
      <c r="AF49" s="215">
        <v>0.21229980965447315</v>
      </c>
      <c r="AG49" s="215">
        <v>0.14118475920103141</v>
      </c>
      <c r="AH49" s="215">
        <v>8.2694486863474137E-2</v>
      </c>
      <c r="AI49" s="216">
        <v>6.2729124236252543E-2</v>
      </c>
      <c r="AJ49" s="216">
        <v>6.2109704641350197E-2</v>
      </c>
    </row>
    <row r="50" spans="1:36" ht="15.75" thickBot="1">
      <c r="A50" s="208">
        <v>350</v>
      </c>
      <c r="B50" s="209" t="s">
        <v>41</v>
      </c>
      <c r="C50" s="210">
        <v>24249</v>
      </c>
      <c r="D50" s="210">
        <v>16695</v>
      </c>
      <c r="E50" s="211">
        <v>0.22314322240092374</v>
      </c>
      <c r="F50" s="211">
        <v>0.31259796692647124</v>
      </c>
      <c r="G50" s="212">
        <v>0.19628631326744536</v>
      </c>
      <c r="H50" s="213">
        <v>0.32060636717580115</v>
      </c>
      <c r="I50" s="214">
        <v>0.39084135081215277</v>
      </c>
      <c r="J50" s="214">
        <v>9.3690217456726066E-2</v>
      </c>
      <c r="K50" s="214">
        <v>9.8537182966391454E-2</v>
      </c>
      <c r="L50" s="214">
        <v>0.1456073929085982</v>
      </c>
      <c r="M50" s="214">
        <v>0.19529513870725493</v>
      </c>
      <c r="N50" s="214">
        <v>7.2724038531519666E-2</v>
      </c>
      <c r="O50" s="214">
        <v>3.3046786173570463E-3</v>
      </c>
      <c r="P50" s="214">
        <v>0.43963616059499727</v>
      </c>
      <c r="Q50" s="214">
        <v>8.9285775342352797E-2</v>
      </c>
      <c r="R50" s="214">
        <v>0.10028228740991051</v>
      </c>
      <c r="S50" s="214">
        <v>0.13675945162690051</v>
      </c>
      <c r="T50" s="214">
        <v>0.17189463269276228</v>
      </c>
      <c r="U50" s="214">
        <v>5.8123775219814967E-2</v>
      </c>
      <c r="V50" s="214">
        <v>4.0179171132617092E-3</v>
      </c>
      <c r="W50" s="215">
        <v>5.2030933548105035E-2</v>
      </c>
      <c r="X50" s="215">
        <v>9.9016774225676313E-2</v>
      </c>
      <c r="Y50" s="215">
        <v>0.14247462600433503</v>
      </c>
      <c r="Z50" s="215">
        <v>8.7609223542784217E-3</v>
      </c>
      <c r="AA50" s="215">
        <v>1.7161128325644773E-2</v>
      </c>
      <c r="AB50" s="215">
        <v>2.4781317367463876E-2</v>
      </c>
      <c r="AC50" s="216">
        <v>7.1028168885498002E-3</v>
      </c>
      <c r="AD50" s="216">
        <v>6.6054736052790254E-3</v>
      </c>
      <c r="AE50" s="216">
        <v>5.8307830236181586E-3</v>
      </c>
      <c r="AF50" s="215">
        <v>0.22645673749716955</v>
      </c>
      <c r="AG50" s="215">
        <v>0.16078613758605889</v>
      </c>
      <c r="AH50" s="215">
        <v>0.10225292235458108</v>
      </c>
      <c r="AI50" s="216">
        <v>7.9384716895542051E-2</v>
      </c>
      <c r="AJ50" s="216">
        <v>4.8277927523210529E-2</v>
      </c>
    </row>
    <row r="51" spans="1:36" ht="15.75" thickBot="1">
      <c r="A51" s="208">
        <v>351</v>
      </c>
      <c r="B51" s="209" t="s">
        <v>50</v>
      </c>
      <c r="C51" s="210">
        <v>15243</v>
      </c>
      <c r="D51" s="210">
        <v>10792</v>
      </c>
      <c r="E51" s="211">
        <v>0.16971724726103779</v>
      </c>
      <c r="F51" s="211">
        <v>0.2320106475103326</v>
      </c>
      <c r="G51" s="212">
        <v>0.15094514455151972</v>
      </c>
      <c r="H51" s="213">
        <v>0.2463940418828762</v>
      </c>
      <c r="I51" s="214">
        <v>0.5519482617661573</v>
      </c>
      <c r="J51" s="214">
        <v>0.10241039025828184</v>
      </c>
      <c r="K51" s="214">
        <v>9.5012480177584513E-2</v>
      </c>
      <c r="L51" s="214">
        <v>0.1716624026323523</v>
      </c>
      <c r="M51" s="214">
        <v>4.5662677275956208E-2</v>
      </c>
      <c r="N51" s="214">
        <v>1.8662105090678664E-2</v>
      </c>
      <c r="O51" s="214">
        <v>1.4641682798989112E-2</v>
      </c>
      <c r="P51" s="214">
        <v>0.56073784048768716</v>
      </c>
      <c r="Q51" s="214">
        <v>9.8101494630478223E-2</v>
      </c>
      <c r="R51" s="214">
        <v>9.0644979510301996E-2</v>
      </c>
      <c r="S51" s="214">
        <v>0.15821498508650669</v>
      </c>
      <c r="T51" s="214">
        <v>5.1667485560000413E-2</v>
      </c>
      <c r="U51" s="214">
        <v>2.2884704526905095E-2</v>
      </c>
      <c r="V51" s="214">
        <v>1.7748510198120366E-2</v>
      </c>
      <c r="W51" s="215">
        <v>3.4127961017880966E-2</v>
      </c>
      <c r="X51" s="215">
        <v>6.5413534333769036E-2</v>
      </c>
      <c r="Y51" s="215">
        <v>9.1517590423232653E-2</v>
      </c>
      <c r="Z51" s="215">
        <v>4.9141321514264797E-3</v>
      </c>
      <c r="AA51" s="215">
        <v>1.0107462575784557E-2</v>
      </c>
      <c r="AB51" s="215">
        <v>1.6132498910139292E-2</v>
      </c>
      <c r="AC51" s="216">
        <v>6.9046027395356022E-3</v>
      </c>
      <c r="AD51" s="216">
        <v>5.6566646855452409E-3</v>
      </c>
      <c r="AE51" s="216">
        <v>5.1517192445097223E-3</v>
      </c>
      <c r="AF51" s="215">
        <v>0.33010985462173859</v>
      </c>
      <c r="AG51" s="215">
        <v>0.2216280832062896</v>
      </c>
      <c r="AH51" s="215">
        <v>8.6807531592246537E-2</v>
      </c>
      <c r="AI51" s="216">
        <v>6.5603883749918018E-2</v>
      </c>
      <c r="AJ51" s="216">
        <v>3.7620459599703469E-2</v>
      </c>
    </row>
    <row r="52" spans="1:36" ht="15.75" thickBot="1">
      <c r="A52" s="208">
        <v>352</v>
      </c>
      <c r="B52" s="209" t="s">
        <v>106</v>
      </c>
      <c r="C52" s="210">
        <v>40274</v>
      </c>
      <c r="D52" s="210">
        <v>22339</v>
      </c>
      <c r="E52" s="211">
        <v>0.36030689775040969</v>
      </c>
      <c r="F52" s="211">
        <v>0.48210614253899264</v>
      </c>
      <c r="G52" s="212">
        <v>0.34598683916021306</v>
      </c>
      <c r="H52" s="213">
        <v>0.54934174313980044</v>
      </c>
      <c r="I52" s="214">
        <v>0.12614519061293414</v>
      </c>
      <c r="J52" s="214">
        <v>4.0353793004412615E-2</v>
      </c>
      <c r="K52" s="214">
        <v>4.869528349585029E-2</v>
      </c>
      <c r="L52" s="214">
        <v>0.14399315978694385</v>
      </c>
      <c r="M52" s="214">
        <v>0.23922836222381014</v>
      </c>
      <c r="N52" s="214">
        <v>0.15091698047610413</v>
      </c>
      <c r="O52" s="214">
        <v>0.2506672303999446</v>
      </c>
      <c r="P52" s="214">
        <v>0.13052036844728929</v>
      </c>
      <c r="Q52" s="214">
        <v>4.3412239727156625E-2</v>
      </c>
      <c r="R52" s="214">
        <v>4.8305811523907546E-2</v>
      </c>
      <c r="S52" s="214">
        <v>0.13799153720576804</v>
      </c>
      <c r="T52" s="214">
        <v>0.23576157420380045</v>
      </c>
      <c r="U52" s="214">
        <v>0.14724482626719462</v>
      </c>
      <c r="V52" s="214">
        <v>0.25676364262488333</v>
      </c>
      <c r="W52" s="215">
        <v>8.909354448800462E-2</v>
      </c>
      <c r="X52" s="215">
        <v>0.16831319350043922</v>
      </c>
      <c r="Y52" s="215">
        <v>0.2351247990659987</v>
      </c>
      <c r="Z52" s="215">
        <v>2.3255607075005676E-2</v>
      </c>
      <c r="AA52" s="215">
        <v>4.4810470644388992E-2</v>
      </c>
      <c r="AB52" s="215">
        <v>6.2815069118614175E-2</v>
      </c>
      <c r="AC52" s="216">
        <v>7.3762331455939087E-3</v>
      </c>
      <c r="AD52" s="216">
        <v>6.1232768297990996E-3</v>
      </c>
      <c r="AE52" s="216">
        <v>5.3409586493824461E-3</v>
      </c>
      <c r="AF52" s="215">
        <v>0.25883442864450212</v>
      </c>
      <c r="AG52" s="215">
        <v>0.18694539936658439</v>
      </c>
      <c r="AH52" s="215">
        <v>0.14528066794843694</v>
      </c>
      <c r="AI52" s="216">
        <v>0.11824005561900976</v>
      </c>
      <c r="AJ52" s="216">
        <v>6.7370965575898709E-2</v>
      </c>
    </row>
    <row r="53" spans="1:36" ht="15.75" thickBot="1">
      <c r="A53" s="208">
        <v>353</v>
      </c>
      <c r="B53" s="209" t="s">
        <v>123</v>
      </c>
      <c r="C53" s="210">
        <v>22065</v>
      </c>
      <c r="D53" s="210">
        <v>14689</v>
      </c>
      <c r="E53" s="211">
        <v>0.23489689553591664</v>
      </c>
      <c r="F53" s="211">
        <v>0.32322908995497202</v>
      </c>
      <c r="G53" s="212">
        <v>0.21362924637483835</v>
      </c>
      <c r="H53" s="213">
        <v>0.33322213220777452</v>
      </c>
      <c r="I53" s="214">
        <v>0.32800632710861549</v>
      </c>
      <c r="J53" s="214">
        <v>8.3912019199750415E-2</v>
      </c>
      <c r="K53" s="214">
        <v>6.7165961810862179E-2</v>
      </c>
      <c r="L53" s="214">
        <v>0.18019854612163491</v>
      </c>
      <c r="M53" s="214">
        <v>0.1118985962136344</v>
      </c>
      <c r="N53" s="214">
        <v>0.19008443108418807</v>
      </c>
      <c r="O53" s="214">
        <v>3.8734118461314679E-2</v>
      </c>
      <c r="P53" s="214">
        <v>0.39178159977168459</v>
      </c>
      <c r="Q53" s="214">
        <v>8.2251551150352639E-2</v>
      </c>
      <c r="R53" s="214">
        <v>6.1552397906461505E-2</v>
      </c>
      <c r="S53" s="214">
        <v>0.14908374219665391</v>
      </c>
      <c r="T53" s="214">
        <v>9.9546510373490965E-2</v>
      </c>
      <c r="U53" s="214">
        <v>0.16862594255238209</v>
      </c>
      <c r="V53" s="214">
        <v>4.7158256048974348E-2</v>
      </c>
      <c r="W53" s="215">
        <v>6.9285852774768911E-2</v>
      </c>
      <c r="X53" s="215">
        <v>0.13447518585842425</v>
      </c>
      <c r="Y53" s="215">
        <v>0.19050059358118632</v>
      </c>
      <c r="Z53" s="215">
        <v>7.9113940749955675E-3</v>
      </c>
      <c r="AA53" s="215">
        <v>1.3574339418820486E-2</v>
      </c>
      <c r="AB53" s="215">
        <v>1.8755663637456944E-2</v>
      </c>
      <c r="AC53" s="216">
        <v>5.363732207576139E-3</v>
      </c>
      <c r="AD53" s="216">
        <v>5.0371257389131728E-3</v>
      </c>
      <c r="AE53" s="216">
        <v>4.4889161728656072E-3</v>
      </c>
      <c r="AF53" s="215">
        <v>0.31477897411539107</v>
      </c>
      <c r="AG53" s="215">
        <v>0.23814971625298534</v>
      </c>
      <c r="AH53" s="215">
        <v>0.10790861810512357</v>
      </c>
      <c r="AI53" s="216">
        <v>8.275549512803082E-2</v>
      </c>
      <c r="AJ53" s="216">
        <v>3.6830281162774862E-2</v>
      </c>
    </row>
    <row r="54" spans="1:36" ht="15.75" thickBot="1">
      <c r="A54" s="208">
        <v>354</v>
      </c>
      <c r="B54" s="209" t="s">
        <v>133</v>
      </c>
      <c r="C54" s="210">
        <v>18584</v>
      </c>
      <c r="D54" s="210">
        <v>11738</v>
      </c>
      <c r="E54" s="211">
        <v>0.23541756349547999</v>
      </c>
      <c r="F54" s="211">
        <v>0.33310312634524314</v>
      </c>
      <c r="G54" s="212">
        <v>0.25362071903220296</v>
      </c>
      <c r="H54" s="213">
        <v>0.38445713068665877</v>
      </c>
      <c r="I54" s="214">
        <v>0.34444858774535775</v>
      </c>
      <c r="J54" s="214">
        <v>7.4734815854882231E-2</v>
      </c>
      <c r="K54" s="214">
        <v>5.0461291420190367E-2</v>
      </c>
      <c r="L54" s="214">
        <v>0.1743387110335082</v>
      </c>
      <c r="M54" s="214">
        <v>0.17808924340931787</v>
      </c>
      <c r="N54" s="214">
        <v>9.0410283970027872E-2</v>
      </c>
      <c r="O54" s="214">
        <v>8.7517066566715665E-2</v>
      </c>
      <c r="P54" s="214">
        <v>0.34932163755689083</v>
      </c>
      <c r="Q54" s="214">
        <v>8.5449168430593123E-2</v>
      </c>
      <c r="R54" s="214">
        <v>5.2359575774169574E-2</v>
      </c>
      <c r="S54" s="214">
        <v>0.17746477591066095</v>
      </c>
      <c r="T54" s="214">
        <v>0.17092284419101633</v>
      </c>
      <c r="U54" s="214">
        <v>8.7195213682985093E-2</v>
      </c>
      <c r="V54" s="214">
        <v>7.7286784453683796E-2</v>
      </c>
      <c r="W54" s="215">
        <v>5.2280397241240242E-2</v>
      </c>
      <c r="X54" s="215">
        <v>9.9369184627788223E-2</v>
      </c>
      <c r="Y54" s="215">
        <v>0.1471300712963006</v>
      </c>
      <c r="Z54" s="215">
        <v>4.9418735800189325E-3</v>
      </c>
      <c r="AA54" s="215">
        <v>1.0564929261746363E-2</v>
      </c>
      <c r="AB54" s="215">
        <v>1.7296565631290933E-2</v>
      </c>
      <c r="AC54" s="216">
        <v>7.9522915446621854E-3</v>
      </c>
      <c r="AD54" s="216">
        <v>7.0729635051466977E-3</v>
      </c>
      <c r="AE54" s="216">
        <v>6.5150210784532077E-3</v>
      </c>
      <c r="AF54" s="215">
        <v>0.28767312778674947</v>
      </c>
      <c r="AG54" s="215">
        <v>0.21134650525332477</v>
      </c>
      <c r="AH54" s="215">
        <v>0.1179902724584717</v>
      </c>
      <c r="AI54" s="216">
        <v>8.0284115368058573E-2</v>
      </c>
      <c r="AJ54" s="216">
        <v>4.7708297836087918E-2</v>
      </c>
    </row>
    <row r="55" spans="1:36" ht="15.75" thickBot="1">
      <c r="A55" s="208">
        <v>355</v>
      </c>
      <c r="B55" s="209" t="s">
        <v>136</v>
      </c>
      <c r="C55" s="210">
        <v>18285</v>
      </c>
      <c r="D55" s="210">
        <v>10634</v>
      </c>
      <c r="E55" s="211">
        <v>0.27962811047306535</v>
      </c>
      <c r="F55" s="211">
        <v>0.38659006836204546</v>
      </c>
      <c r="G55" s="212">
        <v>0.25183374083129595</v>
      </c>
      <c r="H55" s="213">
        <v>0.39661009027647159</v>
      </c>
      <c r="I55" s="214">
        <v>0.32516782070921035</v>
      </c>
      <c r="J55" s="214">
        <v>8.4850806472275844E-2</v>
      </c>
      <c r="K55" s="214">
        <v>7.1446318126154207E-2</v>
      </c>
      <c r="L55" s="214">
        <v>0.1085411070422786</v>
      </c>
      <c r="M55" s="214">
        <v>0.12643363893576423</v>
      </c>
      <c r="N55" s="214">
        <v>0.15591748091275232</v>
      </c>
      <c r="O55" s="214">
        <v>0.12764282780156458</v>
      </c>
      <c r="P55" s="214">
        <v>0.33141264971884293</v>
      </c>
      <c r="Q55" s="214">
        <v>9.2046027082560031E-2</v>
      </c>
      <c r="R55" s="214">
        <v>7.842155343996994E-2</v>
      </c>
      <c r="S55" s="214">
        <v>0.11324415534773558</v>
      </c>
      <c r="T55" s="214">
        <v>0.12006365469678115</v>
      </c>
      <c r="U55" s="214">
        <v>0.14450205942529393</v>
      </c>
      <c r="V55" s="214">
        <v>0.12030990028881652</v>
      </c>
      <c r="W55" s="215">
        <v>3.8534858008006163E-2</v>
      </c>
      <c r="X55" s="215">
        <v>6.8087839077606765E-2</v>
      </c>
      <c r="Y55" s="215">
        <v>9.3297426661667168E-2</v>
      </c>
      <c r="Z55" s="215">
        <v>1.1009914035100106E-2</v>
      </c>
      <c r="AA55" s="215">
        <v>2.0325510926175447E-2</v>
      </c>
      <c r="AB55" s="215">
        <v>2.8697847278741591E-2</v>
      </c>
      <c r="AC55" s="216">
        <v>7.8213140761128879E-3</v>
      </c>
      <c r="AD55" s="216">
        <v>6.9687609987259588E-3</v>
      </c>
      <c r="AE55" s="216">
        <v>6.2964794922008042E-3</v>
      </c>
      <c r="AF55" s="215">
        <v>0.25447520756908526</v>
      </c>
      <c r="AG55" s="215">
        <v>0.17985519034288452</v>
      </c>
      <c r="AH55" s="215">
        <v>9.8428784638861261E-2</v>
      </c>
      <c r="AI55" s="216">
        <v>7.9628110473065367E-2</v>
      </c>
      <c r="AJ55" s="216">
        <v>4.6360729734812874E-2</v>
      </c>
    </row>
    <row r="56" spans="1:36" ht="15.75" thickBot="1">
      <c r="A56" s="208">
        <v>356</v>
      </c>
      <c r="B56" s="209" t="s">
        <v>151</v>
      </c>
      <c r="C56" s="210">
        <v>21928</v>
      </c>
      <c r="D56" s="210">
        <v>14098</v>
      </c>
      <c r="E56" s="211">
        <v>0.13936519518423934</v>
      </c>
      <c r="F56" s="211">
        <v>0.19741770339292231</v>
      </c>
      <c r="G56" s="212">
        <v>0.13711164704213372</v>
      </c>
      <c r="H56" s="213">
        <v>0.21546151936444888</v>
      </c>
      <c r="I56" s="214">
        <v>0.69833090113097407</v>
      </c>
      <c r="J56" s="214">
        <v>6.6034294053265233E-2</v>
      </c>
      <c r="K56" s="214">
        <v>6.5578256110908437E-2</v>
      </c>
      <c r="L56" s="214">
        <v>7.2053994892375045E-2</v>
      </c>
      <c r="M56" s="214">
        <v>4.5466982852973355E-2</v>
      </c>
      <c r="N56" s="214">
        <v>3.7577526450200668E-2</v>
      </c>
      <c r="O56" s="214">
        <v>1.4958044509303171E-2</v>
      </c>
      <c r="P56" s="214">
        <v>0.68301362607408456</v>
      </c>
      <c r="Q56" s="214">
        <v>6.3392665778515142E-2</v>
      </c>
      <c r="R56" s="214">
        <v>6.7409742983311885E-2</v>
      </c>
      <c r="S56" s="214">
        <v>7.6382142875954198E-2</v>
      </c>
      <c r="T56" s="214">
        <v>5.2588735592551852E-2</v>
      </c>
      <c r="U56" s="214">
        <v>3.8465579862691196E-2</v>
      </c>
      <c r="V56" s="214">
        <v>1.8747506832890972E-2</v>
      </c>
      <c r="W56" s="215">
        <v>1.6630146168947712E-2</v>
      </c>
      <c r="X56" s="215">
        <v>3.0632520018413972E-2</v>
      </c>
      <c r="Y56" s="215">
        <v>4.3480277903786779E-2</v>
      </c>
      <c r="Z56" s="215">
        <v>2.1406075514957832E-3</v>
      </c>
      <c r="AA56" s="215">
        <v>3.9932532337323299E-3</v>
      </c>
      <c r="AB56" s="215">
        <v>7.0599651743670005E-3</v>
      </c>
      <c r="AC56" s="216">
        <v>5.0285587247319201E-3</v>
      </c>
      <c r="AD56" s="216">
        <v>4.5069845687094609E-3</v>
      </c>
      <c r="AE56" s="216">
        <v>4.2207852788522793E-3</v>
      </c>
      <c r="AF56" s="215">
        <v>0.18227331733995336</v>
      </c>
      <c r="AG56" s="215">
        <v>0.12458399665308481</v>
      </c>
      <c r="AH56" s="215">
        <v>8.0400942811488046E-2</v>
      </c>
      <c r="AI56" s="216">
        <v>6.9956220357533752E-2</v>
      </c>
      <c r="AJ56" s="216">
        <v>3.7168392679812728E-2</v>
      </c>
    </row>
    <row r="57" spans="1:36" ht="15.75" thickBot="1">
      <c r="A57" s="208">
        <v>357</v>
      </c>
      <c r="B57" s="209" t="s">
        <v>159</v>
      </c>
      <c r="C57" s="210">
        <v>18363</v>
      </c>
      <c r="D57" s="210">
        <v>12883</v>
      </c>
      <c r="E57" s="211">
        <v>0.22708707727495508</v>
      </c>
      <c r="F57" s="211">
        <v>0.30319270816315413</v>
      </c>
      <c r="G57" s="212">
        <v>0.22021268338120006</v>
      </c>
      <c r="H57" s="213">
        <v>0.30778147170690057</v>
      </c>
      <c r="I57" s="214">
        <v>0.39418496891175203</v>
      </c>
      <c r="J57" s="214">
        <v>9.2327657898786192E-2</v>
      </c>
      <c r="K57" s="214">
        <v>7.569338134762979E-2</v>
      </c>
      <c r="L57" s="214">
        <v>0.23695968339474474</v>
      </c>
      <c r="M57" s="214">
        <v>0.15190145324680879</v>
      </c>
      <c r="N57" s="214">
        <v>4.2251537538878607E-2</v>
      </c>
      <c r="O57" s="214">
        <v>6.6813176614000129E-3</v>
      </c>
      <c r="P57" s="214">
        <v>0.40196295267350263</v>
      </c>
      <c r="Q57" s="214">
        <v>8.6707124825854978E-2</v>
      </c>
      <c r="R57" s="214">
        <v>7.2961865268308126E-2</v>
      </c>
      <c r="S57" s="214">
        <v>0.23131907555835404</v>
      </c>
      <c r="T57" s="214">
        <v>0.14541186984127724</v>
      </c>
      <c r="U57" s="214">
        <v>4.7491105598366043E-2</v>
      </c>
      <c r="V57" s="214">
        <v>1.4146006234336948E-2</v>
      </c>
      <c r="W57" s="215">
        <v>2.6482804784187287E-2</v>
      </c>
      <c r="X57" s="215">
        <v>5.2422585291393417E-2</v>
      </c>
      <c r="Y57" s="215">
        <v>7.3323781918548173E-2</v>
      </c>
      <c r="Z57" s="215">
        <v>4.7431891949423627E-3</v>
      </c>
      <c r="AA57" s="215">
        <v>8.630100571287061E-3</v>
      </c>
      <c r="AB57" s="215">
        <v>1.1900828450445832E-2</v>
      </c>
      <c r="AC57" s="216">
        <v>7.14016721622256E-3</v>
      </c>
      <c r="AD57" s="216">
        <v>6.5105569611170946E-3</v>
      </c>
      <c r="AE57" s="216">
        <v>6.0037269304235542E-3</v>
      </c>
      <c r="AF57" s="215">
        <v>0.22153768106312552</v>
      </c>
      <c r="AG57" s="215">
        <v>0.15396640625752273</v>
      </c>
      <c r="AH57" s="215">
        <v>0.10053136835216468</v>
      </c>
      <c r="AI57" s="216">
        <v>7.8364101726297444E-2</v>
      </c>
      <c r="AJ57" s="216">
        <v>4.113948614453157E-2</v>
      </c>
    </row>
    <row r="58" spans="1:36" ht="15.75" thickBot="1">
      <c r="A58" s="208">
        <v>358</v>
      </c>
      <c r="B58" s="209" t="s">
        <v>164</v>
      </c>
      <c r="C58" s="210">
        <v>18565</v>
      </c>
      <c r="D58" s="210">
        <v>14055</v>
      </c>
      <c r="E58" s="211">
        <v>0.13234581201185028</v>
      </c>
      <c r="F58" s="211">
        <v>0.18561995690816049</v>
      </c>
      <c r="G58" s="212">
        <v>0.11625755958733554</v>
      </c>
      <c r="H58" s="213">
        <v>0.19253255780860903</v>
      </c>
      <c r="I58" s="214">
        <v>0.64746306086930028</v>
      </c>
      <c r="J58" s="214">
        <v>7.9208733434970618E-2</v>
      </c>
      <c r="K58" s="214">
        <v>3.8711039333756185E-2</v>
      </c>
      <c r="L58" s="214">
        <v>0.11285885470314617</v>
      </c>
      <c r="M58" s="214">
        <v>6.2375737656349406E-2</v>
      </c>
      <c r="N58" s="214">
        <v>1.8937309212563515E-2</v>
      </c>
      <c r="O58" s="214">
        <v>4.0445264789913775E-2</v>
      </c>
      <c r="P58" s="214">
        <v>0.65772791723193091</v>
      </c>
      <c r="Q58" s="214">
        <v>7.4745674105099399E-2</v>
      </c>
      <c r="R58" s="214">
        <v>3.6848682688351793E-2</v>
      </c>
      <c r="S58" s="214">
        <v>0.10993621702816386</v>
      </c>
      <c r="T58" s="214">
        <v>6.372175022923493E-2</v>
      </c>
      <c r="U58" s="214">
        <v>2.1655302374867399E-2</v>
      </c>
      <c r="V58" s="214">
        <v>3.536445634235167E-2</v>
      </c>
      <c r="W58" s="215">
        <v>3.2455538093880604E-2</v>
      </c>
      <c r="X58" s="215">
        <v>6.3056758717058584E-2</v>
      </c>
      <c r="Y58" s="215">
        <v>8.8839691675280899E-2</v>
      </c>
      <c r="Z58" s="215">
        <v>4.9279277672509281E-3</v>
      </c>
      <c r="AA58" s="215">
        <v>8.7083301017292346E-3</v>
      </c>
      <c r="AB58" s="215">
        <v>1.2346049344161445E-2</v>
      </c>
      <c r="AC58" s="216">
        <v>4.6474609195207581E-3</v>
      </c>
      <c r="AD58" s="216">
        <v>3.8586199064260663E-3</v>
      </c>
      <c r="AE58" s="216">
        <v>3.5871038471093973E-3</v>
      </c>
      <c r="AF58" s="215">
        <v>0.114154843929881</v>
      </c>
      <c r="AG58" s="215">
        <v>7.5046835114305793E-2</v>
      </c>
      <c r="AH58" s="215">
        <v>5.049728641899047E-2</v>
      </c>
      <c r="AI58" s="216">
        <v>6.2267708052787502E-2</v>
      </c>
      <c r="AJ58" s="216">
        <v>3.2515119174670919E-2</v>
      </c>
    </row>
    <row r="59" spans="1:36" ht="15.75" thickBot="1">
      <c r="A59" s="208">
        <v>359</v>
      </c>
      <c r="B59" s="209" t="s">
        <v>174</v>
      </c>
      <c r="C59" s="210">
        <v>24375</v>
      </c>
      <c r="D59" s="210">
        <v>17735</v>
      </c>
      <c r="E59" s="211">
        <v>0.19085128205128202</v>
      </c>
      <c r="F59" s="211">
        <v>0.27512222769230776</v>
      </c>
      <c r="G59" s="212">
        <v>0.15850014096419499</v>
      </c>
      <c r="H59" s="213">
        <v>0.25895951508316889</v>
      </c>
      <c r="I59" s="214">
        <v>0.56589352340338561</v>
      </c>
      <c r="J59" s="214">
        <v>6.1730602600405159E-2</v>
      </c>
      <c r="K59" s="214">
        <v>8.9754354003755574E-2</v>
      </c>
      <c r="L59" s="214">
        <v>0.13038554416202908</v>
      </c>
      <c r="M59" s="214">
        <v>8.3749749610395149E-2</v>
      </c>
      <c r="N59" s="214">
        <v>6.8403520123685085E-2</v>
      </c>
      <c r="O59" s="214">
        <v>8.2706096344540328E-5</v>
      </c>
      <c r="P59" s="214">
        <v>0.59126365756348753</v>
      </c>
      <c r="Q59" s="214">
        <v>6.5127083929662113E-2</v>
      </c>
      <c r="R59" s="214">
        <v>8.145368282979297E-2</v>
      </c>
      <c r="S59" s="214">
        <v>0.13438145052588285</v>
      </c>
      <c r="T59" s="214">
        <v>7.1901366547911599E-2</v>
      </c>
      <c r="U59" s="214">
        <v>5.5759934153328569E-2</v>
      </c>
      <c r="V59" s="214">
        <v>1.1282444993434944E-4</v>
      </c>
      <c r="W59" s="215">
        <v>8.3967637899684255E-3</v>
      </c>
      <c r="X59" s="215">
        <v>1.5035345210602027E-2</v>
      </c>
      <c r="Y59" s="215">
        <v>2.1557427180059149E-2</v>
      </c>
      <c r="Z59" s="215">
        <v>1.3003631341839468E-3</v>
      </c>
      <c r="AA59" s="215">
        <v>3.5628452365031259E-3</v>
      </c>
      <c r="AB59" s="215">
        <v>4.8062300278287895E-3</v>
      </c>
      <c r="AC59" s="216">
        <v>6.5064017912355972E-3</v>
      </c>
      <c r="AD59" s="216">
        <v>5.843157958522944E-3</v>
      </c>
      <c r="AE59" s="216">
        <v>5.2702593903890945E-3</v>
      </c>
      <c r="AF59" s="215">
        <v>0.21469219091313205</v>
      </c>
      <c r="AG59" s="215">
        <v>0.14772383033158623</v>
      </c>
      <c r="AH59" s="215">
        <v>8.6592526738190831E-2</v>
      </c>
      <c r="AI59" s="216">
        <v>5.8543589743589752E-2</v>
      </c>
      <c r="AJ59" s="216">
        <v>0.11570341133352129</v>
      </c>
    </row>
    <row r="60" spans="1:36" ht="15.75" thickBot="1">
      <c r="A60" s="208">
        <v>370</v>
      </c>
      <c r="B60" s="209" t="s">
        <v>34</v>
      </c>
      <c r="C60" s="210">
        <v>17832</v>
      </c>
      <c r="D60" s="210">
        <v>11469</v>
      </c>
      <c r="E60" s="211">
        <v>0.25050471063257068</v>
      </c>
      <c r="F60" s="211">
        <v>0.32299102587216438</v>
      </c>
      <c r="G60" s="212">
        <v>0.2038538669456797</v>
      </c>
      <c r="H60" s="213">
        <v>0.31442334564444241</v>
      </c>
      <c r="I60" s="214">
        <v>0.45074362347753777</v>
      </c>
      <c r="J60" s="214">
        <v>0.11015622730691906</v>
      </c>
      <c r="K60" s="214">
        <v>8.6503526431023062E-2</v>
      </c>
      <c r="L60" s="214">
        <v>0.19393688367609732</v>
      </c>
      <c r="M60" s="214">
        <v>0.10553025803011028</v>
      </c>
      <c r="N60" s="214">
        <v>5.3073198934503268E-2</v>
      </c>
      <c r="O60" s="214">
        <v>5.6282143809207978E-5</v>
      </c>
      <c r="P60" s="214">
        <v>0.45627048827332622</v>
      </c>
      <c r="Q60" s="214">
        <v>0.11271865996583946</v>
      </c>
      <c r="R60" s="214">
        <v>8.4577549793782958E-2</v>
      </c>
      <c r="S60" s="214">
        <v>0.19276514507282219</v>
      </c>
      <c r="T60" s="214">
        <v>0.10390493412105514</v>
      </c>
      <c r="U60" s="214">
        <v>4.9501648093602933E-2</v>
      </c>
      <c r="V60" s="214">
        <v>2.6157467957101734E-4</v>
      </c>
      <c r="W60" s="215">
        <v>1.0414763014735923E-2</v>
      </c>
      <c r="X60" s="215">
        <v>1.7488059770088472E-2</v>
      </c>
      <c r="Y60" s="215">
        <v>2.3057267047701436E-2</v>
      </c>
      <c r="Z60" s="215">
        <v>3.226420392432496E-3</v>
      </c>
      <c r="AA60" s="215">
        <v>5.7555754568629405E-3</v>
      </c>
      <c r="AB60" s="215">
        <v>8.1976818991858422E-3</v>
      </c>
      <c r="AC60" s="216">
        <v>3.2299729353788701E-3</v>
      </c>
      <c r="AD60" s="216">
        <v>2.7109484066583263E-3</v>
      </c>
      <c r="AE60" s="216">
        <v>2.373248966605586E-3</v>
      </c>
      <c r="AF60" s="215">
        <v>0.32944440483735754</v>
      </c>
      <c r="AG60" s="215">
        <v>0.24424352970557522</v>
      </c>
      <c r="AH60" s="215">
        <v>0.12867355322974658</v>
      </c>
      <c r="AI60" s="216">
        <v>8.3052938537460722E-2</v>
      </c>
      <c r="AJ60" s="216">
        <v>2.476240299938965E-2</v>
      </c>
    </row>
    <row r="61" spans="1:36" ht="15.75" thickBot="1">
      <c r="A61" s="208">
        <v>371</v>
      </c>
      <c r="B61" s="209" t="s">
        <v>64</v>
      </c>
      <c r="C61" s="210">
        <v>23745</v>
      </c>
      <c r="D61" s="210">
        <v>16139</v>
      </c>
      <c r="E61" s="211">
        <v>0.24093493367024638</v>
      </c>
      <c r="F61" s="211">
        <v>0.33670430406401347</v>
      </c>
      <c r="G61" s="212">
        <v>0.18811574446991755</v>
      </c>
      <c r="H61" s="213">
        <v>0.30151840262717639</v>
      </c>
      <c r="I61" s="214">
        <v>0.4399364023292216</v>
      </c>
      <c r="J61" s="214">
        <v>8.6002871698816041E-2</v>
      </c>
      <c r="K61" s="214">
        <v>9.9941542173317188E-2</v>
      </c>
      <c r="L61" s="214">
        <v>0.17030182313114747</v>
      </c>
      <c r="M61" s="214">
        <v>0.13732117850182363</v>
      </c>
      <c r="N61" s="214">
        <v>5.846053757548654E-2</v>
      </c>
      <c r="O61" s="214">
        <v>8.0356445901876659E-3</v>
      </c>
      <c r="P61" s="214">
        <v>0.47520851603265346</v>
      </c>
      <c r="Q61" s="214">
        <v>9.1408850140012279E-2</v>
      </c>
      <c r="R61" s="214">
        <v>8.7556191470561512E-2</v>
      </c>
      <c r="S61" s="214">
        <v>0.16511504910163188</v>
      </c>
      <c r="T61" s="214">
        <v>0.12395654225347016</v>
      </c>
      <c r="U61" s="214">
        <v>4.9777181129574403E-2</v>
      </c>
      <c r="V61" s="214">
        <v>6.9776698720961979E-3</v>
      </c>
      <c r="W61" s="215">
        <v>1.8133251401849935E-2</v>
      </c>
      <c r="X61" s="215">
        <v>3.2966338107971734E-2</v>
      </c>
      <c r="Y61" s="215">
        <v>4.3686898852242806E-2</v>
      </c>
      <c r="Z61" s="215">
        <v>4.2755370384283996E-3</v>
      </c>
      <c r="AA61" s="215">
        <v>8.4270838243717637E-3</v>
      </c>
      <c r="AB61" s="215">
        <v>1.2454931206944089E-2</v>
      </c>
      <c r="AC61" s="216">
        <v>5.6251754951595883E-3</v>
      </c>
      <c r="AD61" s="216">
        <v>4.5427544256217232E-3</v>
      </c>
      <c r="AE61" s="216">
        <v>3.6037026096789261E-3</v>
      </c>
      <c r="AF61" s="215">
        <v>0.23058148082376168</v>
      </c>
      <c r="AG61" s="215">
        <v>0.16581837925596649</v>
      </c>
      <c r="AH61" s="215">
        <v>0.10681876423159345</v>
      </c>
      <c r="AI61" s="216">
        <v>9.2735312697409977E-2</v>
      </c>
      <c r="AJ61" s="216">
        <v>6.0846396926699298E-2</v>
      </c>
    </row>
    <row r="62" spans="1:36" ht="15.75" thickBot="1">
      <c r="A62" s="208">
        <v>372</v>
      </c>
      <c r="B62" s="209" t="s">
        <v>134</v>
      </c>
      <c r="C62" s="210">
        <v>21334</v>
      </c>
      <c r="D62" s="210">
        <v>16440</v>
      </c>
      <c r="E62" s="211">
        <v>0.20849348457860692</v>
      </c>
      <c r="F62" s="211">
        <v>0.2923619011905878</v>
      </c>
      <c r="G62" s="212">
        <v>0.18041362530413627</v>
      </c>
      <c r="H62" s="213">
        <v>0.29808816301703167</v>
      </c>
      <c r="I62" s="214">
        <v>0.45827959797169576</v>
      </c>
      <c r="J62" s="214">
        <v>0.11596873881601542</v>
      </c>
      <c r="K62" s="214">
        <v>9.471075941744693E-2</v>
      </c>
      <c r="L62" s="214">
        <v>0.15038428778942822</v>
      </c>
      <c r="M62" s="214">
        <v>0.11560258342132235</v>
      </c>
      <c r="N62" s="214">
        <v>5.556846331794172E-2</v>
      </c>
      <c r="O62" s="214">
        <v>9.4855692661493032E-3</v>
      </c>
      <c r="P62" s="214">
        <v>0.47461270939184264</v>
      </c>
      <c r="Q62" s="214">
        <v>0.11151004956178094</v>
      </c>
      <c r="R62" s="214">
        <v>0.10081777719032413</v>
      </c>
      <c r="S62" s="214">
        <v>0.15689510309059096</v>
      </c>
      <c r="T62" s="214">
        <v>9.7780883301622865E-2</v>
      </c>
      <c r="U62" s="214">
        <v>4.8720908369780005E-2</v>
      </c>
      <c r="V62" s="214">
        <v>9.6625690940584947E-3</v>
      </c>
      <c r="W62" s="215">
        <v>2.58484936524216E-2</v>
      </c>
      <c r="X62" s="215">
        <v>4.9475372225692128E-2</v>
      </c>
      <c r="Y62" s="215">
        <v>6.7740093221156067E-2</v>
      </c>
      <c r="Z62" s="215">
        <v>6.8332807111815734E-3</v>
      </c>
      <c r="AA62" s="215">
        <v>1.085732860028355E-2</v>
      </c>
      <c r="AB62" s="215">
        <v>1.7747231382913148E-2</v>
      </c>
      <c r="AC62" s="216">
        <v>4.6523806383849684E-3</v>
      </c>
      <c r="AD62" s="216">
        <v>4.1984228733797872E-3</v>
      </c>
      <c r="AE62" s="216">
        <v>3.7222730175546256E-3</v>
      </c>
      <c r="AF62" s="215">
        <v>0.24315345837105395</v>
      </c>
      <c r="AG62" s="215">
        <v>0.17913691851594929</v>
      </c>
      <c r="AH62" s="215">
        <v>0.13355319867750098</v>
      </c>
      <c r="AI62" s="216">
        <v>6.9091590887784757E-2</v>
      </c>
      <c r="AJ62" s="216">
        <v>8.5036496350365046E-2</v>
      </c>
    </row>
    <row r="63" spans="1:36" ht="15.75" thickBot="1">
      <c r="A63" s="208">
        <v>373</v>
      </c>
      <c r="B63" s="209" t="s">
        <v>139</v>
      </c>
      <c r="C63" s="210">
        <v>40165</v>
      </c>
      <c r="D63" s="210">
        <v>26436</v>
      </c>
      <c r="E63" s="211">
        <v>0.22738702850740694</v>
      </c>
      <c r="F63" s="211">
        <v>0.29175398979210754</v>
      </c>
      <c r="G63" s="212">
        <v>0.19617188682100176</v>
      </c>
      <c r="H63" s="213">
        <v>0.29525325313965806</v>
      </c>
      <c r="I63" s="214">
        <v>0.46956469125589945</v>
      </c>
      <c r="J63" s="214">
        <v>5.0274191314903613E-2</v>
      </c>
      <c r="K63" s="214">
        <v>4.858953683350567E-2</v>
      </c>
      <c r="L63" s="214">
        <v>0.13433552021096959</v>
      </c>
      <c r="M63" s="214">
        <v>0.1400092584562137</v>
      </c>
      <c r="N63" s="214">
        <v>9.6604727497790033E-2</v>
      </c>
      <c r="O63" s="214">
        <v>6.0622074430717973E-2</v>
      </c>
      <c r="P63" s="214">
        <v>0.50124631836361233</v>
      </c>
      <c r="Q63" s="214">
        <v>5.4135587121328245E-2</v>
      </c>
      <c r="R63" s="214">
        <v>5.0120838992093478E-2</v>
      </c>
      <c r="S63" s="214">
        <v>0.1253168013401619</v>
      </c>
      <c r="T63" s="214">
        <v>0.12726902474393306</v>
      </c>
      <c r="U63" s="214">
        <v>8.7521198100881228E-2</v>
      </c>
      <c r="V63" s="214">
        <v>5.4390231337989738E-2</v>
      </c>
      <c r="W63" s="215">
        <v>5.1787218006896299E-2</v>
      </c>
      <c r="X63" s="215">
        <v>9.3224851096247979E-2</v>
      </c>
      <c r="Y63" s="215">
        <v>0.12697163095250297</v>
      </c>
      <c r="Z63" s="215">
        <v>1.1894901086984072E-2</v>
      </c>
      <c r="AA63" s="215">
        <v>2.1239396979029729E-2</v>
      </c>
      <c r="AB63" s="215">
        <v>2.9783405921317542E-2</v>
      </c>
      <c r="AC63" s="216">
        <v>3.600688850402657E-3</v>
      </c>
      <c r="AD63" s="216">
        <v>3.0197471025956279E-3</v>
      </c>
      <c r="AE63" s="216">
        <v>2.6856191356943709E-3</v>
      </c>
      <c r="AF63" s="215">
        <v>0.26183457908779323</v>
      </c>
      <c r="AG63" s="215">
        <v>0.19620540225841956</v>
      </c>
      <c r="AH63" s="215">
        <v>0.13804645397452717</v>
      </c>
      <c r="AI63" s="216">
        <v>8.3804307232665229E-2</v>
      </c>
      <c r="AJ63" s="216">
        <v>4.7359661068240314E-2</v>
      </c>
    </row>
    <row r="64" spans="1:36" ht="15.75" thickBot="1">
      <c r="A64" s="208">
        <v>380</v>
      </c>
      <c r="B64" s="209" t="s">
        <v>44</v>
      </c>
      <c r="C64" s="210">
        <v>50945</v>
      </c>
      <c r="D64" s="210">
        <v>29065</v>
      </c>
      <c r="E64" s="211">
        <v>0.22995387182255372</v>
      </c>
      <c r="F64" s="211">
        <v>0.33126316812248485</v>
      </c>
      <c r="G64" s="212">
        <v>0.23423361431274722</v>
      </c>
      <c r="H64" s="213">
        <v>0.36546295888525709</v>
      </c>
      <c r="I64" s="214">
        <v>0.30409988684675465</v>
      </c>
      <c r="J64" s="214">
        <v>6.6422898446152512E-2</v>
      </c>
      <c r="K64" s="214">
        <v>8.4102036638625893E-2</v>
      </c>
      <c r="L64" s="214">
        <v>0.21467619854822673</v>
      </c>
      <c r="M64" s="214">
        <v>0.21117181416610012</v>
      </c>
      <c r="N64" s="214">
        <v>7.9657253920101964E-2</v>
      </c>
      <c r="O64" s="214">
        <v>3.9869911434038084E-2</v>
      </c>
      <c r="P64" s="214">
        <v>0.31526206286088232</v>
      </c>
      <c r="Q64" s="214">
        <v>7.0405429347834766E-2</v>
      </c>
      <c r="R64" s="214">
        <v>8.8538162308214485E-2</v>
      </c>
      <c r="S64" s="214">
        <v>0.20485695100341048</v>
      </c>
      <c r="T64" s="214">
        <v>0.20834010718027207</v>
      </c>
      <c r="U64" s="214">
        <v>7.5383654926736127E-2</v>
      </c>
      <c r="V64" s="214">
        <v>3.7213632372649741E-2</v>
      </c>
      <c r="W64" s="215">
        <v>8.654542575292061E-2</v>
      </c>
      <c r="X64" s="215">
        <v>0.16782406804860001</v>
      </c>
      <c r="Y64" s="215">
        <v>0.24001627101158216</v>
      </c>
      <c r="Z64" s="215">
        <v>1.2570403281272867E-2</v>
      </c>
      <c r="AA64" s="215">
        <v>2.3351896930606138E-2</v>
      </c>
      <c r="AB64" s="215">
        <v>3.3512672082686691E-2</v>
      </c>
      <c r="AC64" s="216">
        <v>5.8128613978536067E-3</v>
      </c>
      <c r="AD64" s="216">
        <v>5.1347075682246762E-3</v>
      </c>
      <c r="AE64" s="216">
        <v>4.6066969326059755E-3</v>
      </c>
      <c r="AF64" s="215">
        <v>0.28892934451863161</v>
      </c>
      <c r="AG64" s="215">
        <v>0.21872260361968704</v>
      </c>
      <c r="AH64" s="215">
        <v>0.14730676827291919</v>
      </c>
      <c r="AI64" s="216">
        <v>8.7407989007753484E-2</v>
      </c>
      <c r="AJ64" s="216">
        <v>8.0543609151900897E-2</v>
      </c>
    </row>
    <row r="65" spans="1:36" ht="15.75" thickBot="1">
      <c r="A65" s="208">
        <v>381</v>
      </c>
      <c r="B65" s="209" t="s">
        <v>51</v>
      </c>
      <c r="C65" s="210">
        <v>17985</v>
      </c>
      <c r="D65" s="210">
        <v>12962</v>
      </c>
      <c r="E65" s="211">
        <v>0.18276341395607454</v>
      </c>
      <c r="F65" s="211">
        <v>0.26076309146510979</v>
      </c>
      <c r="G65" s="212">
        <v>0.14696806048449301</v>
      </c>
      <c r="H65" s="213">
        <v>0.24221018361363986</v>
      </c>
      <c r="I65" s="214">
        <v>0.53644880255726957</v>
      </c>
      <c r="J65" s="214">
        <v>7.9068578648532062E-2</v>
      </c>
      <c r="K65" s="214">
        <v>8.6209041702267605E-2</v>
      </c>
      <c r="L65" s="214">
        <v>0.10809485287231159</v>
      </c>
      <c r="M65" s="214">
        <v>0.12652012759101158</v>
      </c>
      <c r="N65" s="214">
        <v>5.8576534556624489E-2</v>
      </c>
      <c r="O65" s="214">
        <v>5.0820620719829925E-3</v>
      </c>
      <c r="P65" s="214">
        <v>0.57501607504707697</v>
      </c>
      <c r="Q65" s="214">
        <v>8.2176588722627231E-2</v>
      </c>
      <c r="R65" s="214">
        <v>8.639839068883591E-2</v>
      </c>
      <c r="S65" s="214">
        <v>8.9102746751380746E-2</v>
      </c>
      <c r="T65" s="214">
        <v>0.11287406660167824</v>
      </c>
      <c r="U65" s="214">
        <v>5.0184160177998594E-2</v>
      </c>
      <c r="V65" s="214">
        <v>4.2479720104021601E-3</v>
      </c>
      <c r="W65" s="215">
        <v>3.0566292568951395E-2</v>
      </c>
      <c r="X65" s="215">
        <v>6.1637603093886675E-2</v>
      </c>
      <c r="Y65" s="215">
        <v>9.0766721956415483E-2</v>
      </c>
      <c r="Z65" s="215">
        <v>3.7068632220554729E-3</v>
      </c>
      <c r="AA65" s="215">
        <v>6.6404388800547984E-3</v>
      </c>
      <c r="AB65" s="215">
        <v>1.1890997754044468E-2</v>
      </c>
      <c r="AC65" s="216">
        <v>6.0734364036090973E-3</v>
      </c>
      <c r="AD65" s="216">
        <v>5.443754147653977E-3</v>
      </c>
      <c r="AE65" s="216">
        <v>4.7090288318013636E-3</v>
      </c>
      <c r="AF65" s="215">
        <v>0.24891635288760894</v>
      </c>
      <c r="AG65" s="215">
        <v>0.17727654876039359</v>
      </c>
      <c r="AH65" s="215">
        <v>8.8758554256586145E-2</v>
      </c>
      <c r="AI65" s="216">
        <v>8.1345565749235474E-2</v>
      </c>
      <c r="AJ65" s="216">
        <v>3.7571362444067273E-2</v>
      </c>
    </row>
    <row r="66" spans="1:36" ht="15.75" thickBot="1">
      <c r="A66" s="208">
        <v>382</v>
      </c>
      <c r="B66" s="209" t="s">
        <v>95</v>
      </c>
      <c r="C66" s="210">
        <v>35665</v>
      </c>
      <c r="D66" s="210">
        <v>22688</v>
      </c>
      <c r="E66" s="211">
        <v>0.19413991308005049</v>
      </c>
      <c r="F66" s="211">
        <v>0.26083864495762776</v>
      </c>
      <c r="G66" s="212">
        <v>0.1733515514809591</v>
      </c>
      <c r="H66" s="213">
        <v>0.25950273990911649</v>
      </c>
      <c r="I66" s="214">
        <v>0.50280745213700428</v>
      </c>
      <c r="J66" s="214">
        <v>9.0034674982247168E-2</v>
      </c>
      <c r="K66" s="214">
        <v>8.9658391320516603E-2</v>
      </c>
      <c r="L66" s="214">
        <v>0.15062020344992566</v>
      </c>
      <c r="M66" s="214">
        <v>0.12170100615680432</v>
      </c>
      <c r="N66" s="214">
        <v>3.9737892634711239E-2</v>
      </c>
      <c r="O66" s="214">
        <v>5.4403793187906687E-3</v>
      </c>
      <c r="P66" s="214">
        <v>0.5402177494812056</v>
      </c>
      <c r="Q66" s="214">
        <v>9.1648000915029254E-2</v>
      </c>
      <c r="R66" s="214">
        <v>8.1515237562467174E-2</v>
      </c>
      <c r="S66" s="214">
        <v>0.14271272174924532</v>
      </c>
      <c r="T66" s="214">
        <v>0.1061378497014451</v>
      </c>
      <c r="U66" s="214">
        <v>3.2828992873379384E-2</v>
      </c>
      <c r="V66" s="214">
        <v>4.9394477172280318E-3</v>
      </c>
      <c r="W66" s="215">
        <v>5.6798358048445081E-2</v>
      </c>
      <c r="X66" s="215">
        <v>0.11141307809299261</v>
      </c>
      <c r="Y66" s="215">
        <v>0.15387108171720829</v>
      </c>
      <c r="Z66" s="215">
        <v>5.6945713465416789E-3</v>
      </c>
      <c r="AA66" s="215">
        <v>1.0861386331475412E-2</v>
      </c>
      <c r="AB66" s="215">
        <v>1.4833917607842296E-2</v>
      </c>
      <c r="AC66" s="216">
        <v>4.009089618728541E-3</v>
      </c>
      <c r="AD66" s="216">
        <v>3.436112448124186E-3</v>
      </c>
      <c r="AE66" s="216">
        <v>2.9297536998385463E-3</v>
      </c>
      <c r="AF66" s="215">
        <v>0.21802883950189991</v>
      </c>
      <c r="AG66" s="215">
        <v>0.1624595052140605</v>
      </c>
      <c r="AH66" s="215">
        <v>0.11625176133644609</v>
      </c>
      <c r="AI66" s="216">
        <v>5.4507219963549694E-2</v>
      </c>
      <c r="AJ66" s="216">
        <v>3.680359661495064E-2</v>
      </c>
    </row>
    <row r="67" spans="1:36" ht="15.75" thickBot="1">
      <c r="A67" s="208">
        <v>383</v>
      </c>
      <c r="B67" s="209" t="s">
        <v>99</v>
      </c>
      <c r="C67" s="210">
        <v>58315</v>
      </c>
      <c r="D67" s="210">
        <v>37766</v>
      </c>
      <c r="E67" s="211">
        <v>0.21906885021006603</v>
      </c>
      <c r="F67" s="211">
        <v>0.31207707107948229</v>
      </c>
      <c r="G67" s="212">
        <v>0.20033892919557278</v>
      </c>
      <c r="H67" s="213">
        <v>0.31684631944076685</v>
      </c>
      <c r="I67" s="214">
        <v>0.49417052923885874</v>
      </c>
      <c r="J67" s="214">
        <v>7.9690697768583008E-2</v>
      </c>
      <c r="K67" s="214">
        <v>6.6874405333859008E-2</v>
      </c>
      <c r="L67" s="214">
        <v>0.11926163724385813</v>
      </c>
      <c r="M67" s="214">
        <v>0.13915905609524948</v>
      </c>
      <c r="N67" s="214">
        <v>7.7366728809843466E-2</v>
      </c>
      <c r="O67" s="214">
        <v>2.3476945509748066E-2</v>
      </c>
      <c r="P67" s="214">
        <v>0.50896298277582763</v>
      </c>
      <c r="Q67" s="214">
        <v>8.0977964276123512E-2</v>
      </c>
      <c r="R67" s="214">
        <v>7.0050449936181605E-2</v>
      </c>
      <c r="S67" s="214">
        <v>0.11842230312873914</v>
      </c>
      <c r="T67" s="214">
        <v>0.12735335421168598</v>
      </c>
      <c r="U67" s="214">
        <v>7.0119023703502814E-2</v>
      </c>
      <c r="V67" s="214">
        <v>2.4113921967939468E-2</v>
      </c>
      <c r="W67" s="215">
        <v>4.0987568953736661E-2</v>
      </c>
      <c r="X67" s="215">
        <v>7.6343657184651234E-2</v>
      </c>
      <c r="Y67" s="215">
        <v>0.10741549268800611</v>
      </c>
      <c r="Z67" s="215">
        <v>7.6346322401779068E-3</v>
      </c>
      <c r="AA67" s="215">
        <v>1.5844270922662124E-2</v>
      </c>
      <c r="AB67" s="215">
        <v>2.3158875003612574E-2</v>
      </c>
      <c r="AC67" s="216">
        <v>6.7380808928840371E-3</v>
      </c>
      <c r="AD67" s="216">
        <v>6.2037399403680245E-3</v>
      </c>
      <c r="AE67" s="216">
        <v>5.8118853044983806E-3</v>
      </c>
      <c r="AF67" s="215">
        <v>0.27692692064535945</v>
      </c>
      <c r="AG67" s="215">
        <v>0.20703867372402227</v>
      </c>
      <c r="AH67" s="215">
        <v>0.13168984043751131</v>
      </c>
      <c r="AI67" s="216">
        <v>7.4714910400411561E-2</v>
      </c>
      <c r="AJ67" s="216">
        <v>6.9904146586877089E-2</v>
      </c>
    </row>
    <row r="68" spans="1:36" ht="15.75" thickBot="1">
      <c r="A68" s="208">
        <v>384</v>
      </c>
      <c r="B68" s="209" t="s">
        <v>165</v>
      </c>
      <c r="C68" s="210">
        <v>25159</v>
      </c>
      <c r="D68" s="210">
        <v>18351</v>
      </c>
      <c r="E68" s="211">
        <v>0.18442704400015894</v>
      </c>
      <c r="F68" s="211">
        <v>0.27012704002543808</v>
      </c>
      <c r="G68" s="212">
        <v>0.14811181951937219</v>
      </c>
      <c r="H68" s="213">
        <v>0.26065223148602251</v>
      </c>
      <c r="I68" s="214">
        <v>0.48098806671576588</v>
      </c>
      <c r="J68" s="214">
        <v>0.10808577053672587</v>
      </c>
      <c r="K68" s="214">
        <v>0.13094663084445873</v>
      </c>
      <c r="L68" s="214">
        <v>0.12362161585119164</v>
      </c>
      <c r="M68" s="214">
        <v>0.10329393575041071</v>
      </c>
      <c r="N68" s="214">
        <v>4.4957668003015538E-2</v>
      </c>
      <c r="O68" s="214">
        <v>8.1063122984316015E-3</v>
      </c>
      <c r="P68" s="214">
        <v>0.52128051072315762</v>
      </c>
      <c r="Q68" s="214">
        <v>0.10138405893954472</v>
      </c>
      <c r="R68" s="214">
        <v>0.12345375154056755</v>
      </c>
      <c r="S68" s="214">
        <v>0.11732365810209738</v>
      </c>
      <c r="T68" s="214">
        <v>9.3507260679521198E-2</v>
      </c>
      <c r="U68" s="214">
        <v>3.5327406430668756E-2</v>
      </c>
      <c r="V68" s="214">
        <v>7.7233535844425895E-3</v>
      </c>
      <c r="W68" s="215">
        <v>1.7801858691282417E-2</v>
      </c>
      <c r="X68" s="215">
        <v>3.4565424191636371E-2</v>
      </c>
      <c r="Y68" s="215">
        <v>4.7212767165179713E-2</v>
      </c>
      <c r="Z68" s="215">
        <v>3.9785678710384485E-3</v>
      </c>
      <c r="AA68" s="215">
        <v>7.8479555157236255E-3</v>
      </c>
      <c r="AB68" s="215">
        <v>1.0464005467640014E-2</v>
      </c>
      <c r="AC68" s="216">
        <v>4.4405862038172251E-3</v>
      </c>
      <c r="AD68" s="216">
        <v>4.1167882097267504E-3</v>
      </c>
      <c r="AE68" s="216">
        <v>3.5494946715254601E-3</v>
      </c>
      <c r="AF68" s="215">
        <v>0.23248141135187769</v>
      </c>
      <c r="AG68" s="215">
        <v>0.17247166382344942</v>
      </c>
      <c r="AH68" s="215">
        <v>0.12701425160193852</v>
      </c>
      <c r="AI68" s="216">
        <v>7.5320958702651167E-2</v>
      </c>
      <c r="AJ68" s="216">
        <v>4.435725573538226E-2</v>
      </c>
    </row>
    <row r="69" spans="1:36" ht="15.75" thickBot="1">
      <c r="A69" s="208">
        <v>390</v>
      </c>
      <c r="B69" s="209" t="s">
        <v>74</v>
      </c>
      <c r="C69" s="210">
        <v>13771</v>
      </c>
      <c r="D69" s="210">
        <v>10204</v>
      </c>
      <c r="E69" s="211">
        <v>0.22757969646358286</v>
      </c>
      <c r="F69" s="211">
        <v>0.31589941906905811</v>
      </c>
      <c r="G69" s="212">
        <v>0.17728341826734617</v>
      </c>
      <c r="H69" s="213">
        <v>0.2973268228145825</v>
      </c>
      <c r="I69" s="214">
        <v>0.42524465638809167</v>
      </c>
      <c r="J69" s="214">
        <v>0.10402358261483602</v>
      </c>
      <c r="K69" s="214">
        <v>0.11533552518133841</v>
      </c>
      <c r="L69" s="214">
        <v>0.16508173641350196</v>
      </c>
      <c r="M69" s="214">
        <v>8.5951614686374009E-2</v>
      </c>
      <c r="N69" s="214">
        <v>4.8073260054008013E-2</v>
      </c>
      <c r="O69" s="214">
        <v>5.6289624661849863E-2</v>
      </c>
      <c r="P69" s="214">
        <v>0.45942904567623655</v>
      </c>
      <c r="Q69" s="214">
        <v>0.10184688067416638</v>
      </c>
      <c r="R69" s="214">
        <v>0.11335740921501324</v>
      </c>
      <c r="S69" s="214">
        <v>0.1615998275110975</v>
      </c>
      <c r="T69" s="214">
        <v>7.5281563617678696E-2</v>
      </c>
      <c r="U69" s="214">
        <v>4.3015959332492477E-2</v>
      </c>
      <c r="V69" s="214">
        <v>4.5469313973315093E-2</v>
      </c>
      <c r="W69" s="215">
        <v>1.3629107245273149E-2</v>
      </c>
      <c r="X69" s="215">
        <v>2.3759176408415985E-2</v>
      </c>
      <c r="Y69" s="215">
        <v>3.1966759573423001E-2</v>
      </c>
      <c r="Z69" s="215">
        <v>1.2742356540079319E-3</v>
      </c>
      <c r="AA69" s="215">
        <v>3.9203564164699686E-3</v>
      </c>
      <c r="AB69" s="215">
        <v>6.0770899370837959E-3</v>
      </c>
      <c r="AC69" s="216">
        <v>8.897297046369778E-3</v>
      </c>
      <c r="AD69" s="216">
        <v>7.6487943027846502E-3</v>
      </c>
      <c r="AE69" s="216">
        <v>6.6129170297104462E-3</v>
      </c>
      <c r="AF69" s="215">
        <v>0.25229008289540417</v>
      </c>
      <c r="AG69" s="215">
        <v>0.17766647032430186</v>
      </c>
      <c r="AH69" s="215">
        <v>7.9030154353170221E-2</v>
      </c>
      <c r="AI69" s="216">
        <v>6.1723912569893236E-2</v>
      </c>
      <c r="AJ69" s="216">
        <v>7.5656605252842082E-2</v>
      </c>
    </row>
    <row r="70" spans="1:36" ht="15.75" thickBot="1">
      <c r="A70" s="208">
        <v>391</v>
      </c>
      <c r="B70" s="209" t="s">
        <v>111</v>
      </c>
      <c r="C70" s="210">
        <v>18829</v>
      </c>
      <c r="D70" s="210">
        <v>12180</v>
      </c>
      <c r="E70" s="211">
        <v>0.29449253810611292</v>
      </c>
      <c r="F70" s="211">
        <v>0.38482458547984499</v>
      </c>
      <c r="G70" s="212">
        <v>0.27807881773399012</v>
      </c>
      <c r="H70" s="213">
        <v>0.39662788177339903</v>
      </c>
      <c r="I70" s="214">
        <v>0.30557956208459719</v>
      </c>
      <c r="J70" s="214">
        <v>9.0177519636530562E-2</v>
      </c>
      <c r="K70" s="214">
        <v>4.3881071312951152E-2</v>
      </c>
      <c r="L70" s="214">
        <v>0.14159953962502911</v>
      </c>
      <c r="M70" s="214">
        <v>0.14261766922555461</v>
      </c>
      <c r="N70" s="214">
        <v>8.0644397063629331E-2</v>
      </c>
      <c r="O70" s="214">
        <v>0.1955002410517081</v>
      </c>
      <c r="P70" s="214">
        <v>0.30555176429152764</v>
      </c>
      <c r="Q70" s="214">
        <v>9.2596947290523521E-2</v>
      </c>
      <c r="R70" s="214">
        <v>4.5112750723287583E-2</v>
      </c>
      <c r="S70" s="214">
        <v>0.14135759674164342</v>
      </c>
      <c r="T70" s="214">
        <v>0.14669258426633205</v>
      </c>
      <c r="U70" s="214">
        <v>9.0496805801101587E-2</v>
      </c>
      <c r="V70" s="214">
        <v>0.17819155088558394</v>
      </c>
      <c r="W70" s="215">
        <v>5.3869496831575159E-2</v>
      </c>
      <c r="X70" s="215">
        <v>9.8224752117973491E-2</v>
      </c>
      <c r="Y70" s="215">
        <v>0.13701406896213061</v>
      </c>
      <c r="Z70" s="215">
        <v>1.0964898334386906E-2</v>
      </c>
      <c r="AA70" s="215">
        <v>2.0610702051543448E-2</v>
      </c>
      <c r="AB70" s="215">
        <v>3.1083537082945197E-2</v>
      </c>
      <c r="AC70" s="216">
        <v>6.4163222294449452E-3</v>
      </c>
      <c r="AD70" s="216">
        <v>5.2563751791346305E-3</v>
      </c>
      <c r="AE70" s="216">
        <v>4.168687781190423E-3</v>
      </c>
      <c r="AF70" s="215">
        <v>0.2573134722276369</v>
      </c>
      <c r="AG70" s="215">
        <v>0.18756900444236366</v>
      </c>
      <c r="AH70" s="215">
        <v>0.1261194967980051</v>
      </c>
      <c r="AI70" s="216">
        <v>8.141696319507144E-2</v>
      </c>
      <c r="AJ70" s="216">
        <v>5.3366174055829191E-2</v>
      </c>
    </row>
    <row r="71" spans="1:36" ht="15.75" thickBot="1">
      <c r="A71" s="208">
        <v>392</v>
      </c>
      <c r="B71" s="209" t="s">
        <v>117</v>
      </c>
      <c r="C71" s="210">
        <v>15073</v>
      </c>
      <c r="D71" s="210">
        <v>9978</v>
      </c>
      <c r="E71" s="211">
        <v>0.19617859749220468</v>
      </c>
      <c r="F71" s="211">
        <v>0.2859923107543289</v>
      </c>
      <c r="G71" s="212">
        <v>0.15293646021246737</v>
      </c>
      <c r="H71" s="213">
        <v>0.26509176187612749</v>
      </c>
      <c r="I71" s="214">
        <v>0.46519113015646962</v>
      </c>
      <c r="J71" s="214">
        <v>9.9064840148570768E-2</v>
      </c>
      <c r="K71" s="214">
        <v>7.668803579195578E-2</v>
      </c>
      <c r="L71" s="214">
        <v>0.23465095534104283</v>
      </c>
      <c r="M71" s="214">
        <v>6.4620891241415485E-2</v>
      </c>
      <c r="N71" s="214">
        <v>4.4392082890374766E-2</v>
      </c>
      <c r="O71" s="214">
        <v>1.5392064430170736E-2</v>
      </c>
      <c r="P71" s="214">
        <v>0.49372225831725203</v>
      </c>
      <c r="Q71" s="214">
        <v>8.9458542393400245E-2</v>
      </c>
      <c r="R71" s="214">
        <v>8.0661232506271316E-2</v>
      </c>
      <c r="S71" s="214">
        <v>0.22603246407423513</v>
      </c>
      <c r="T71" s="214">
        <v>6.6020090332147008E-2</v>
      </c>
      <c r="U71" s="214">
        <v>3.1042486011719141E-2</v>
      </c>
      <c r="V71" s="214">
        <v>1.3062926364975001E-2</v>
      </c>
      <c r="W71" s="215">
        <v>1.0271564373037112E-2</v>
      </c>
      <c r="X71" s="215">
        <v>1.8689352236844321E-2</v>
      </c>
      <c r="Y71" s="215">
        <v>2.5369431355253515E-2</v>
      </c>
      <c r="Z71" s="215">
        <v>2.1060041153752283E-3</v>
      </c>
      <c r="AA71" s="215">
        <v>3.1128719976859149E-3</v>
      </c>
      <c r="AB71" s="215">
        <v>3.6148903756650702E-3</v>
      </c>
      <c r="AC71" s="216">
        <v>6.9149774039218301E-3</v>
      </c>
      <c r="AD71" s="216">
        <v>5.8269299367888017E-3</v>
      </c>
      <c r="AE71" s="216">
        <v>5.2395185549782364E-3</v>
      </c>
      <c r="AF71" s="215">
        <v>0.20037232980080436</v>
      </c>
      <c r="AG71" s="215">
        <v>0.13909156570549669</v>
      </c>
      <c r="AH71" s="215">
        <v>9.8072974037241106E-2</v>
      </c>
      <c r="AI71" s="216">
        <v>5.5994161746168641E-2</v>
      </c>
      <c r="AJ71" s="216">
        <v>3.8484666265784714E-2</v>
      </c>
    </row>
    <row r="72" spans="1:36" ht="15.75" thickBot="1">
      <c r="A72" s="208">
        <v>393</v>
      </c>
      <c r="B72" s="209" t="s">
        <v>145</v>
      </c>
      <c r="C72" s="210">
        <v>10576</v>
      </c>
      <c r="D72" s="210">
        <v>7875</v>
      </c>
      <c r="E72" s="211">
        <v>0.27855521936459904</v>
      </c>
      <c r="F72" s="211">
        <v>0.37649268779327688</v>
      </c>
      <c r="G72" s="212">
        <v>0.24914285714285703</v>
      </c>
      <c r="H72" s="213">
        <v>0.36202603174603176</v>
      </c>
      <c r="I72" s="214">
        <v>0.33469382199206371</v>
      </c>
      <c r="J72" s="214">
        <v>7.8414527746649226E-2</v>
      </c>
      <c r="K72" s="214">
        <v>0.10173453505742014</v>
      </c>
      <c r="L72" s="214">
        <v>0.25965439647705529</v>
      </c>
      <c r="M72" s="214">
        <v>0.15550553459204486</v>
      </c>
      <c r="N72" s="214">
        <v>5.0945916804348367E-2</v>
      </c>
      <c r="O72" s="214">
        <v>1.9051267330418488E-2</v>
      </c>
      <c r="P72" s="214">
        <v>0.35339591286682875</v>
      </c>
      <c r="Q72" s="214">
        <v>8.6026305728599151E-2</v>
      </c>
      <c r="R72" s="214">
        <v>0.10891644018001016</v>
      </c>
      <c r="S72" s="214">
        <v>0.24650358363768282</v>
      </c>
      <c r="T72" s="214">
        <v>0.14397501879738273</v>
      </c>
      <c r="U72" s="214">
        <v>4.7824026193589365E-2</v>
      </c>
      <c r="V72" s="214">
        <v>1.3358712595906888E-2</v>
      </c>
      <c r="W72" s="215">
        <v>1.0257028320922359E-2</v>
      </c>
      <c r="X72" s="215">
        <v>2.1113798838292199E-2</v>
      </c>
      <c r="Y72" s="215">
        <v>2.9278336576897893E-2</v>
      </c>
      <c r="Z72" s="215">
        <v>7.6931394064170622E-4</v>
      </c>
      <c r="AA72" s="215">
        <v>2.8109075464729789E-3</v>
      </c>
      <c r="AB72" s="215">
        <v>4.0834691897387414E-3</v>
      </c>
      <c r="AC72" s="216">
        <v>7.6481631083831778E-3</v>
      </c>
      <c r="AD72" s="216">
        <v>6.7337935330660757E-3</v>
      </c>
      <c r="AE72" s="216">
        <v>5.5421543101298659E-3</v>
      </c>
      <c r="AF72" s="215">
        <v>0.34545106019614957</v>
      </c>
      <c r="AG72" s="215">
        <v>0.24582942632022811</v>
      </c>
      <c r="AH72" s="215">
        <v>8.7487075558719304E-2</v>
      </c>
      <c r="AI72" s="216">
        <v>4.8033282904689854E-2</v>
      </c>
      <c r="AJ72" s="216">
        <v>5.980952380952375E-2</v>
      </c>
    </row>
    <row r="73" spans="1:36" ht="15.75" thickBot="1">
      <c r="A73" s="208">
        <v>394</v>
      </c>
      <c r="B73" s="209" t="s">
        <v>155</v>
      </c>
      <c r="C73" s="210">
        <v>20765</v>
      </c>
      <c r="D73" s="210">
        <v>14934</v>
      </c>
      <c r="E73" s="211">
        <v>0.2519142788345774</v>
      </c>
      <c r="F73" s="211">
        <v>0.34114259571394173</v>
      </c>
      <c r="G73" s="212">
        <v>0.2134726128297845</v>
      </c>
      <c r="H73" s="213">
        <v>0.32599177045667599</v>
      </c>
      <c r="I73" s="214">
        <v>0.3838883869193801</v>
      </c>
      <c r="J73" s="214">
        <v>9.0236464023685126E-2</v>
      </c>
      <c r="K73" s="214">
        <v>0.11164019696927935</v>
      </c>
      <c r="L73" s="214">
        <v>0.17742687150626188</v>
      </c>
      <c r="M73" s="214">
        <v>0.17335398063733479</v>
      </c>
      <c r="N73" s="214">
        <v>3.1544971111815992E-2</v>
      </c>
      <c r="O73" s="214">
        <v>3.1909128832242728E-2</v>
      </c>
      <c r="P73" s="214">
        <v>0.40438472660831121</v>
      </c>
      <c r="Q73" s="214">
        <v>9.1324834590249801E-2</v>
      </c>
      <c r="R73" s="214">
        <v>0.11154791160669161</v>
      </c>
      <c r="S73" s="214">
        <v>0.17671192730230081</v>
      </c>
      <c r="T73" s="214">
        <v>0.15750072120653058</v>
      </c>
      <c r="U73" s="214">
        <v>3.009164501831272E-2</v>
      </c>
      <c r="V73" s="214">
        <v>2.8438233667603473E-2</v>
      </c>
      <c r="W73" s="215">
        <v>1.211603537877395E-2</v>
      </c>
      <c r="X73" s="215">
        <v>2.0670470680436415E-2</v>
      </c>
      <c r="Y73" s="215">
        <v>2.8056347046589804E-2</v>
      </c>
      <c r="Z73" s="215">
        <v>1.8754744537691844E-3</v>
      </c>
      <c r="AA73" s="215">
        <v>3.416209876324381E-3</v>
      </c>
      <c r="AB73" s="215">
        <v>4.8226519887578766E-3</v>
      </c>
      <c r="AC73" s="216">
        <v>4.7273679213094711E-3</v>
      </c>
      <c r="AD73" s="216">
        <v>3.9214793964537599E-3</v>
      </c>
      <c r="AE73" s="216">
        <v>3.3717474768727241E-3</v>
      </c>
      <c r="AF73" s="215">
        <v>0.23297001636598721</v>
      </c>
      <c r="AG73" s="215">
        <v>0.16587993030692083</v>
      </c>
      <c r="AH73" s="215">
        <v>0.11072848910420356</v>
      </c>
      <c r="AI73" s="216">
        <v>5.1817962918372248E-2</v>
      </c>
      <c r="AJ73" s="216">
        <v>4.8145172090531665E-2</v>
      </c>
    </row>
    <row r="74" spans="1:36" ht="15.75" thickBot="1">
      <c r="A74" s="208">
        <v>420</v>
      </c>
      <c r="B74" s="209" t="s">
        <v>189</v>
      </c>
      <c r="C74" s="210">
        <v>153</v>
      </c>
      <c r="D74" s="210">
        <v>102</v>
      </c>
      <c r="E74" s="211">
        <v>1.30718954248366E-2</v>
      </c>
      <c r="F74" s="211">
        <v>4.7300000000000002E-2</v>
      </c>
      <c r="G74" s="212">
        <v>9.8039215686274508E-3</v>
      </c>
      <c r="H74" s="213">
        <v>4.7300000000000002E-2</v>
      </c>
      <c r="I74" s="214">
        <v>1</v>
      </c>
      <c r="J74" s="214">
        <v>0</v>
      </c>
      <c r="K74" s="214">
        <v>0</v>
      </c>
      <c r="L74" s="214">
        <v>0</v>
      </c>
      <c r="M74" s="214">
        <v>0</v>
      </c>
      <c r="N74" s="214">
        <v>0</v>
      </c>
      <c r="O74" s="214">
        <v>0</v>
      </c>
      <c r="P74" s="214">
        <v>1</v>
      </c>
      <c r="Q74" s="214">
        <v>0</v>
      </c>
      <c r="R74" s="214">
        <v>0</v>
      </c>
      <c r="S74" s="214">
        <v>0</v>
      </c>
      <c r="T74" s="214">
        <v>0</v>
      </c>
      <c r="U74" s="214">
        <v>0</v>
      </c>
      <c r="V74" s="214">
        <v>0</v>
      </c>
      <c r="W74" s="215">
        <v>0</v>
      </c>
      <c r="X74" s="215">
        <v>0</v>
      </c>
      <c r="Y74" s="215">
        <v>0</v>
      </c>
      <c r="Z74" s="215">
        <v>0</v>
      </c>
      <c r="AA74" s="215">
        <v>0</v>
      </c>
      <c r="AB74" s="215">
        <v>0</v>
      </c>
      <c r="AC74" s="216">
        <v>0</v>
      </c>
      <c r="AD74" s="216">
        <v>0</v>
      </c>
      <c r="AE74" s="216">
        <v>0</v>
      </c>
      <c r="AF74" s="215">
        <v>0.157894736842105</v>
      </c>
      <c r="AG74" s="215">
        <v>0.115789473684211</v>
      </c>
      <c r="AH74" s="215">
        <v>4.9504950495049493E-2</v>
      </c>
      <c r="AI74" s="216">
        <v>8.4967320261437898E-2</v>
      </c>
      <c r="AJ74" s="216">
        <v>5.8823529411764698E-2</v>
      </c>
    </row>
    <row r="75" spans="1:36" ht="15.75" thickBot="1">
      <c r="A75" s="208">
        <v>800</v>
      </c>
      <c r="B75" s="209" t="s">
        <v>35</v>
      </c>
      <c r="C75" s="210">
        <v>11893</v>
      </c>
      <c r="D75" s="210">
        <v>10192</v>
      </c>
      <c r="E75" s="211">
        <v>0.11191457159673755</v>
      </c>
      <c r="F75" s="211">
        <v>0.16830737408559657</v>
      </c>
      <c r="G75" s="212">
        <v>8.4478021978022011E-2</v>
      </c>
      <c r="H75" s="213">
        <v>0.16776556122448982</v>
      </c>
      <c r="I75" s="214">
        <v>0.79226799014660709</v>
      </c>
      <c r="J75" s="214">
        <v>6.7067611940711397E-2</v>
      </c>
      <c r="K75" s="214">
        <v>5.5426924688713207E-2</v>
      </c>
      <c r="L75" s="214">
        <v>4.4675217788135435E-2</v>
      </c>
      <c r="M75" s="214">
        <v>3.4670265649335147E-2</v>
      </c>
      <c r="N75" s="214">
        <v>5.7238236383432735E-3</v>
      </c>
      <c r="O75" s="214">
        <v>1.6816614815437644E-4</v>
      </c>
      <c r="P75" s="214">
        <v>0.79212227994946827</v>
      </c>
      <c r="Q75" s="214">
        <v>6.5211479745414136E-2</v>
      </c>
      <c r="R75" s="214">
        <v>5.7520756518042046E-2</v>
      </c>
      <c r="S75" s="214">
        <v>4.3667453623550061E-2</v>
      </c>
      <c r="T75" s="214">
        <v>2.8495825212565301E-2</v>
      </c>
      <c r="U75" s="214">
        <v>1.0622645428226732E-2</v>
      </c>
      <c r="V75" s="214">
        <v>2.3595595227333989E-3</v>
      </c>
      <c r="W75" s="215">
        <v>1.3702144916739328E-2</v>
      </c>
      <c r="X75" s="215">
        <v>2.2703489260614211E-2</v>
      </c>
      <c r="Y75" s="215">
        <v>2.9860806389413335E-2</v>
      </c>
      <c r="Z75" s="215">
        <v>3.1400682579807429E-3</v>
      </c>
      <c r="AA75" s="215">
        <v>5.1023916488755622E-3</v>
      </c>
      <c r="AB75" s="215">
        <v>7.0653878285771394E-3</v>
      </c>
      <c r="AC75" s="216">
        <v>3.8878059363007984E-3</v>
      </c>
      <c r="AD75" s="216">
        <v>3.2151402099195813E-3</v>
      </c>
      <c r="AE75" s="216">
        <v>2.5809413037949686E-3</v>
      </c>
      <c r="AF75" s="215">
        <v>0.18831006519910878</v>
      </c>
      <c r="AG75" s="215">
        <v>0.12999247288085078</v>
      </c>
      <c r="AH75" s="215">
        <v>7.1452387260098074E-2</v>
      </c>
      <c r="AI75" s="216">
        <v>5.532666274278987E-2</v>
      </c>
      <c r="AJ75" s="216">
        <v>2.9729199372056505E-2</v>
      </c>
    </row>
    <row r="76" spans="1:36" ht="15.75" thickBot="1">
      <c r="A76" s="208">
        <v>801</v>
      </c>
      <c r="B76" s="209" t="s">
        <v>47</v>
      </c>
      <c r="C76" s="210">
        <v>30557</v>
      </c>
      <c r="D76" s="210">
        <v>15988</v>
      </c>
      <c r="E76" s="211">
        <v>0.2468501489020519</v>
      </c>
      <c r="F76" s="211">
        <v>0.33560886539909029</v>
      </c>
      <c r="G76" s="212">
        <v>0.22742056542406794</v>
      </c>
      <c r="H76" s="213">
        <v>0.35808066675006256</v>
      </c>
      <c r="I76" s="214">
        <v>0.38450035961503409</v>
      </c>
      <c r="J76" s="214">
        <v>7.9540673028872008E-2</v>
      </c>
      <c r="K76" s="214">
        <v>8.6524552333435756E-2</v>
      </c>
      <c r="L76" s="214">
        <v>0.12727039919821548</v>
      </c>
      <c r="M76" s="214">
        <v>0.1218233952738615</v>
      </c>
      <c r="N76" s="214">
        <v>9.9454432528700801E-2</v>
      </c>
      <c r="O76" s="214">
        <v>0.1008861880218803</v>
      </c>
      <c r="P76" s="214">
        <v>0.38377713507606187</v>
      </c>
      <c r="Q76" s="214">
        <v>7.876038607568861E-2</v>
      </c>
      <c r="R76" s="214">
        <v>8.7696592488196834E-2</v>
      </c>
      <c r="S76" s="214">
        <v>0.13313410986073176</v>
      </c>
      <c r="T76" s="214">
        <v>0.12819176432405274</v>
      </c>
      <c r="U76" s="214">
        <v>9.6726911075111818E-2</v>
      </c>
      <c r="V76" s="214">
        <v>9.1713101100156208E-2</v>
      </c>
      <c r="W76" s="215">
        <v>4.6228346048807427E-2</v>
      </c>
      <c r="X76" s="215">
        <v>8.3189869764237201E-2</v>
      </c>
      <c r="Y76" s="215">
        <v>0.1147135152563549</v>
      </c>
      <c r="Z76" s="215">
        <v>1.0946809487969276E-2</v>
      </c>
      <c r="AA76" s="215">
        <v>2.0946912388795504E-2</v>
      </c>
      <c r="AB76" s="215">
        <v>3.1183648306121147E-2</v>
      </c>
      <c r="AC76" s="216">
        <v>5.2580706998404132E-3</v>
      </c>
      <c r="AD76" s="216">
        <v>4.8052440346059407E-3</v>
      </c>
      <c r="AE76" s="216">
        <v>4.2044185731194379E-3</v>
      </c>
      <c r="AF76" s="215">
        <v>0.23383225134060978</v>
      </c>
      <c r="AG76" s="215">
        <v>0.1629497729141135</v>
      </c>
      <c r="AH76" s="215">
        <v>0.13344451654478937</v>
      </c>
      <c r="AI76" s="216">
        <v>7.8279935857577629E-2</v>
      </c>
      <c r="AJ76" s="216">
        <v>5.7918438829121843E-2</v>
      </c>
    </row>
    <row r="77" spans="1:36" ht="15.75" thickBot="1">
      <c r="A77" s="208">
        <v>802</v>
      </c>
      <c r="B77" s="209" t="s">
        <v>116</v>
      </c>
      <c r="C77" s="210">
        <v>15337</v>
      </c>
      <c r="D77" s="210">
        <v>10990</v>
      </c>
      <c r="E77" s="211">
        <v>0.12701310556171344</v>
      </c>
      <c r="F77" s="211">
        <v>0.18769517506683189</v>
      </c>
      <c r="G77" s="212">
        <v>0.10746132848043678</v>
      </c>
      <c r="H77" s="213">
        <v>0.19664624203821657</v>
      </c>
      <c r="I77" s="214">
        <v>0.77992469613250248</v>
      </c>
      <c r="J77" s="214">
        <v>6.8320664869387093E-2</v>
      </c>
      <c r="K77" s="214">
        <v>3.0473327852905113E-2</v>
      </c>
      <c r="L77" s="214">
        <v>5.9989963252088926E-2</v>
      </c>
      <c r="M77" s="214">
        <v>2.0620390663308563E-2</v>
      </c>
      <c r="N77" s="214">
        <v>3.1826273942106624E-2</v>
      </c>
      <c r="O77" s="214">
        <v>8.8446832877012629E-3</v>
      </c>
      <c r="P77" s="214">
        <v>0.7494157160531939</v>
      </c>
      <c r="Q77" s="214">
        <v>7.6914529025137249E-2</v>
      </c>
      <c r="R77" s="214">
        <v>3.2429940835105961E-2</v>
      </c>
      <c r="S77" s="214">
        <v>7.0354971008754721E-2</v>
      </c>
      <c r="T77" s="214">
        <v>2.7628606424361865E-2</v>
      </c>
      <c r="U77" s="214">
        <v>3.2325567785641385E-2</v>
      </c>
      <c r="V77" s="214">
        <v>1.0930668867804862E-2</v>
      </c>
      <c r="W77" s="215">
        <v>9.1219839319587222E-3</v>
      </c>
      <c r="X77" s="215">
        <v>1.6800015561016051E-2</v>
      </c>
      <c r="Y77" s="215">
        <v>2.3988897264307731E-2</v>
      </c>
      <c r="Z77" s="215">
        <v>3.0971608149167758E-3</v>
      </c>
      <c r="AA77" s="215">
        <v>6.5581611600710908E-3</v>
      </c>
      <c r="AB77" s="215">
        <v>9.3804260998236206E-3</v>
      </c>
      <c r="AC77" s="216">
        <v>4.8489772021006183E-3</v>
      </c>
      <c r="AD77" s="216">
        <v>4.0155975864031119E-3</v>
      </c>
      <c r="AE77" s="216">
        <v>3.3698259497154264E-3</v>
      </c>
      <c r="AF77" s="215">
        <v>0.18732746264895964</v>
      </c>
      <c r="AG77" s="215">
        <v>0.1289128560434426</v>
      </c>
      <c r="AH77" s="215">
        <v>8.9506323554116321E-2</v>
      </c>
      <c r="AI77" s="216">
        <v>8.0980635065527828E-2</v>
      </c>
      <c r="AJ77" s="216">
        <v>7.0427661510464076E-2</v>
      </c>
    </row>
    <row r="78" spans="1:36" ht="15.75" thickBot="1">
      <c r="A78" s="208">
        <v>803</v>
      </c>
      <c r="B78" s="209" t="s">
        <v>144</v>
      </c>
      <c r="C78" s="210">
        <v>21344</v>
      </c>
      <c r="D78" s="210">
        <v>14293</v>
      </c>
      <c r="E78" s="211">
        <v>0.10429160419790105</v>
      </c>
      <c r="F78" s="211">
        <v>0.15523211206896553</v>
      </c>
      <c r="G78" s="212">
        <v>8.8504862520114774E-2</v>
      </c>
      <c r="H78" s="213">
        <v>0.1655560204295809</v>
      </c>
      <c r="I78" s="214">
        <v>0.79000917205950383</v>
      </c>
      <c r="J78" s="214">
        <v>9.2353504548718504E-2</v>
      </c>
      <c r="K78" s="214">
        <v>5.8331854674964344E-2</v>
      </c>
      <c r="L78" s="214">
        <v>4.5747863493141014E-2</v>
      </c>
      <c r="M78" s="214">
        <v>9.6616646087800875E-3</v>
      </c>
      <c r="N78" s="214">
        <v>1.5991076131590092E-3</v>
      </c>
      <c r="O78" s="214">
        <v>2.2968330017332219E-3</v>
      </c>
      <c r="P78" s="214">
        <v>0.77520280642318873</v>
      </c>
      <c r="Q78" s="214">
        <v>9.3960406517780759E-2</v>
      </c>
      <c r="R78" s="214">
        <v>5.9239477608245883E-2</v>
      </c>
      <c r="S78" s="214">
        <v>4.9014247766599954E-2</v>
      </c>
      <c r="T78" s="214">
        <v>1.3465283172544381E-2</v>
      </c>
      <c r="U78" s="214">
        <v>4.5602820331210802E-3</v>
      </c>
      <c r="V78" s="214">
        <v>4.5574964785192419E-3</v>
      </c>
      <c r="W78" s="215">
        <v>1.5610492968074419E-2</v>
      </c>
      <c r="X78" s="215">
        <v>2.5769561047819377E-2</v>
      </c>
      <c r="Y78" s="215">
        <v>3.5234151874914361E-2</v>
      </c>
      <c r="Z78" s="215">
        <v>4.3402300246003032E-3</v>
      </c>
      <c r="AA78" s="215">
        <v>6.3703308545632444E-3</v>
      </c>
      <c r="AB78" s="215">
        <v>8.6801296220798893E-3</v>
      </c>
      <c r="AC78" s="216">
        <v>3.840952903226095E-3</v>
      </c>
      <c r="AD78" s="216">
        <v>3.2051752770267099E-3</v>
      </c>
      <c r="AE78" s="216">
        <v>2.8329928508076729E-3</v>
      </c>
      <c r="AF78" s="215">
        <v>0.19665983861417999</v>
      </c>
      <c r="AG78" s="215">
        <v>0.1246200894138741</v>
      </c>
      <c r="AH78" s="215">
        <v>9.7112392930079283E-2</v>
      </c>
      <c r="AI78" s="216">
        <v>7.2994752623688167E-2</v>
      </c>
      <c r="AJ78" s="216">
        <v>4.4497306373749386E-2</v>
      </c>
    </row>
    <row r="79" spans="1:36" ht="15.75" thickBot="1">
      <c r="A79" s="208">
        <v>805</v>
      </c>
      <c r="B79" s="209" t="s">
        <v>83</v>
      </c>
      <c r="C79" s="210">
        <v>7635</v>
      </c>
      <c r="D79" s="210">
        <v>5355</v>
      </c>
      <c r="E79" s="211">
        <v>0.30072036673215463</v>
      </c>
      <c r="F79" s="211">
        <v>0.39610508185985599</v>
      </c>
      <c r="G79" s="212">
        <v>0.23716153127917849</v>
      </c>
      <c r="H79" s="213">
        <v>0.3587629131652661</v>
      </c>
      <c r="I79" s="214">
        <v>0.42928466622939082</v>
      </c>
      <c r="J79" s="214">
        <v>3.1230163445528186E-2</v>
      </c>
      <c r="K79" s="214">
        <v>2.7593645108095213E-2</v>
      </c>
      <c r="L79" s="214">
        <v>9.4823937281973969E-2</v>
      </c>
      <c r="M79" s="214">
        <v>0.16132418776898022</v>
      </c>
      <c r="N79" s="214">
        <v>0.1831911422801249</v>
      </c>
      <c r="O79" s="214">
        <v>7.2552257885906607E-2</v>
      </c>
      <c r="P79" s="214">
        <v>0.45836239937500795</v>
      </c>
      <c r="Q79" s="214">
        <v>3.6251671296044029E-2</v>
      </c>
      <c r="R79" s="214">
        <v>3.065869485601325E-2</v>
      </c>
      <c r="S79" s="214">
        <v>9.3423811998044073E-2</v>
      </c>
      <c r="T79" s="214">
        <v>0.15187505410039895</v>
      </c>
      <c r="U79" s="214">
        <v>0.15993411070991365</v>
      </c>
      <c r="V79" s="214">
        <v>6.9494257664577938E-2</v>
      </c>
      <c r="W79" s="215">
        <v>9.2657277277342735E-3</v>
      </c>
      <c r="X79" s="215">
        <v>1.4677942703583075E-2</v>
      </c>
      <c r="Y79" s="215">
        <v>2.0395631532133269E-2</v>
      </c>
      <c r="Z79" s="215">
        <v>1.8684872451668574E-3</v>
      </c>
      <c r="AA79" s="215">
        <v>3.7368624439320917E-3</v>
      </c>
      <c r="AB79" s="215">
        <v>5.6056641844759369E-3</v>
      </c>
      <c r="AC79" s="216">
        <v>6.7440862450942416E-3</v>
      </c>
      <c r="AD79" s="216">
        <v>5.4446826011073741E-3</v>
      </c>
      <c r="AE79" s="216">
        <v>4.3580730219800797E-3</v>
      </c>
      <c r="AF79" s="215">
        <v>0.2390115314386177</v>
      </c>
      <c r="AG79" s="215">
        <v>0.17792439923042669</v>
      </c>
      <c r="AH79" s="215">
        <v>8.9262689637674975E-2</v>
      </c>
      <c r="AI79" s="216">
        <v>7.2822527832350992E-2</v>
      </c>
      <c r="AJ79" s="216">
        <v>2.6517273576097115E-2</v>
      </c>
    </row>
    <row r="80" spans="1:36" ht="15.75" thickBot="1">
      <c r="A80" s="208">
        <v>806</v>
      </c>
      <c r="B80" s="209" t="s">
        <v>109</v>
      </c>
      <c r="C80" s="210">
        <v>12032</v>
      </c>
      <c r="D80" s="210">
        <v>7202</v>
      </c>
      <c r="E80" s="211">
        <v>0.37566489361702127</v>
      </c>
      <c r="F80" s="211">
        <v>0.43395078124999997</v>
      </c>
      <c r="G80" s="212">
        <v>0.37850597056373231</v>
      </c>
      <c r="H80" s="213">
        <v>0.47214441821716185</v>
      </c>
      <c r="I80" s="214">
        <v>0.36655444122896841</v>
      </c>
      <c r="J80" s="214">
        <v>2.4353745661488638E-2</v>
      </c>
      <c r="K80" s="214">
        <v>2.5349949882012651E-2</v>
      </c>
      <c r="L80" s="214">
        <v>6.9337789358853721E-2</v>
      </c>
      <c r="M80" s="214">
        <v>0.18530943166038513</v>
      </c>
      <c r="N80" s="214">
        <v>0.13556083746641484</v>
      </c>
      <c r="O80" s="214">
        <v>0.19353380474187654</v>
      </c>
      <c r="P80" s="214">
        <v>0.3592025650449539</v>
      </c>
      <c r="Q80" s="214">
        <v>2.8912378893012992E-2</v>
      </c>
      <c r="R80" s="214">
        <v>2.4881541907849081E-2</v>
      </c>
      <c r="S80" s="214">
        <v>8.2024608959220868E-2</v>
      </c>
      <c r="T80" s="214">
        <v>0.1893786060089922</v>
      </c>
      <c r="U80" s="214">
        <v>0.1315217704785891</v>
      </c>
      <c r="V80" s="214">
        <v>0.18407852870738198</v>
      </c>
      <c r="W80" s="215">
        <v>3.5147820284519751E-2</v>
      </c>
      <c r="X80" s="215">
        <v>6.5468792278272805E-2</v>
      </c>
      <c r="Y80" s="215">
        <v>9.2027039156820659E-2</v>
      </c>
      <c r="Z80" s="215">
        <v>6.9732324153928297E-3</v>
      </c>
      <c r="AA80" s="215">
        <v>1.2962764606501934E-2</v>
      </c>
      <c r="AB80" s="215">
        <v>2.0902607769935459E-2</v>
      </c>
      <c r="AC80" s="216">
        <v>5.8120054869732519E-3</v>
      </c>
      <c r="AD80" s="216">
        <v>4.7434612897268502E-3</v>
      </c>
      <c r="AE80" s="216">
        <v>3.0100464436871315E-3</v>
      </c>
      <c r="AF80" s="215">
        <v>0.28221073040422312</v>
      </c>
      <c r="AG80" s="215">
        <v>0.21039619035022614</v>
      </c>
      <c r="AH80" s="215">
        <v>0.14531369476931125</v>
      </c>
      <c r="AI80" s="216">
        <v>7.3387632978723388E-2</v>
      </c>
      <c r="AJ80" s="216">
        <v>4.5265204109969481E-2</v>
      </c>
    </row>
    <row r="81" spans="1:36" ht="15.75" thickBot="1">
      <c r="A81" s="208">
        <v>807</v>
      </c>
      <c r="B81" s="209" t="s">
        <v>131</v>
      </c>
      <c r="C81" s="210">
        <v>10500</v>
      </c>
      <c r="D81" s="210">
        <v>8390</v>
      </c>
      <c r="E81" s="211">
        <v>0.25228571428571428</v>
      </c>
      <c r="F81" s="211">
        <v>0.33418938449774072</v>
      </c>
      <c r="G81" s="212">
        <v>0.19499404052443392</v>
      </c>
      <c r="H81" s="213">
        <v>0.31117804529201432</v>
      </c>
      <c r="I81" s="214">
        <v>0.43384521038544549</v>
      </c>
      <c r="J81" s="214">
        <v>0.10563577327114297</v>
      </c>
      <c r="K81" s="214">
        <v>9.8981828645085812E-2</v>
      </c>
      <c r="L81" s="214">
        <v>0.13001346199798056</v>
      </c>
      <c r="M81" s="214">
        <v>5.546466082936672E-2</v>
      </c>
      <c r="N81" s="214">
        <v>0.10166853108968557</v>
      </c>
      <c r="O81" s="214">
        <v>7.4390533781292761E-2</v>
      </c>
      <c r="P81" s="214">
        <v>0.49805285650876813</v>
      </c>
      <c r="Q81" s="214">
        <v>9.7213092792997641E-2</v>
      </c>
      <c r="R81" s="214">
        <v>9.0548552841913904E-2</v>
      </c>
      <c r="S81" s="214">
        <v>0.11878056970974152</v>
      </c>
      <c r="T81" s="214">
        <v>4.5003522945641014E-2</v>
      </c>
      <c r="U81" s="214">
        <v>9.088897755648799E-2</v>
      </c>
      <c r="V81" s="214">
        <v>5.9512427644449674E-2</v>
      </c>
      <c r="W81" s="215">
        <v>1.343596493278988E-3</v>
      </c>
      <c r="X81" s="215">
        <v>3.3349693202958087E-3</v>
      </c>
      <c r="Y81" s="215">
        <v>5.6846170537297571E-3</v>
      </c>
      <c r="Z81" s="215">
        <v>5.9594755661501666E-4</v>
      </c>
      <c r="AA81" s="215">
        <v>1.6686531585220505E-3</v>
      </c>
      <c r="AB81" s="215">
        <v>2.6221692491060788E-3</v>
      </c>
      <c r="AC81" s="216">
        <v>3.855200776673303E-3</v>
      </c>
      <c r="AD81" s="216">
        <v>3.2276599776646896E-3</v>
      </c>
      <c r="AE81" s="216">
        <v>2.755943332656875E-3</v>
      </c>
      <c r="AF81" s="215">
        <v>0.24685111789564693</v>
      </c>
      <c r="AG81" s="215">
        <v>0.1711579671726963</v>
      </c>
      <c r="AH81" s="215">
        <v>9.5219710628731982E-2</v>
      </c>
      <c r="AI81" s="216">
        <v>6.9142857142857145E-2</v>
      </c>
      <c r="AJ81" s="216">
        <v>3.599523241954708E-2</v>
      </c>
    </row>
    <row r="82" spans="1:36" ht="15.75" thickBot="1">
      <c r="A82" s="208">
        <v>808</v>
      </c>
      <c r="B82" s="209" t="s">
        <v>152</v>
      </c>
      <c r="C82" s="210">
        <v>15495</v>
      </c>
      <c r="D82" s="210">
        <v>10122</v>
      </c>
      <c r="E82" s="211">
        <v>0.22045821232655693</v>
      </c>
      <c r="F82" s="211">
        <v>0.28614670538883513</v>
      </c>
      <c r="G82" s="212">
        <v>0.18395573997233736</v>
      </c>
      <c r="H82" s="213">
        <v>0.28499081209247185</v>
      </c>
      <c r="I82" s="214">
        <v>0.58987076725390297</v>
      </c>
      <c r="J82" s="214">
        <v>1.7051606262594891E-2</v>
      </c>
      <c r="K82" s="214">
        <v>4.5381006684658713E-2</v>
      </c>
      <c r="L82" s="214">
        <v>0.1053053343605249</v>
      </c>
      <c r="M82" s="214">
        <v>0.14210479495131756</v>
      </c>
      <c r="N82" s="214">
        <v>6.0721716732256438E-2</v>
      </c>
      <c r="O82" s="214">
        <v>3.9564773754744501E-2</v>
      </c>
      <c r="P82" s="214">
        <v>0.62155893279215868</v>
      </c>
      <c r="Q82" s="214">
        <v>1.789096912467919E-2</v>
      </c>
      <c r="R82" s="214">
        <v>4.1129965199237263E-2</v>
      </c>
      <c r="S82" s="214">
        <v>0.10015210940662266</v>
      </c>
      <c r="T82" s="214">
        <v>0.12997274154877764</v>
      </c>
      <c r="U82" s="214">
        <v>5.6554599039882442E-2</v>
      </c>
      <c r="V82" s="214">
        <v>3.2740682888642222E-2</v>
      </c>
      <c r="W82" s="215">
        <v>1.1651174127755719E-2</v>
      </c>
      <c r="X82" s="215">
        <v>2.4126232691163711E-2</v>
      </c>
      <c r="Y82" s="215">
        <v>3.3873618118714338E-2</v>
      </c>
      <c r="Z82" s="215">
        <v>3.1614305473226662E-3</v>
      </c>
      <c r="AA82" s="215">
        <v>6.0264769808338276E-3</v>
      </c>
      <c r="AB82" s="215">
        <v>7.2120134360798231E-3</v>
      </c>
      <c r="AC82" s="216">
        <v>8.0888220293054321E-3</v>
      </c>
      <c r="AD82" s="216">
        <v>6.5011232599452035E-3</v>
      </c>
      <c r="AE82" s="216">
        <v>5.6706846816778891E-3</v>
      </c>
      <c r="AF82" s="215">
        <v>0.16947338816253341</v>
      </c>
      <c r="AG82" s="215">
        <v>0.12258552421628166</v>
      </c>
      <c r="AH82" s="215">
        <v>8.3279563063249407E-2</v>
      </c>
      <c r="AI82" s="216">
        <v>7.1829622458857725E-2</v>
      </c>
      <c r="AJ82" s="216">
        <v>4.0999802410590785E-2</v>
      </c>
    </row>
    <row r="83" spans="1:36" ht="15.75" thickBot="1">
      <c r="A83" s="208">
        <v>810</v>
      </c>
      <c r="B83" s="209" t="s">
        <v>94</v>
      </c>
      <c r="C83" s="210">
        <v>19823</v>
      </c>
      <c r="D83" s="210">
        <v>11996</v>
      </c>
      <c r="E83" s="211">
        <v>0.3368814003934823</v>
      </c>
      <c r="F83" s="211">
        <v>0.42581259647883768</v>
      </c>
      <c r="G83" s="212">
        <v>0.29309769923307777</v>
      </c>
      <c r="H83" s="213">
        <v>0.40399730743581203</v>
      </c>
      <c r="I83" s="214">
        <v>0.30195078568185685</v>
      </c>
      <c r="J83" s="214">
        <v>5.6468848997358566E-2</v>
      </c>
      <c r="K83" s="214">
        <v>6.1788846239429013E-2</v>
      </c>
      <c r="L83" s="214">
        <v>0.10042839097556505</v>
      </c>
      <c r="M83" s="214">
        <v>0.16058990050335548</v>
      </c>
      <c r="N83" s="214">
        <v>0.18786314022614661</v>
      </c>
      <c r="O83" s="214">
        <v>0.13091008737628851</v>
      </c>
      <c r="P83" s="214">
        <v>0.32614402083578548</v>
      </c>
      <c r="Q83" s="214">
        <v>6.5917981304841777E-2</v>
      </c>
      <c r="R83" s="214">
        <v>6.2410690130441863E-2</v>
      </c>
      <c r="S83" s="214">
        <v>8.9968845508663006E-2</v>
      </c>
      <c r="T83" s="214">
        <v>0.14502587639854433</v>
      </c>
      <c r="U83" s="214">
        <v>0.19001597990360061</v>
      </c>
      <c r="V83" s="214">
        <v>0.12051660591812313</v>
      </c>
      <c r="W83" s="215">
        <v>3.26226099734436E-2</v>
      </c>
      <c r="X83" s="215">
        <v>5.4890742043768551E-2</v>
      </c>
      <c r="Y83" s="215">
        <v>7.4803828239764628E-2</v>
      </c>
      <c r="Z83" s="215">
        <v>1.0336778926308788E-2</v>
      </c>
      <c r="AA83" s="215">
        <v>1.8756313559780517E-2</v>
      </c>
      <c r="AB83" s="215">
        <v>2.7759314560113959E-2</v>
      </c>
      <c r="AC83" s="216">
        <v>7.5742033920395153E-3</v>
      </c>
      <c r="AD83" s="216">
        <v>6.8443782789575471E-3</v>
      </c>
      <c r="AE83" s="216">
        <v>5.6007464683035767E-3</v>
      </c>
      <c r="AF83" s="215">
        <v>0.30303874943404763</v>
      </c>
      <c r="AG83" s="215">
        <v>0.23273594499708869</v>
      </c>
      <c r="AH83" s="215">
        <v>0.1397625155242567</v>
      </c>
      <c r="AI83" s="216">
        <v>8.4951823639206947E-2</v>
      </c>
      <c r="AJ83" s="216">
        <v>8.8612870956985668E-2</v>
      </c>
    </row>
    <row r="84" spans="1:36" ht="15.75" thickBot="1">
      <c r="A84" s="208">
        <v>811</v>
      </c>
      <c r="B84" s="209" t="s">
        <v>70</v>
      </c>
      <c r="C84" s="210">
        <v>23743</v>
      </c>
      <c r="D84" s="210">
        <v>18433</v>
      </c>
      <c r="E84" s="211">
        <v>0.11590784652318577</v>
      </c>
      <c r="F84" s="211">
        <v>0.17398218001095062</v>
      </c>
      <c r="G84" s="212">
        <v>9.6240438344273913E-2</v>
      </c>
      <c r="H84" s="213">
        <v>0.17768338848803772</v>
      </c>
      <c r="I84" s="214">
        <v>0.79979869508536694</v>
      </c>
      <c r="J84" s="214">
        <v>3.420145846230678E-2</v>
      </c>
      <c r="K84" s="214">
        <v>6.3157299816911316E-2</v>
      </c>
      <c r="L84" s="214">
        <v>5.7891343665571401E-2</v>
      </c>
      <c r="M84" s="214">
        <v>3.3724567665666533E-2</v>
      </c>
      <c r="N84" s="214">
        <v>8.2684806266185937E-3</v>
      </c>
      <c r="O84" s="214">
        <v>2.9581546775584297E-3</v>
      </c>
      <c r="P84" s="214">
        <v>0.80314152678854611</v>
      </c>
      <c r="Q84" s="214">
        <v>2.888621203004256E-2</v>
      </c>
      <c r="R84" s="214">
        <v>5.6651160497512683E-2</v>
      </c>
      <c r="S84" s="214">
        <v>5.6127795498461808E-2</v>
      </c>
      <c r="T84" s="214">
        <v>3.3666355688514955E-2</v>
      </c>
      <c r="U84" s="214">
        <v>1.4568110580521298E-2</v>
      </c>
      <c r="V84" s="214">
        <v>6.9588389164005216E-3</v>
      </c>
      <c r="W84" s="215">
        <v>6.8220909133647079E-3</v>
      </c>
      <c r="X84" s="215">
        <v>1.2472881320076179E-2</v>
      </c>
      <c r="Y84" s="215">
        <v>1.7353658754325839E-2</v>
      </c>
      <c r="Z84" s="215">
        <v>1.8987685129930006E-3</v>
      </c>
      <c r="AA84" s="215">
        <v>3.3636040361111185E-3</v>
      </c>
      <c r="AB84" s="215">
        <v>5.9678431503577822E-3</v>
      </c>
      <c r="AC84" s="216">
        <v>6.6851431306155324E-3</v>
      </c>
      <c r="AD84" s="216">
        <v>5.7421125067032936E-3</v>
      </c>
      <c r="AE84" s="216">
        <v>4.9917351592718888E-3</v>
      </c>
      <c r="AF84" s="215">
        <v>0.21363528912429325</v>
      </c>
      <c r="AG84" s="215">
        <v>0.14361793920200328</v>
      </c>
      <c r="AH84" s="215">
        <v>9.0156985496304839E-2</v>
      </c>
      <c r="AI84" s="216">
        <v>8.242429347597191E-2</v>
      </c>
      <c r="AJ84" s="216">
        <v>3.5696848044268426E-2</v>
      </c>
    </row>
    <row r="85" spans="1:36" ht="15.75" thickBot="1">
      <c r="A85" s="208">
        <v>812</v>
      </c>
      <c r="B85" s="209" t="s">
        <v>114</v>
      </c>
      <c r="C85" s="210">
        <v>12496</v>
      </c>
      <c r="D85" s="210">
        <v>8647</v>
      </c>
      <c r="E85" s="211">
        <v>0.21526888604353397</v>
      </c>
      <c r="F85" s="211">
        <v>0.3140104673495519</v>
      </c>
      <c r="G85" s="212">
        <v>0.18804209552445939</v>
      </c>
      <c r="H85" s="213">
        <v>0.31267815427315832</v>
      </c>
      <c r="I85" s="214">
        <v>0.43830099496237529</v>
      </c>
      <c r="J85" s="214">
        <v>5.0700891336586236E-2</v>
      </c>
      <c r="K85" s="214">
        <v>5.2013052703843758E-2</v>
      </c>
      <c r="L85" s="214">
        <v>0.13459658075752154</v>
      </c>
      <c r="M85" s="214">
        <v>0.20365579803541156</v>
      </c>
      <c r="N85" s="214">
        <v>2.3428788520255133E-2</v>
      </c>
      <c r="O85" s="214">
        <v>9.7303893684006618E-2</v>
      </c>
      <c r="P85" s="214">
        <v>0.50812815154001101</v>
      </c>
      <c r="Q85" s="214">
        <v>4.88372543400723E-2</v>
      </c>
      <c r="R85" s="214">
        <v>4.6361206880337125E-2</v>
      </c>
      <c r="S85" s="214">
        <v>0.12093352871978688</v>
      </c>
      <c r="T85" s="214">
        <v>0.17378028034113993</v>
      </c>
      <c r="U85" s="214">
        <v>2.1238167905559997E-2</v>
      </c>
      <c r="V85" s="214">
        <v>8.072141027309282E-2</v>
      </c>
      <c r="W85" s="215">
        <v>9.6362222574784655E-3</v>
      </c>
      <c r="X85" s="215">
        <v>1.4953928981695267E-2</v>
      </c>
      <c r="Y85" s="215">
        <v>2.0621361633779586E-2</v>
      </c>
      <c r="Z85" s="215">
        <v>3.5855014938851073E-3</v>
      </c>
      <c r="AA85" s="215">
        <v>5.2047078243127884E-3</v>
      </c>
      <c r="AB85" s="215">
        <v>7.2863546382366962E-3</v>
      </c>
      <c r="AC85" s="216">
        <v>3.1903476385646834E-3</v>
      </c>
      <c r="AD85" s="216">
        <v>2.8631370171159766E-3</v>
      </c>
      <c r="AE85" s="216">
        <v>2.5227222279198512E-3</v>
      </c>
      <c r="AF85" s="215">
        <v>0.23389931374045669</v>
      </c>
      <c r="AG85" s="215">
        <v>0.157973183326304</v>
      </c>
      <c r="AH85" s="215">
        <v>0.12829464036138075</v>
      </c>
      <c r="AI85" s="216">
        <v>9.6991037131882188E-2</v>
      </c>
      <c r="AJ85" s="216">
        <v>0.10963339886665902</v>
      </c>
    </row>
    <row r="86" spans="1:36" ht="15.75" thickBot="1">
      <c r="A86" s="208">
        <v>813</v>
      </c>
      <c r="B86" s="209" t="s">
        <v>115</v>
      </c>
      <c r="C86" s="210">
        <v>12777</v>
      </c>
      <c r="D86" s="210">
        <v>9157</v>
      </c>
      <c r="E86" s="211">
        <v>0.19542928700007828</v>
      </c>
      <c r="F86" s="211">
        <v>0.26372683958153975</v>
      </c>
      <c r="G86" s="212">
        <v>0.15376214917549422</v>
      </c>
      <c r="H86" s="213">
        <v>0.24469164573550289</v>
      </c>
      <c r="I86" s="214">
        <v>0.60941592398807876</v>
      </c>
      <c r="J86" s="214">
        <v>7.9810808413504519E-2</v>
      </c>
      <c r="K86" s="214">
        <v>2.0469758786097293E-2</v>
      </c>
      <c r="L86" s="214">
        <v>0.12144973026670385</v>
      </c>
      <c r="M86" s="214">
        <v>0.11314109760637947</v>
      </c>
      <c r="N86" s="214">
        <v>5.5712680939236016E-2</v>
      </c>
      <c r="O86" s="214">
        <v>0</v>
      </c>
      <c r="P86" s="214">
        <v>0.65792974994567555</v>
      </c>
      <c r="Q86" s="214">
        <v>7.0327168851699554E-2</v>
      </c>
      <c r="R86" s="214">
        <v>1.7708281573531024E-2</v>
      </c>
      <c r="S86" s="214">
        <v>0.10556615087229203</v>
      </c>
      <c r="T86" s="214">
        <v>9.7979848413988352E-2</v>
      </c>
      <c r="U86" s="214">
        <v>5.0488800342813396E-2</v>
      </c>
      <c r="V86" s="214">
        <v>0</v>
      </c>
      <c r="W86" s="215">
        <v>2.0209205541552134E-2</v>
      </c>
      <c r="X86" s="215">
        <v>3.7529688807651854E-2</v>
      </c>
      <c r="Y86" s="215">
        <v>5.2211454770146049E-2</v>
      </c>
      <c r="Z86" s="215">
        <v>4.1505348794022628E-3</v>
      </c>
      <c r="AA86" s="215">
        <v>8.1917898762103869E-3</v>
      </c>
      <c r="AB86" s="215">
        <v>1.32163722732947E-2</v>
      </c>
      <c r="AC86" s="216">
        <v>4.5853532383385862E-3</v>
      </c>
      <c r="AD86" s="216">
        <v>4.1782806530650494E-3</v>
      </c>
      <c r="AE86" s="216">
        <v>3.2714954663319185E-3</v>
      </c>
      <c r="AF86" s="215">
        <v>0.20924802144758731</v>
      </c>
      <c r="AG86" s="215">
        <v>0.15411894055862194</v>
      </c>
      <c r="AH86" s="215">
        <v>0.1254725541966572</v>
      </c>
      <c r="AI86" s="216">
        <v>6.6212725992016899E-2</v>
      </c>
      <c r="AJ86" s="216">
        <v>4.7723053401769126E-2</v>
      </c>
    </row>
    <row r="87" spans="1:36" ht="15.75" thickBot="1">
      <c r="A87" s="208">
        <v>815</v>
      </c>
      <c r="B87" s="209" t="s">
        <v>118</v>
      </c>
      <c r="C87" s="210">
        <v>41325</v>
      </c>
      <c r="D87" s="210">
        <v>32011</v>
      </c>
      <c r="E87" s="211">
        <v>9.9891107078039901E-2</v>
      </c>
      <c r="F87" s="211">
        <v>0.1619652462189958</v>
      </c>
      <c r="G87" s="212">
        <v>8.350254599981255E-2</v>
      </c>
      <c r="H87" s="213">
        <v>0.1553096629962793</v>
      </c>
      <c r="I87" s="214">
        <v>0.81458061722881947</v>
      </c>
      <c r="J87" s="214">
        <v>5.5583215131790979E-2</v>
      </c>
      <c r="K87" s="214">
        <v>6.0065550551721449E-2</v>
      </c>
      <c r="L87" s="214">
        <v>3.9401924103601674E-2</v>
      </c>
      <c r="M87" s="214">
        <v>1.9412529136765482E-2</v>
      </c>
      <c r="N87" s="214">
        <v>4.4767090139140962E-3</v>
      </c>
      <c r="O87" s="214">
        <v>6.4794548333866799E-3</v>
      </c>
      <c r="P87" s="214">
        <v>0.82686267460374341</v>
      </c>
      <c r="Q87" s="214">
        <v>4.8762181649960726E-2</v>
      </c>
      <c r="R87" s="214">
        <v>5.5297147426842871E-2</v>
      </c>
      <c r="S87" s="214">
        <v>3.9769483394882357E-2</v>
      </c>
      <c r="T87" s="214">
        <v>1.989016996332436E-2</v>
      </c>
      <c r="U87" s="214">
        <v>4.5107266981398424E-3</v>
      </c>
      <c r="V87" s="214">
        <v>4.9076162631062894E-3</v>
      </c>
      <c r="W87" s="215">
        <v>8.4856917728332541E-3</v>
      </c>
      <c r="X87" s="215">
        <v>1.5139895264323713E-2</v>
      </c>
      <c r="Y87" s="215">
        <v>2.0253312695733855E-2</v>
      </c>
      <c r="Z87" s="215">
        <v>2.007153009250231E-3</v>
      </c>
      <c r="AA87" s="215">
        <v>3.6739582014343685E-3</v>
      </c>
      <c r="AB87" s="215">
        <v>5.6530159551203812E-3</v>
      </c>
      <c r="AC87" s="216">
        <v>3.9982988981928872E-3</v>
      </c>
      <c r="AD87" s="216">
        <v>3.6321252132021481E-3</v>
      </c>
      <c r="AE87" s="216">
        <v>3.3169224626801819E-3</v>
      </c>
      <c r="AF87" s="215">
        <v>0.18456909547361655</v>
      </c>
      <c r="AG87" s="215">
        <v>0.12856932381796041</v>
      </c>
      <c r="AH87" s="215">
        <v>9.2673642093067776E-2</v>
      </c>
      <c r="AI87" s="216">
        <v>8.1766485178463397E-2</v>
      </c>
      <c r="AJ87" s="216">
        <v>6.3040829714785571E-2</v>
      </c>
    </row>
    <row r="88" spans="1:36" ht="15.75" thickBot="1">
      <c r="A88" s="208">
        <v>816</v>
      </c>
      <c r="B88" s="209" t="s">
        <v>181</v>
      </c>
      <c r="C88" s="210">
        <v>12808</v>
      </c>
      <c r="D88" s="210">
        <v>8442</v>
      </c>
      <c r="E88" s="211">
        <v>0.12039350405996252</v>
      </c>
      <c r="F88" s="211">
        <v>0.17186487351655214</v>
      </c>
      <c r="G88" s="212">
        <v>9.4764273868751428E-2</v>
      </c>
      <c r="H88" s="213">
        <v>0.1742007462686567</v>
      </c>
      <c r="I88" s="214">
        <v>0.73083880685893121</v>
      </c>
      <c r="J88" s="214">
        <v>7.6338751285356013E-2</v>
      </c>
      <c r="K88" s="214">
        <v>3.9723782594629831E-2</v>
      </c>
      <c r="L88" s="214">
        <v>9.0558923737797101E-2</v>
      </c>
      <c r="M88" s="214">
        <v>6.2461383433271525E-2</v>
      </c>
      <c r="N88" s="214">
        <v>0</v>
      </c>
      <c r="O88" s="214">
        <v>7.8352090014412371E-5</v>
      </c>
      <c r="P88" s="214">
        <v>0.74959747047255765</v>
      </c>
      <c r="Q88" s="214">
        <v>7.300141248604633E-2</v>
      </c>
      <c r="R88" s="214">
        <v>3.7865073172120255E-2</v>
      </c>
      <c r="S88" s="214">
        <v>8.456621431426288E-2</v>
      </c>
      <c r="T88" s="214">
        <v>5.4969829555013103E-2</v>
      </c>
      <c r="U88" s="214">
        <v>0</v>
      </c>
      <c r="V88" s="214">
        <v>0</v>
      </c>
      <c r="W88" s="215">
        <v>1.5037482089180067E-2</v>
      </c>
      <c r="X88" s="215">
        <v>2.6696288977243892E-2</v>
      </c>
      <c r="Y88" s="215">
        <v>3.7463723796467667E-2</v>
      </c>
      <c r="Z88" s="215">
        <v>2.6346333875910738E-3</v>
      </c>
      <c r="AA88" s="215">
        <v>5.7343164506305794E-3</v>
      </c>
      <c r="AB88" s="215">
        <v>9.1854952204652885E-3</v>
      </c>
      <c r="AC88" s="216">
        <v>5.1699306558232331E-3</v>
      </c>
      <c r="AD88" s="216">
        <v>4.1649355769529644E-3</v>
      </c>
      <c r="AE88" s="216">
        <v>3.7366661223546221E-3</v>
      </c>
      <c r="AF88" s="215">
        <v>0.18191350208924412</v>
      </c>
      <c r="AG88" s="215">
        <v>0.12320822555505309</v>
      </c>
      <c r="AH88" s="215">
        <v>9.6190385448245777E-2</v>
      </c>
      <c r="AI88" s="216">
        <v>6.7145534041224239E-2</v>
      </c>
      <c r="AJ88" s="216">
        <v>3.4707415304430243E-2</v>
      </c>
    </row>
    <row r="89" spans="1:36" ht="15.75" thickBot="1">
      <c r="A89" s="208">
        <v>821</v>
      </c>
      <c r="B89" s="209" t="s">
        <v>105</v>
      </c>
      <c r="C89" s="210">
        <v>20583</v>
      </c>
      <c r="D89" s="210">
        <v>12232</v>
      </c>
      <c r="E89" s="211">
        <v>0.22630325997182141</v>
      </c>
      <c r="F89" s="211">
        <v>0.30298399164358941</v>
      </c>
      <c r="G89" s="212">
        <v>0.22179529103989537</v>
      </c>
      <c r="H89" s="213">
        <v>0.35852545781556572</v>
      </c>
      <c r="I89" s="214">
        <v>0.25915130657253282</v>
      </c>
      <c r="J89" s="214">
        <v>8.2861680659980494E-2</v>
      </c>
      <c r="K89" s="214">
        <v>0.14662439249773046</v>
      </c>
      <c r="L89" s="214">
        <v>0.22999850868162094</v>
      </c>
      <c r="M89" s="214">
        <v>0.21671076088274219</v>
      </c>
      <c r="N89" s="214">
        <v>3.9917807381013665E-2</v>
      </c>
      <c r="O89" s="214">
        <v>2.4735543324379307E-2</v>
      </c>
      <c r="P89" s="214">
        <v>0.28864036343295302</v>
      </c>
      <c r="Q89" s="214">
        <v>9.0165510045809263E-2</v>
      </c>
      <c r="R89" s="214">
        <v>0.14271889972599794</v>
      </c>
      <c r="S89" s="214">
        <v>0.21173635280856498</v>
      </c>
      <c r="T89" s="214">
        <v>0.20255328530396877</v>
      </c>
      <c r="U89" s="214">
        <v>4.1181155310804594E-2</v>
      </c>
      <c r="V89" s="214">
        <v>2.3004433371901414E-2</v>
      </c>
      <c r="W89" s="215">
        <v>0.11595718458489411</v>
      </c>
      <c r="X89" s="215">
        <v>0.21400811451168372</v>
      </c>
      <c r="Y89" s="215">
        <v>0.29672722047983119</v>
      </c>
      <c r="Z89" s="215">
        <v>1.6305678836103933E-2</v>
      </c>
      <c r="AA89" s="215">
        <v>3.1387488373046217E-2</v>
      </c>
      <c r="AB89" s="215">
        <v>4.5084721004663438E-2</v>
      </c>
      <c r="AC89" s="216">
        <v>5.5394856495262594E-3</v>
      </c>
      <c r="AD89" s="216">
        <v>4.8632937145290161E-3</v>
      </c>
      <c r="AE89" s="216">
        <v>4.5253712562795768E-3</v>
      </c>
      <c r="AF89" s="215">
        <v>0.25817935776848217</v>
      </c>
      <c r="AG89" s="215">
        <v>0.18822649477656189</v>
      </c>
      <c r="AH89" s="215">
        <v>0.13520293611717721</v>
      </c>
      <c r="AI89" s="216">
        <v>9.0608754797648502E-2</v>
      </c>
      <c r="AJ89" s="216">
        <v>6.6628515369522565E-2</v>
      </c>
    </row>
    <row r="90" spans="1:36" ht="15.75" thickBot="1">
      <c r="A90" s="208">
        <v>822</v>
      </c>
      <c r="B90" s="209" t="s">
        <v>36</v>
      </c>
      <c r="C90" s="210">
        <v>13291</v>
      </c>
      <c r="D90" s="210">
        <v>9179</v>
      </c>
      <c r="E90" s="211">
        <v>0.1617635994281845</v>
      </c>
      <c r="F90" s="211">
        <v>0.22993403807087504</v>
      </c>
      <c r="G90" s="212">
        <v>0.13792352108072786</v>
      </c>
      <c r="H90" s="213">
        <v>0.23741555725024513</v>
      </c>
      <c r="I90" s="214">
        <v>0.58244417790443281</v>
      </c>
      <c r="J90" s="214">
        <v>0.11024231676692317</v>
      </c>
      <c r="K90" s="214">
        <v>7.687495679754199E-3</v>
      </c>
      <c r="L90" s="214">
        <v>0.17134953096691399</v>
      </c>
      <c r="M90" s="214">
        <v>8.0287822277151949E-2</v>
      </c>
      <c r="N90" s="214">
        <v>4.2336588022134816E-2</v>
      </c>
      <c r="O90" s="214">
        <v>5.6520683826892081E-3</v>
      </c>
      <c r="P90" s="214">
        <v>0.62897910495329634</v>
      </c>
      <c r="Q90" s="214">
        <v>9.9178104668894498E-2</v>
      </c>
      <c r="R90" s="214">
        <v>6.2294010246323594E-3</v>
      </c>
      <c r="S90" s="214">
        <v>0.156360430266128</v>
      </c>
      <c r="T90" s="214">
        <v>7.1478585241389919E-2</v>
      </c>
      <c r="U90" s="214">
        <v>3.3282728290485515E-2</v>
      </c>
      <c r="V90" s="214">
        <v>4.4916455551733004E-3</v>
      </c>
      <c r="W90" s="215">
        <v>5.8447895820834421E-2</v>
      </c>
      <c r="X90" s="215">
        <v>0.11021622898195464</v>
      </c>
      <c r="Y90" s="215">
        <v>0.1575836617840653</v>
      </c>
      <c r="Z90" s="215">
        <v>8.308530764236299E-3</v>
      </c>
      <c r="AA90" s="215">
        <v>1.8162041578318508E-2</v>
      </c>
      <c r="AB90" s="215">
        <v>2.8445635086199631E-2</v>
      </c>
      <c r="AC90" s="216">
        <v>4.9446959181918019E-3</v>
      </c>
      <c r="AD90" s="216">
        <v>3.5000762891149598E-3</v>
      </c>
      <c r="AE90" s="216">
        <v>2.7969596509420307E-3</v>
      </c>
      <c r="AF90" s="215">
        <v>0.18588298060028299</v>
      </c>
      <c r="AG90" s="215">
        <v>0.13799649013942061</v>
      </c>
      <c r="AH90" s="215">
        <v>0.12191845584452618</v>
      </c>
      <c r="AI90" s="216">
        <v>7.0423594913851514E-2</v>
      </c>
      <c r="AJ90" s="216">
        <v>4.7826560627519325E-2</v>
      </c>
    </row>
    <row r="91" spans="1:36" ht="15.75" thickBot="1">
      <c r="A91" s="208">
        <v>823</v>
      </c>
      <c r="B91" s="209" t="s">
        <v>54</v>
      </c>
      <c r="C91" s="210">
        <v>21167</v>
      </c>
      <c r="D91" s="210">
        <v>13546</v>
      </c>
      <c r="E91" s="211">
        <v>0.11177776727925544</v>
      </c>
      <c r="F91" s="211">
        <v>0.15957431851466902</v>
      </c>
      <c r="G91" s="212">
        <v>8.437915251734826E-2</v>
      </c>
      <c r="H91" s="213">
        <v>0.15689933559722424</v>
      </c>
      <c r="I91" s="214">
        <v>0.78529722464868423</v>
      </c>
      <c r="J91" s="214">
        <v>6.6796617151190812E-2</v>
      </c>
      <c r="K91" s="214">
        <v>3.6818285974093937E-2</v>
      </c>
      <c r="L91" s="214">
        <v>7.4034343531915403E-2</v>
      </c>
      <c r="M91" s="214">
        <v>3.5865890677325749E-2</v>
      </c>
      <c r="N91" s="214">
        <v>1.0459079652946522E-3</v>
      </c>
      <c r="O91" s="214">
        <v>1.4173005149525192E-4</v>
      </c>
      <c r="P91" s="214">
        <v>0.79508154974872047</v>
      </c>
      <c r="Q91" s="214">
        <v>7.1900335875613591E-2</v>
      </c>
      <c r="R91" s="214">
        <v>3.6244623282468739E-2</v>
      </c>
      <c r="S91" s="214">
        <v>6.5878259424123911E-2</v>
      </c>
      <c r="T91" s="214">
        <v>2.9712169731653689E-2</v>
      </c>
      <c r="U91" s="214">
        <v>9.6116305516586191E-4</v>
      </c>
      <c r="V91" s="214">
        <v>2.2189888225356669E-4</v>
      </c>
      <c r="W91" s="215">
        <v>1.2258321184307436E-2</v>
      </c>
      <c r="X91" s="215">
        <v>2.1387410297306529E-2</v>
      </c>
      <c r="Y91" s="215">
        <v>2.8985424504259425E-2</v>
      </c>
      <c r="Z91" s="215">
        <v>1.7727280049128894E-3</v>
      </c>
      <c r="AA91" s="215">
        <v>4.0632009939207186E-3</v>
      </c>
      <c r="AB91" s="215">
        <v>4.728164447095745E-3</v>
      </c>
      <c r="AC91" s="216">
        <v>3.0480866415896861E-3</v>
      </c>
      <c r="AD91" s="216">
        <v>2.5275411814207568E-3</v>
      </c>
      <c r="AE91" s="216">
        <v>2.0991276227117143E-3</v>
      </c>
      <c r="AF91" s="215">
        <v>0.14430165099631287</v>
      </c>
      <c r="AG91" s="215">
        <v>0.10536962868939054</v>
      </c>
      <c r="AH91" s="215">
        <v>9.3395027570168251E-2</v>
      </c>
      <c r="AI91" s="216">
        <v>5.87707280200312E-2</v>
      </c>
      <c r="AJ91" s="216">
        <v>4.1931197401446921E-2</v>
      </c>
    </row>
    <row r="92" spans="1:36" ht="15.75" thickBot="1">
      <c r="A92" s="208">
        <v>825</v>
      </c>
      <c r="B92" s="209" t="s">
        <v>49</v>
      </c>
      <c r="C92" s="210">
        <v>39597</v>
      </c>
      <c r="D92" s="210">
        <v>27832</v>
      </c>
      <c r="E92" s="211">
        <v>7.3212617117458426E-2</v>
      </c>
      <c r="F92" s="211">
        <v>0.11244317751344797</v>
      </c>
      <c r="G92" s="212">
        <v>6.4458177637252076E-2</v>
      </c>
      <c r="H92" s="213">
        <v>0.1295695422535211</v>
      </c>
      <c r="I92" s="214">
        <v>0.77521871795187192</v>
      </c>
      <c r="J92" s="214">
        <v>9.8731643708876146E-2</v>
      </c>
      <c r="K92" s="214">
        <v>7.0104397411298369E-2</v>
      </c>
      <c r="L92" s="214">
        <v>4.6068240368202833E-2</v>
      </c>
      <c r="M92" s="214">
        <v>8.9169074469600297E-3</v>
      </c>
      <c r="N92" s="214">
        <v>9.3483867432316698E-4</v>
      </c>
      <c r="O92" s="214">
        <v>2.5254438467560663E-5</v>
      </c>
      <c r="P92" s="214">
        <v>0.7946570534212043</v>
      </c>
      <c r="Q92" s="214">
        <v>9.2331103276993218E-2</v>
      </c>
      <c r="R92" s="214">
        <v>6.0396262846574705E-2</v>
      </c>
      <c r="S92" s="214">
        <v>4.4200710537773621E-2</v>
      </c>
      <c r="T92" s="214">
        <v>7.2268919988730425E-3</v>
      </c>
      <c r="U92" s="214">
        <v>1.1519981510872412E-3</v>
      </c>
      <c r="V92" s="214">
        <v>3.597976749385203E-5</v>
      </c>
      <c r="W92" s="215">
        <v>3.1849083962377796E-2</v>
      </c>
      <c r="X92" s="215">
        <v>6.0094612058254622E-2</v>
      </c>
      <c r="Y92" s="215">
        <v>8.6528802350000003E-2</v>
      </c>
      <c r="Z92" s="215">
        <v>4.7233284004133793E-3</v>
      </c>
      <c r="AA92" s="215">
        <v>9.4216717855663233E-3</v>
      </c>
      <c r="AB92" s="215">
        <v>1.5317989476698846E-2</v>
      </c>
      <c r="AC92" s="216">
        <v>2.2051346640575096E-3</v>
      </c>
      <c r="AD92" s="216">
        <v>1.9827688656818966E-3</v>
      </c>
      <c r="AE92" s="216">
        <v>1.7120297329870772E-3</v>
      </c>
      <c r="AF92" s="215">
        <v>0.19013088776530873</v>
      </c>
      <c r="AG92" s="215">
        <v>0.13185105196230976</v>
      </c>
      <c r="AH92" s="215">
        <v>6.177373619386517E-2</v>
      </c>
      <c r="AI92" s="216">
        <v>5.8640806121675895E-2</v>
      </c>
      <c r="AJ92" s="216">
        <v>4.2648749640701353E-2</v>
      </c>
    </row>
    <row r="93" spans="1:36" ht="15.75" thickBot="1">
      <c r="A93" s="208">
        <v>826</v>
      </c>
      <c r="B93" s="209" t="s">
        <v>110</v>
      </c>
      <c r="C93" s="210">
        <v>22559</v>
      </c>
      <c r="D93" s="210">
        <v>14181</v>
      </c>
      <c r="E93" s="211">
        <v>0.15887229043840598</v>
      </c>
      <c r="F93" s="211">
        <v>0.23722016985360472</v>
      </c>
      <c r="G93" s="212">
        <v>0.13652069670686118</v>
      </c>
      <c r="H93" s="213">
        <v>0.26131981524575137</v>
      </c>
      <c r="I93" s="214">
        <v>0.59804880588212128</v>
      </c>
      <c r="J93" s="214">
        <v>8.1611406532379152E-2</v>
      </c>
      <c r="K93" s="214">
        <v>6.0581788899221618E-2</v>
      </c>
      <c r="L93" s="214">
        <v>0.10234246375448762</v>
      </c>
      <c r="M93" s="214">
        <v>7.4544715357912503E-2</v>
      </c>
      <c r="N93" s="214">
        <v>8.2737004352070861E-2</v>
      </c>
      <c r="O93" s="214">
        <v>1.3381522180679533E-4</v>
      </c>
      <c r="P93" s="214">
        <v>0.60610971090728349</v>
      </c>
      <c r="Q93" s="214">
        <v>9.2318240299189183E-2</v>
      </c>
      <c r="R93" s="214">
        <v>5.9636694185642367E-2</v>
      </c>
      <c r="S93" s="214">
        <v>9.7762522420997131E-2</v>
      </c>
      <c r="T93" s="214">
        <v>6.8429413191869001E-2</v>
      </c>
      <c r="U93" s="214">
        <v>7.5672612509144671E-2</v>
      </c>
      <c r="V93" s="214">
        <v>7.0806485874106207E-5</v>
      </c>
      <c r="W93" s="215">
        <v>6.0097687035117905E-2</v>
      </c>
      <c r="X93" s="215">
        <v>0.11512496223464665</v>
      </c>
      <c r="Y93" s="215">
        <v>0.15279783623434662</v>
      </c>
      <c r="Z93" s="215">
        <v>8.3587712494731601E-3</v>
      </c>
      <c r="AA93" s="215">
        <v>1.6075355530532263E-2</v>
      </c>
      <c r="AB93" s="215">
        <v>2.5984407135793999E-2</v>
      </c>
      <c r="AC93" s="216">
        <v>3.628011060785571E-3</v>
      </c>
      <c r="AD93" s="216">
        <v>3.1354508877626079E-3</v>
      </c>
      <c r="AE93" s="216">
        <v>2.7012866464837075E-3</v>
      </c>
      <c r="AF93" s="215">
        <v>0.1745641895043068</v>
      </c>
      <c r="AG93" s="215">
        <v>0.12387221203248497</v>
      </c>
      <c r="AH93" s="215">
        <v>9.8200636619204598E-2</v>
      </c>
      <c r="AI93" s="216">
        <v>8.4090606853140654E-2</v>
      </c>
      <c r="AJ93" s="216">
        <v>5.2464565263380586E-2</v>
      </c>
    </row>
    <row r="94" spans="1:36" ht="15.75" thickBot="1">
      <c r="A94" s="208">
        <v>830</v>
      </c>
      <c r="B94" s="209" t="s">
        <v>62</v>
      </c>
      <c r="C94" s="210">
        <v>55717</v>
      </c>
      <c r="D94" s="210">
        <v>40130</v>
      </c>
      <c r="E94" s="211">
        <v>0.1570077355205772</v>
      </c>
      <c r="F94" s="211">
        <v>0.22313716998402652</v>
      </c>
      <c r="G94" s="212">
        <v>0.13398953401445299</v>
      </c>
      <c r="H94" s="213">
        <v>0.21497462496885125</v>
      </c>
      <c r="I94" s="214">
        <v>0.67074624932605464</v>
      </c>
      <c r="J94" s="214">
        <v>8.4431294940408227E-2</v>
      </c>
      <c r="K94" s="214">
        <v>7.3855757741847772E-2</v>
      </c>
      <c r="L94" s="214">
        <v>9.7749024883298286E-2</v>
      </c>
      <c r="M94" s="214">
        <v>5.6392913894435286E-2</v>
      </c>
      <c r="N94" s="214">
        <v>1.6517943760570197E-2</v>
      </c>
      <c r="O94" s="214">
        <v>3.0681545338519901E-4</v>
      </c>
      <c r="P94" s="214">
        <v>0.68292692141531142</v>
      </c>
      <c r="Q94" s="214">
        <v>8.6311982184001365E-2</v>
      </c>
      <c r="R94" s="214">
        <v>7.1825001852477227E-2</v>
      </c>
      <c r="S94" s="214">
        <v>8.9763513114421004E-2</v>
      </c>
      <c r="T94" s="214">
        <v>5.4422701464165626E-2</v>
      </c>
      <c r="U94" s="214">
        <v>1.4324842380896081E-2</v>
      </c>
      <c r="V94" s="214">
        <v>4.2503758872756053E-4</v>
      </c>
      <c r="W94" s="215">
        <v>4.4214612827350955E-3</v>
      </c>
      <c r="X94" s="215">
        <v>8.062403331700576E-3</v>
      </c>
      <c r="Y94" s="215">
        <v>1.0772284873447205E-2</v>
      </c>
      <c r="Z94" s="215">
        <v>1.221529612967529E-3</v>
      </c>
      <c r="AA94" s="215">
        <v>2.0440915686109067E-3</v>
      </c>
      <c r="AB94" s="215">
        <v>2.9168696599227882E-3</v>
      </c>
      <c r="AC94" s="216">
        <v>4.0905704861335856E-3</v>
      </c>
      <c r="AD94" s="216">
        <v>3.5495671257871407E-3</v>
      </c>
      <c r="AE94" s="216">
        <v>3.1077971360676461E-3</v>
      </c>
      <c r="AF94" s="215">
        <v>0.17425204936785438</v>
      </c>
      <c r="AG94" s="215">
        <v>0.12240810946415295</v>
      </c>
      <c r="AH94" s="215">
        <v>9.0998753261750748E-2</v>
      </c>
      <c r="AI94" s="216">
        <v>5.9084301021232299E-2</v>
      </c>
      <c r="AJ94" s="216">
        <v>3.6356840269125341E-2</v>
      </c>
    </row>
    <row r="95" spans="1:36" ht="15.75" thickBot="1">
      <c r="A95" s="208">
        <v>831</v>
      </c>
      <c r="B95" s="209" t="s">
        <v>61</v>
      </c>
      <c r="C95" s="210">
        <v>20715</v>
      </c>
      <c r="D95" s="210">
        <v>14302</v>
      </c>
      <c r="E95" s="211">
        <v>0.22814385710837556</v>
      </c>
      <c r="F95" s="211">
        <v>0.30373582321390818</v>
      </c>
      <c r="G95" s="212">
        <v>0.17766745909662976</v>
      </c>
      <c r="H95" s="213">
        <v>0.29473498112152152</v>
      </c>
      <c r="I95" s="214">
        <v>0.39471946230517552</v>
      </c>
      <c r="J95" s="214">
        <v>6.6385407589581141E-2</v>
      </c>
      <c r="K95" s="214">
        <v>9.5823930249761005E-2</v>
      </c>
      <c r="L95" s="214">
        <v>0.17250251171422654</v>
      </c>
      <c r="M95" s="214">
        <v>0.12754214776446701</v>
      </c>
      <c r="N95" s="214">
        <v>8.6865160611164643E-2</v>
      </c>
      <c r="O95" s="214">
        <v>5.6161379765624159E-2</v>
      </c>
      <c r="P95" s="214">
        <v>0.46388548005003383</v>
      </c>
      <c r="Q95" s="214">
        <v>7.0394896677577687E-2</v>
      </c>
      <c r="R95" s="214">
        <v>9.3148501887746885E-2</v>
      </c>
      <c r="S95" s="214">
        <v>0.15637841061443117</v>
      </c>
      <c r="T95" s="214">
        <v>0.10467723149389077</v>
      </c>
      <c r="U95" s="214">
        <v>6.6735033188373483E-2</v>
      </c>
      <c r="V95" s="214">
        <v>4.4780446087946527E-2</v>
      </c>
      <c r="W95" s="215">
        <v>5.6210901887200015E-2</v>
      </c>
      <c r="X95" s="215">
        <v>9.9793884698098703E-2</v>
      </c>
      <c r="Y95" s="215">
        <v>0.13504044809711191</v>
      </c>
      <c r="Z95" s="215">
        <v>1.2132227046397027E-2</v>
      </c>
      <c r="AA95" s="215">
        <v>2.1386563023974944E-2</v>
      </c>
      <c r="AB95" s="215">
        <v>3.2049117154484261E-2</v>
      </c>
      <c r="AC95" s="216">
        <v>4.3394938195441468E-3</v>
      </c>
      <c r="AD95" s="216">
        <v>3.7186390254256864E-3</v>
      </c>
      <c r="AE95" s="216">
        <v>3.4405563995570623E-3</v>
      </c>
      <c r="AF95" s="215">
        <v>0.28987133246311519</v>
      </c>
      <c r="AG95" s="215">
        <v>0.21387422697269787</v>
      </c>
      <c r="AH95" s="215">
        <v>0.13799117070992689</v>
      </c>
      <c r="AI95" s="216">
        <v>7.318368332126482E-2</v>
      </c>
      <c r="AJ95" s="216">
        <v>4.9643406516571086E-2</v>
      </c>
    </row>
    <row r="96" spans="1:36" ht="15.75" thickBot="1">
      <c r="A96" s="208">
        <v>835</v>
      </c>
      <c r="B96" s="209" t="s">
        <v>65</v>
      </c>
      <c r="C96" s="210">
        <v>27209</v>
      </c>
      <c r="D96" s="210">
        <v>21621</v>
      </c>
      <c r="E96" s="211">
        <v>0.11786541217979343</v>
      </c>
      <c r="F96" s="211">
        <v>0.15483144941902827</v>
      </c>
      <c r="G96" s="212">
        <v>0.10679432033670973</v>
      </c>
      <c r="H96" s="213">
        <v>0.14886829454598907</v>
      </c>
      <c r="I96" s="214">
        <v>0.80620206439618813</v>
      </c>
      <c r="J96" s="214">
        <v>8.0805772447111263E-2</v>
      </c>
      <c r="K96" s="214">
        <v>4.3478174091934933E-2</v>
      </c>
      <c r="L96" s="214">
        <v>5.1711097950478208E-2</v>
      </c>
      <c r="M96" s="214">
        <v>1.7101595290779887E-2</v>
      </c>
      <c r="N96" s="214">
        <v>7.0129582350770799E-4</v>
      </c>
      <c r="O96" s="214">
        <v>0</v>
      </c>
      <c r="P96" s="214">
        <v>0.81167642914816684</v>
      </c>
      <c r="Q96" s="214">
        <v>8.3210671762698862E-2</v>
      </c>
      <c r="R96" s="214">
        <v>4.3356412508021497E-2</v>
      </c>
      <c r="S96" s="214">
        <v>4.7132497490472026E-2</v>
      </c>
      <c r="T96" s="214">
        <v>1.38817928858311E-2</v>
      </c>
      <c r="U96" s="214">
        <v>7.4219620480946039E-4</v>
      </c>
      <c r="V96" s="214">
        <v>0</v>
      </c>
      <c r="W96" s="215">
        <v>7.1473022284462093E-3</v>
      </c>
      <c r="X96" s="215">
        <v>1.116270565146165E-2</v>
      </c>
      <c r="Y96" s="215">
        <v>1.4824920051966181E-2</v>
      </c>
      <c r="Z96" s="215">
        <v>1.9468988655942118E-3</v>
      </c>
      <c r="AA96" s="215">
        <v>3.7074570203584362E-3</v>
      </c>
      <c r="AB96" s="215">
        <v>5.7430394767294252E-3</v>
      </c>
      <c r="AC96" s="216">
        <v>3.3847698517694754E-3</v>
      </c>
      <c r="AD96" s="216">
        <v>2.845244389206086E-3</v>
      </c>
      <c r="AE96" s="216">
        <v>2.5546189328596847E-3</v>
      </c>
      <c r="AF96" s="215">
        <v>0.1320175099022064</v>
      </c>
      <c r="AG96" s="215">
        <v>9.0073925974993266E-2</v>
      </c>
      <c r="AH96" s="215">
        <v>9.0958710905651274E-2</v>
      </c>
      <c r="AI96" s="216">
        <v>6.8764011907824621E-2</v>
      </c>
      <c r="AJ96" s="216">
        <v>3.6908561121132236E-2</v>
      </c>
    </row>
    <row r="97" spans="1:36" ht="15.75" thickBot="1">
      <c r="A97" s="208">
        <v>836</v>
      </c>
      <c r="B97" s="209" t="s">
        <v>127</v>
      </c>
      <c r="C97" s="210">
        <v>9708</v>
      </c>
      <c r="D97" s="210">
        <v>7171</v>
      </c>
      <c r="E97" s="211">
        <v>0.1201071281417387</v>
      </c>
      <c r="F97" s="211">
        <v>0.18852622579316031</v>
      </c>
      <c r="G97" s="212">
        <v>9.4268581787756309E-2</v>
      </c>
      <c r="H97" s="213">
        <v>0.17051271789150746</v>
      </c>
      <c r="I97" s="214">
        <v>0.58514884469930295</v>
      </c>
      <c r="J97" s="214">
        <v>9.4768795097223177E-2</v>
      </c>
      <c r="K97" s="214">
        <v>0.1379953857092551</v>
      </c>
      <c r="L97" s="214">
        <v>0.10372189985425941</v>
      </c>
      <c r="M97" s="214">
        <v>3.8606971602258601E-2</v>
      </c>
      <c r="N97" s="214">
        <v>3.9758103037700998E-2</v>
      </c>
      <c r="O97" s="214">
        <v>0</v>
      </c>
      <c r="P97" s="214">
        <v>0.65029077483708231</v>
      </c>
      <c r="Q97" s="214">
        <v>9.1510003933149883E-2</v>
      </c>
      <c r="R97" s="214">
        <v>0.1191730181535248</v>
      </c>
      <c r="S97" s="214">
        <v>7.30770723269525E-2</v>
      </c>
      <c r="T97" s="214">
        <v>3.1575550747070719E-2</v>
      </c>
      <c r="U97" s="214">
        <v>3.4373580002219642E-2</v>
      </c>
      <c r="V97" s="214">
        <v>0</v>
      </c>
      <c r="W97" s="215">
        <v>1.6429747828852495E-2</v>
      </c>
      <c r="X97" s="215">
        <v>3.0860735707047105E-2</v>
      </c>
      <c r="Y97" s="215">
        <v>4.2372261850532965E-2</v>
      </c>
      <c r="Z97" s="215">
        <v>2.6586483510799117E-3</v>
      </c>
      <c r="AA97" s="215">
        <v>7.125400153098896E-3</v>
      </c>
      <c r="AB97" s="215">
        <v>1.06168508501659E-2</v>
      </c>
      <c r="AC97" s="216">
        <v>5.5708937964003167E-3</v>
      </c>
      <c r="AD97" s="216">
        <v>4.6552172195350756E-3</v>
      </c>
      <c r="AE97" s="216">
        <v>4.0416290936058537E-3</v>
      </c>
      <c r="AF97" s="215">
        <v>0.15676497912049964</v>
      </c>
      <c r="AG97" s="215">
        <v>0.10424475582464213</v>
      </c>
      <c r="AH97" s="215">
        <v>9.3837964768096901E-2</v>
      </c>
      <c r="AI97" s="216">
        <v>5.3358055212196151E-2</v>
      </c>
      <c r="AJ97" s="216">
        <v>3.9882861525589168E-2</v>
      </c>
    </row>
    <row r="98" spans="1:36" ht="15.75" thickBot="1">
      <c r="A98" s="208">
        <v>837</v>
      </c>
      <c r="B98" s="209" t="s">
        <v>42</v>
      </c>
      <c r="C98" s="210">
        <v>10852</v>
      </c>
      <c r="D98" s="210">
        <v>8106</v>
      </c>
      <c r="E98" s="211">
        <v>0.17185772207887945</v>
      </c>
      <c r="F98" s="211">
        <v>0.23086373940287502</v>
      </c>
      <c r="G98" s="212">
        <v>0.14421416234887743</v>
      </c>
      <c r="H98" s="213">
        <v>0.22852842339008142</v>
      </c>
      <c r="I98" s="214">
        <v>0.51686817794329998</v>
      </c>
      <c r="J98" s="214">
        <v>0.12483506170353115</v>
      </c>
      <c r="K98" s="214">
        <v>9.7317485638619958E-2</v>
      </c>
      <c r="L98" s="214">
        <v>0.14567100555673329</v>
      </c>
      <c r="M98" s="214">
        <v>0.1032906953816992</v>
      </c>
      <c r="N98" s="214">
        <v>1.1924922689562844E-2</v>
      </c>
      <c r="O98" s="214">
        <v>9.2651086553691085E-5</v>
      </c>
      <c r="P98" s="214">
        <v>0.55521425632585808</v>
      </c>
      <c r="Q98" s="214">
        <v>0.10681415850468703</v>
      </c>
      <c r="R98" s="214">
        <v>7.7751460994123639E-2</v>
      </c>
      <c r="S98" s="214">
        <v>0.14674799109157058</v>
      </c>
      <c r="T98" s="214">
        <v>0.10117518635630893</v>
      </c>
      <c r="U98" s="214">
        <v>1.2296946727451781E-2</v>
      </c>
      <c r="V98" s="214">
        <v>0</v>
      </c>
      <c r="W98" s="215">
        <v>4.384507409748805E-2</v>
      </c>
      <c r="X98" s="215">
        <v>7.480336530643876E-2</v>
      </c>
      <c r="Y98" s="215">
        <v>9.8301658452813037E-2</v>
      </c>
      <c r="Z98" s="215">
        <v>1.1257554824807881E-2</v>
      </c>
      <c r="AA98" s="215">
        <v>2.0281479479407654E-2</v>
      </c>
      <c r="AB98" s="215">
        <v>2.871634599737824E-2</v>
      </c>
      <c r="AC98" s="216">
        <v>5.1723827371720999E-3</v>
      </c>
      <c r="AD98" s="216">
        <v>4.0362971372346658E-3</v>
      </c>
      <c r="AE98" s="216">
        <v>2.7177119758287167E-3</v>
      </c>
      <c r="AF98" s="215">
        <v>0.16364921542852326</v>
      </c>
      <c r="AG98" s="215">
        <v>0.11208352668239244</v>
      </c>
      <c r="AH98" s="215">
        <v>0.11284491401360572</v>
      </c>
      <c r="AI98" s="216">
        <v>7.4548470328050134E-2</v>
      </c>
      <c r="AJ98" s="216">
        <v>5.0949913644214175E-2</v>
      </c>
    </row>
    <row r="99" spans="1:36" ht="15.75" thickBot="1">
      <c r="A99" s="208">
        <v>840</v>
      </c>
      <c r="B99" s="209" t="s">
        <v>67</v>
      </c>
      <c r="C99" s="210">
        <v>36696</v>
      </c>
      <c r="D99" s="210">
        <v>25084</v>
      </c>
      <c r="E99" s="211">
        <v>0.23171462829736211</v>
      </c>
      <c r="F99" s="211">
        <v>0.32611905657292345</v>
      </c>
      <c r="G99" s="212">
        <v>0.18358316058044957</v>
      </c>
      <c r="H99" s="213">
        <v>0.31915261122627964</v>
      </c>
      <c r="I99" s="214">
        <v>0.44116598304556365</v>
      </c>
      <c r="J99" s="214">
        <v>0.11909779583642222</v>
      </c>
      <c r="K99" s="214">
        <v>0.12413103559402744</v>
      </c>
      <c r="L99" s="214">
        <v>0.17234522870732258</v>
      </c>
      <c r="M99" s="214">
        <v>0.10872618027833651</v>
      </c>
      <c r="N99" s="214">
        <v>1.7200529113675714E-2</v>
      </c>
      <c r="O99" s="214">
        <v>1.7333247424651942E-2</v>
      </c>
      <c r="P99" s="214">
        <v>0.45590380184294027</v>
      </c>
      <c r="Q99" s="214">
        <v>0.12029651571211979</v>
      </c>
      <c r="R99" s="214">
        <v>0.12057662157176224</v>
      </c>
      <c r="S99" s="214">
        <v>0.1677422889173576</v>
      </c>
      <c r="T99" s="214">
        <v>0.10522830878808358</v>
      </c>
      <c r="U99" s="214">
        <v>1.5954477989779156E-2</v>
      </c>
      <c r="V99" s="214">
        <v>1.4297985177957195E-2</v>
      </c>
      <c r="W99" s="215">
        <v>5.2038751310301461E-3</v>
      </c>
      <c r="X99" s="215">
        <v>9.5349061780841422E-3</v>
      </c>
      <c r="Y99" s="215">
        <v>1.2903418003027354E-2</v>
      </c>
      <c r="Z99" s="215">
        <v>9.5746162322387913E-4</v>
      </c>
      <c r="AA99" s="215">
        <v>1.8745467105666198E-3</v>
      </c>
      <c r="AB99" s="215">
        <v>2.7923316491155663E-3</v>
      </c>
      <c r="AC99" s="216">
        <v>5.8538083596281045E-3</v>
      </c>
      <c r="AD99" s="216">
        <v>4.6828246726606784E-3</v>
      </c>
      <c r="AE99" s="216">
        <v>4.0281177832657711E-3</v>
      </c>
      <c r="AF99" s="215">
        <v>0.30327303401520217</v>
      </c>
      <c r="AG99" s="215">
        <v>0.22416357610824683</v>
      </c>
      <c r="AH99" s="215">
        <v>9.5734630832878642E-2</v>
      </c>
      <c r="AI99" s="216">
        <v>6.7773054283845655E-2</v>
      </c>
      <c r="AJ99" s="216">
        <v>7.3273800031892822E-2</v>
      </c>
    </row>
    <row r="100" spans="1:36" ht="15.75" thickBot="1">
      <c r="A100" s="208">
        <v>841</v>
      </c>
      <c r="B100" s="209" t="s">
        <v>60</v>
      </c>
      <c r="C100" s="210">
        <v>8303</v>
      </c>
      <c r="D100" s="210">
        <v>5586</v>
      </c>
      <c r="E100" s="211">
        <v>0.20450439600144529</v>
      </c>
      <c r="F100" s="211">
        <v>0.29318211489822948</v>
      </c>
      <c r="G100" s="212">
        <v>0.18510562119584664</v>
      </c>
      <c r="H100" s="213">
        <v>0.29197103472968133</v>
      </c>
      <c r="I100" s="214">
        <v>0.51521688370423524</v>
      </c>
      <c r="J100" s="214">
        <v>6.148804309594632E-2</v>
      </c>
      <c r="K100" s="214">
        <v>9.4501954446380515E-2</v>
      </c>
      <c r="L100" s="214">
        <v>0.13669846951534914</v>
      </c>
      <c r="M100" s="214">
        <v>0.1236073493261541</v>
      </c>
      <c r="N100" s="214">
        <v>6.8366861516173966E-2</v>
      </c>
      <c r="O100" s="214">
        <v>1.2043839576056842E-4</v>
      </c>
      <c r="P100" s="214">
        <v>0.53681375595899283</v>
      </c>
      <c r="Q100" s="214">
        <v>5.4207504149779692E-2</v>
      </c>
      <c r="R100" s="214">
        <v>8.9447752241920642E-2</v>
      </c>
      <c r="S100" s="214">
        <v>0.13992280758663969</v>
      </c>
      <c r="T100" s="214">
        <v>0.11177050638208046</v>
      </c>
      <c r="U100" s="214">
        <v>6.7658654704575202E-2</v>
      </c>
      <c r="V100" s="214">
        <v>1.7901897601145734E-4</v>
      </c>
      <c r="W100" s="215">
        <v>8.9536077561354881E-3</v>
      </c>
      <c r="X100" s="215">
        <v>1.9119821032622063E-2</v>
      </c>
      <c r="Y100" s="215">
        <v>2.6494517856264756E-2</v>
      </c>
      <c r="Z100" s="215">
        <v>3.5873417041239514E-3</v>
      </c>
      <c r="AA100" s="215">
        <v>7.1748742600346981E-3</v>
      </c>
      <c r="AB100" s="215">
        <v>9.3302550078537827E-3</v>
      </c>
      <c r="AC100" s="216">
        <v>8.4614452744169611E-3</v>
      </c>
      <c r="AD100" s="216">
        <v>6.7084059899869758E-3</v>
      </c>
      <c r="AE100" s="216">
        <v>5.5714225746870509E-3</v>
      </c>
      <c r="AF100" s="215">
        <v>0.22089038620947296</v>
      </c>
      <c r="AG100" s="215">
        <v>0.16680997994582897</v>
      </c>
      <c r="AH100" s="215">
        <v>9.4600798335402456E-2</v>
      </c>
      <c r="AI100" s="216">
        <v>7.7562326869806089E-2</v>
      </c>
      <c r="AJ100" s="216">
        <v>6.5341926244181878E-2</v>
      </c>
    </row>
    <row r="101" spans="1:36" ht="15.75" thickBot="1">
      <c r="A101" s="208">
        <v>845</v>
      </c>
      <c r="B101" s="209" t="s">
        <v>71</v>
      </c>
      <c r="C101" s="210">
        <v>35286</v>
      </c>
      <c r="D101" s="210">
        <v>25272</v>
      </c>
      <c r="E101" s="211">
        <v>0.15992178200986226</v>
      </c>
      <c r="F101" s="211">
        <v>0.22792664037953952</v>
      </c>
      <c r="G101" s="212">
        <v>0.13283475783475782</v>
      </c>
      <c r="H101" s="213">
        <v>0.22489079218106994</v>
      </c>
      <c r="I101" s="214">
        <v>0.60062872311557602</v>
      </c>
      <c r="J101" s="214">
        <v>0.10756565152301477</v>
      </c>
      <c r="K101" s="214">
        <v>0.10475673224979819</v>
      </c>
      <c r="L101" s="214">
        <v>0.10515906506223809</v>
      </c>
      <c r="M101" s="214">
        <v>4.9054127932426528E-2</v>
      </c>
      <c r="N101" s="214">
        <v>2.0655726577736837E-2</v>
      </c>
      <c r="O101" s="214">
        <v>1.2179973539209559E-2</v>
      </c>
      <c r="P101" s="214">
        <v>0.60468031773071007</v>
      </c>
      <c r="Q101" s="214">
        <v>0.10955682534197635</v>
      </c>
      <c r="R101" s="214">
        <v>0.10246149713870846</v>
      </c>
      <c r="S101" s="214">
        <v>0.10869916973689892</v>
      </c>
      <c r="T101" s="214">
        <v>4.6432940975123439E-2</v>
      </c>
      <c r="U101" s="214">
        <v>1.7585876020535712E-2</v>
      </c>
      <c r="V101" s="214">
        <v>1.0583373056047273E-2</v>
      </c>
      <c r="W101" s="215">
        <v>1.3130916653868903E-2</v>
      </c>
      <c r="X101" s="215">
        <v>2.3008322353759512E-2</v>
      </c>
      <c r="Y101" s="215">
        <v>3.1376626393929748E-2</v>
      </c>
      <c r="Z101" s="215">
        <v>3.998979406356443E-3</v>
      </c>
      <c r="AA101" s="215">
        <v>6.9696401321396699E-3</v>
      </c>
      <c r="AB101" s="215">
        <v>1.0732228687606798E-2</v>
      </c>
      <c r="AC101" s="216">
        <v>5.8881161527955294E-3</v>
      </c>
      <c r="AD101" s="216">
        <v>5.5323853092489102E-3</v>
      </c>
      <c r="AE101" s="216">
        <v>4.629645118532125E-3</v>
      </c>
      <c r="AF101" s="215">
        <v>0.17377889699177712</v>
      </c>
      <c r="AG101" s="215">
        <v>0.12446654169538081</v>
      </c>
      <c r="AH101" s="215">
        <v>0.11627606616822464</v>
      </c>
      <c r="AI101" s="216">
        <v>7.5072266621322908E-2</v>
      </c>
      <c r="AJ101" s="216">
        <v>4.9580563469452367E-2</v>
      </c>
    </row>
    <row r="102" spans="1:36" ht="15.75" thickBot="1">
      <c r="A102" s="208">
        <v>846</v>
      </c>
      <c r="B102" s="209" t="s">
        <v>46</v>
      </c>
      <c r="C102" s="210">
        <v>17686</v>
      </c>
      <c r="D102" s="210">
        <v>11148</v>
      </c>
      <c r="E102" s="211">
        <v>0.16883410607259977</v>
      </c>
      <c r="F102" s="211">
        <v>0.23785784236118962</v>
      </c>
      <c r="G102" s="212">
        <v>0.16478292070326517</v>
      </c>
      <c r="H102" s="213">
        <v>0.28039548797990671</v>
      </c>
      <c r="I102" s="214">
        <v>0.56400648068079939</v>
      </c>
      <c r="J102" s="214">
        <v>9.148284594378632E-2</v>
      </c>
      <c r="K102" s="214">
        <v>4.8008205154219434E-2</v>
      </c>
      <c r="L102" s="214">
        <v>0.13281635413886431</v>
      </c>
      <c r="M102" s="214">
        <v>7.9098990373830266E-2</v>
      </c>
      <c r="N102" s="214">
        <v>3.8135847497201981E-2</v>
      </c>
      <c r="O102" s="214">
        <v>4.6451276211298138E-2</v>
      </c>
      <c r="P102" s="214">
        <v>0.5670752811482026</v>
      </c>
      <c r="Q102" s="214">
        <v>7.3239390636379312E-2</v>
      </c>
      <c r="R102" s="214">
        <v>4.1982320465303119E-2</v>
      </c>
      <c r="S102" s="214">
        <v>0.14437204541980678</v>
      </c>
      <c r="T102" s="214">
        <v>7.6883617114033145E-2</v>
      </c>
      <c r="U102" s="214">
        <v>4.7416496513536424E-2</v>
      </c>
      <c r="V102" s="214">
        <v>4.9030848702738723E-2</v>
      </c>
      <c r="W102" s="215">
        <v>3.2009795416978438E-2</v>
      </c>
      <c r="X102" s="215">
        <v>5.6771034700746868E-2</v>
      </c>
      <c r="Y102" s="215">
        <v>7.5358500177118426E-2</v>
      </c>
      <c r="Z102" s="215">
        <v>7.9874783131029508E-3</v>
      </c>
      <c r="AA102" s="215">
        <v>1.5169108038013454E-2</v>
      </c>
      <c r="AB102" s="215">
        <v>2.0823473640123276E-2</v>
      </c>
      <c r="AC102" s="216">
        <v>6.1430263160830289E-3</v>
      </c>
      <c r="AD102" s="216">
        <v>5.0627815500865021E-3</v>
      </c>
      <c r="AE102" s="216">
        <v>4.1571017428630947E-3</v>
      </c>
      <c r="AF102" s="215">
        <v>0.16459001178751098</v>
      </c>
      <c r="AG102" s="215">
        <v>0.11355349917285451</v>
      </c>
      <c r="AH102" s="215">
        <v>9.4208231603714471E-2</v>
      </c>
      <c r="AI102" s="216">
        <v>5.3771344566323653E-2</v>
      </c>
      <c r="AJ102" s="216">
        <v>3.9558665231431644E-2</v>
      </c>
    </row>
    <row r="103" spans="1:36" ht="15.75" thickBot="1">
      <c r="A103" s="208">
        <v>850</v>
      </c>
      <c r="B103" s="209" t="s">
        <v>80</v>
      </c>
      <c r="C103" s="210">
        <v>96985</v>
      </c>
      <c r="D103" s="210">
        <v>66708</v>
      </c>
      <c r="E103" s="211">
        <v>0.10804763623240707</v>
      </c>
      <c r="F103" s="211">
        <v>0.17007943393308242</v>
      </c>
      <c r="G103" s="212">
        <v>8.7815554356299105E-2</v>
      </c>
      <c r="H103" s="213">
        <v>0.16770472956766802</v>
      </c>
      <c r="I103" s="214">
        <v>0.78701604662665348</v>
      </c>
      <c r="J103" s="214">
        <v>6.9309092183854351E-2</v>
      </c>
      <c r="K103" s="214">
        <v>4.7821225191941034E-2</v>
      </c>
      <c r="L103" s="214">
        <v>6.5921689170383366E-2</v>
      </c>
      <c r="M103" s="214">
        <v>2.6960059913489969E-2</v>
      </c>
      <c r="N103" s="214">
        <v>2.836820074086528E-3</v>
      </c>
      <c r="O103" s="214">
        <v>1.3506683959127022E-4</v>
      </c>
      <c r="P103" s="214">
        <v>0.79166362447493677</v>
      </c>
      <c r="Q103" s="214">
        <v>6.6243635624157429E-2</v>
      </c>
      <c r="R103" s="214">
        <v>4.8449678935168834E-2</v>
      </c>
      <c r="S103" s="214">
        <v>6.4030996027469103E-2</v>
      </c>
      <c r="T103" s="214">
        <v>2.6283440711542958E-2</v>
      </c>
      <c r="U103" s="214">
        <v>3.0124613701382036E-3</v>
      </c>
      <c r="V103" s="214">
        <v>3.1616285658670119E-4</v>
      </c>
      <c r="W103" s="215">
        <v>1.4194122145893865E-2</v>
      </c>
      <c r="X103" s="215">
        <v>2.6327840236872124E-2</v>
      </c>
      <c r="Y103" s="215">
        <v>3.5709616958568384E-2</v>
      </c>
      <c r="Z103" s="215">
        <v>3.1055971490206108E-3</v>
      </c>
      <c r="AA103" s="215">
        <v>6.497405119600402E-3</v>
      </c>
      <c r="AB103" s="215">
        <v>9.9327620461766609E-3</v>
      </c>
      <c r="AC103" s="216">
        <v>3.7149642789266512E-3</v>
      </c>
      <c r="AD103" s="216">
        <v>3.1997943947603504E-3</v>
      </c>
      <c r="AE103" s="216">
        <v>2.7689952423334461E-3</v>
      </c>
      <c r="AF103" s="215">
        <v>0.19834347624533913</v>
      </c>
      <c r="AG103" s="215">
        <v>0.13843682834866547</v>
      </c>
      <c r="AH103" s="215">
        <v>8.7571252799386448E-2</v>
      </c>
      <c r="AI103" s="216">
        <v>6.2401402278702889E-2</v>
      </c>
      <c r="AJ103" s="216">
        <v>4.251364154224381E-2</v>
      </c>
    </row>
    <row r="104" spans="1:36" ht="15.75" thickBot="1">
      <c r="A104" s="208">
        <v>851</v>
      </c>
      <c r="B104" s="209" t="s">
        <v>128</v>
      </c>
      <c r="C104" s="210">
        <v>14299</v>
      </c>
      <c r="D104" s="210">
        <v>8503</v>
      </c>
      <c r="E104" s="211">
        <v>0.23603049164277223</v>
      </c>
      <c r="F104" s="211">
        <v>0.32901781243443601</v>
      </c>
      <c r="G104" s="212">
        <v>0.20345760319887102</v>
      </c>
      <c r="H104" s="213">
        <v>0.32401679407268025</v>
      </c>
      <c r="I104" s="214">
        <v>0.38149611258097837</v>
      </c>
      <c r="J104" s="214">
        <v>0.12211492381627734</v>
      </c>
      <c r="K104" s="214">
        <v>0.11240298784415538</v>
      </c>
      <c r="L104" s="214">
        <v>0.14881281020678985</v>
      </c>
      <c r="M104" s="214">
        <v>9.4005857136195692E-2</v>
      </c>
      <c r="N104" s="214">
        <v>9.8808180848060839E-2</v>
      </c>
      <c r="O104" s="214">
        <v>4.2359127567542523E-2</v>
      </c>
      <c r="P104" s="214">
        <v>0.42235346068929058</v>
      </c>
      <c r="Q104" s="214">
        <v>0.11666925344274753</v>
      </c>
      <c r="R104" s="214">
        <v>0.1129250903092779</v>
      </c>
      <c r="S104" s="214">
        <v>0.1328188821389345</v>
      </c>
      <c r="T104" s="214">
        <v>9.5378336175246908E-2</v>
      </c>
      <c r="U104" s="214">
        <v>8.4728787285804949E-2</v>
      </c>
      <c r="V104" s="214">
        <v>3.5126189958697908E-2</v>
      </c>
      <c r="W104" s="215">
        <v>3.8651397822421933E-2</v>
      </c>
      <c r="X104" s="215">
        <v>6.7872531657513349E-2</v>
      </c>
      <c r="Y104" s="215">
        <v>8.9699003370052988E-2</v>
      </c>
      <c r="Z104" s="215">
        <v>7.0587028866212305E-3</v>
      </c>
      <c r="AA104" s="215">
        <v>1.3646770322621821E-2</v>
      </c>
      <c r="AB104" s="215">
        <v>1.9882591371128841E-2</v>
      </c>
      <c r="AC104" s="216">
        <v>4.0107222375031617E-3</v>
      </c>
      <c r="AD104" s="216">
        <v>3.4832765543210864E-3</v>
      </c>
      <c r="AE104" s="216">
        <v>3.1769781372288581E-3</v>
      </c>
      <c r="AF104" s="215">
        <v>0.18206303205401281</v>
      </c>
      <c r="AG104" s="215">
        <v>0.13051834264588455</v>
      </c>
      <c r="AH104" s="215">
        <v>0.13604642521464502</v>
      </c>
      <c r="AI104" s="216">
        <v>7.1683334498916021E-2</v>
      </c>
      <c r="AJ104" s="216">
        <v>6.4212630836175497E-2</v>
      </c>
    </row>
    <row r="105" spans="1:36" ht="15.75" thickBot="1">
      <c r="A105" s="208">
        <v>852</v>
      </c>
      <c r="B105" s="209" t="s">
        <v>146</v>
      </c>
      <c r="C105" s="210">
        <v>17135</v>
      </c>
      <c r="D105" s="210">
        <v>9775</v>
      </c>
      <c r="E105" s="211">
        <v>0.2344324482054275</v>
      </c>
      <c r="F105" s="211">
        <v>0.3363118879486432</v>
      </c>
      <c r="G105" s="212">
        <v>0.22383631713554977</v>
      </c>
      <c r="H105" s="213">
        <v>0.35463458823529415</v>
      </c>
      <c r="I105" s="214">
        <v>0.31308329806682006</v>
      </c>
      <c r="J105" s="214">
        <v>0.11916454297171915</v>
      </c>
      <c r="K105" s="214">
        <v>8.2276719345132671E-2</v>
      </c>
      <c r="L105" s="214">
        <v>0.21200184964322763</v>
      </c>
      <c r="M105" s="214">
        <v>0.1615227385661587</v>
      </c>
      <c r="N105" s="214">
        <v>7.8861476541443681E-2</v>
      </c>
      <c r="O105" s="214">
        <v>3.3089374865498039E-2</v>
      </c>
      <c r="P105" s="214">
        <v>0.32845427570563979</v>
      </c>
      <c r="Q105" s="214">
        <v>0.1250078159929108</v>
      </c>
      <c r="R105" s="214">
        <v>8.4585248994839685E-2</v>
      </c>
      <c r="S105" s="214">
        <v>0.21880400305135755</v>
      </c>
      <c r="T105" s="214">
        <v>0.14836476278306279</v>
      </c>
      <c r="U105" s="214">
        <v>7.5010237596680449E-2</v>
      </c>
      <c r="V105" s="214">
        <v>1.977365587550927E-2</v>
      </c>
      <c r="W105" s="215">
        <v>6.6109219234898278E-2</v>
      </c>
      <c r="X105" s="215">
        <v>0.115274037721697</v>
      </c>
      <c r="Y105" s="215">
        <v>0.14910831717171438</v>
      </c>
      <c r="Z105" s="215">
        <v>1.3714417083216069E-2</v>
      </c>
      <c r="AA105" s="215">
        <v>2.5177262727973822E-2</v>
      </c>
      <c r="AB105" s="215">
        <v>3.3876780371343729E-2</v>
      </c>
      <c r="AC105" s="216">
        <v>6.1951203667502388E-3</v>
      </c>
      <c r="AD105" s="216">
        <v>4.9802970789250963E-3</v>
      </c>
      <c r="AE105" s="216">
        <v>3.7856679495297781E-3</v>
      </c>
      <c r="AF105" s="215">
        <v>0.24564314325732428</v>
      </c>
      <c r="AG105" s="215">
        <v>0.17776101015397769</v>
      </c>
      <c r="AH105" s="215">
        <v>0.1422058133774867</v>
      </c>
      <c r="AI105" s="216">
        <v>8.4913918879486391E-2</v>
      </c>
      <c r="AJ105" s="216">
        <v>6.5780051150895108E-2</v>
      </c>
    </row>
    <row r="106" spans="1:36" ht="15.75" thickBot="1">
      <c r="A106" s="208">
        <v>855</v>
      </c>
      <c r="B106" s="209" t="s">
        <v>101</v>
      </c>
      <c r="C106" s="210">
        <v>49478</v>
      </c>
      <c r="D106" s="210">
        <v>35479</v>
      </c>
      <c r="E106" s="211">
        <v>0.10531953595537411</v>
      </c>
      <c r="F106" s="211">
        <v>0.15647167225837741</v>
      </c>
      <c r="G106" s="212">
        <v>8.8474872459764903E-2</v>
      </c>
      <c r="H106" s="213">
        <v>0.15921632515008882</v>
      </c>
      <c r="I106" s="214">
        <v>0.80152219289039395</v>
      </c>
      <c r="J106" s="214">
        <v>6.9504491593752077E-2</v>
      </c>
      <c r="K106" s="214">
        <v>4.2243716046083714E-2</v>
      </c>
      <c r="L106" s="214">
        <v>5.2772589771742005E-2</v>
      </c>
      <c r="M106" s="214">
        <v>2.0575956357784544E-2</v>
      </c>
      <c r="N106" s="214">
        <v>8.5903655989982685E-3</v>
      </c>
      <c r="O106" s="214">
        <v>4.790687741245611E-3</v>
      </c>
      <c r="P106" s="214">
        <v>0.78820291647023155</v>
      </c>
      <c r="Q106" s="214">
        <v>6.6840510437679551E-2</v>
      </c>
      <c r="R106" s="214">
        <v>4.0396257273489937E-2</v>
      </c>
      <c r="S106" s="214">
        <v>5.3717585242759713E-2</v>
      </c>
      <c r="T106" s="214">
        <v>2.7409907549465928E-2</v>
      </c>
      <c r="U106" s="214">
        <v>1.2549103608258909E-2</v>
      </c>
      <c r="V106" s="214">
        <v>1.0883719418114481E-2</v>
      </c>
      <c r="W106" s="215">
        <v>1.6622782948083011E-2</v>
      </c>
      <c r="X106" s="215">
        <v>3.0711198425477738E-2</v>
      </c>
      <c r="Y106" s="215">
        <v>4.3594565516009397E-2</v>
      </c>
      <c r="Z106" s="215">
        <v>3.3925491856455778E-3</v>
      </c>
      <c r="AA106" s="215">
        <v>5.9905359373532592E-3</v>
      </c>
      <c r="AB106" s="215">
        <v>8.4240593439728357E-3</v>
      </c>
      <c r="AC106" s="216">
        <v>3.0937713115456967E-3</v>
      </c>
      <c r="AD106" s="216">
        <v>2.8321904192728695E-3</v>
      </c>
      <c r="AE106" s="216">
        <v>2.4088840654755209E-3</v>
      </c>
      <c r="AF106" s="215">
        <v>0.18639683177562277</v>
      </c>
      <c r="AG106" s="215">
        <v>0.12849921276302564</v>
      </c>
      <c r="AH106" s="215">
        <v>9.7974507873378108E-2</v>
      </c>
      <c r="AI106" s="216">
        <v>5.8025789239662062E-2</v>
      </c>
      <c r="AJ106" s="216">
        <v>2.0180952112517265E-2</v>
      </c>
    </row>
    <row r="107" spans="1:36" ht="15.75" thickBot="1">
      <c r="A107" s="208">
        <v>856</v>
      </c>
      <c r="B107" s="209" t="s">
        <v>100</v>
      </c>
      <c r="C107" s="210">
        <v>27467</v>
      </c>
      <c r="D107" s="210">
        <v>16242</v>
      </c>
      <c r="E107" s="211">
        <v>0.26213274110751089</v>
      </c>
      <c r="F107" s="211">
        <v>0.35544929915899082</v>
      </c>
      <c r="G107" s="212">
        <v>0.23931781800270915</v>
      </c>
      <c r="H107" s="213">
        <v>0.37301278783401054</v>
      </c>
      <c r="I107" s="214">
        <v>0.20730454333378395</v>
      </c>
      <c r="J107" s="214">
        <v>7.2632421949376705E-2</v>
      </c>
      <c r="K107" s="214">
        <v>8.4887736736719066E-2</v>
      </c>
      <c r="L107" s="214">
        <v>0.16138560080367312</v>
      </c>
      <c r="M107" s="214">
        <v>0.23924583918684461</v>
      </c>
      <c r="N107" s="214">
        <v>8.9343244650535975E-2</v>
      </c>
      <c r="O107" s="214">
        <v>0.14520061333906689</v>
      </c>
      <c r="P107" s="214">
        <v>0.21536477670170831</v>
      </c>
      <c r="Q107" s="214">
        <v>8.7203291550546111E-2</v>
      </c>
      <c r="R107" s="214">
        <v>9.6184776228039351E-2</v>
      </c>
      <c r="S107" s="214">
        <v>0.16016625705645643</v>
      </c>
      <c r="T107" s="214">
        <v>0.24197907211461017</v>
      </c>
      <c r="U107" s="214">
        <v>7.6483296174755092E-2</v>
      </c>
      <c r="V107" s="214">
        <v>0.12261853017388459</v>
      </c>
      <c r="W107" s="215">
        <v>0.10436997370364744</v>
      </c>
      <c r="X107" s="215">
        <v>0.19786738886412336</v>
      </c>
      <c r="Y107" s="215">
        <v>0.27808604796063358</v>
      </c>
      <c r="Z107" s="215">
        <v>2.3082653026711992E-2</v>
      </c>
      <c r="AA107" s="215">
        <v>4.2642262428957238E-2</v>
      </c>
      <c r="AB107" s="215">
        <v>6.1519158019463303E-2</v>
      </c>
      <c r="AC107" s="216">
        <v>4.3392617294757459E-3</v>
      </c>
      <c r="AD107" s="216">
        <v>3.8311874193667343E-3</v>
      </c>
      <c r="AE107" s="216">
        <v>3.4682273375413715E-3</v>
      </c>
      <c r="AF107" s="215">
        <v>0.27520943058380259</v>
      </c>
      <c r="AG107" s="215">
        <v>0.19847636420303563</v>
      </c>
      <c r="AH107" s="215">
        <v>0.13921062357904446</v>
      </c>
      <c r="AI107" s="216">
        <v>9.8481814541085677E-2</v>
      </c>
      <c r="AJ107" s="216">
        <v>6.7356236916635934E-2</v>
      </c>
    </row>
    <row r="108" spans="1:36" ht="15.75" thickBot="1">
      <c r="A108" s="208">
        <v>857</v>
      </c>
      <c r="B108" s="209" t="s">
        <v>135</v>
      </c>
      <c r="C108" s="210">
        <v>2570</v>
      </c>
      <c r="D108" s="210">
        <v>2404</v>
      </c>
      <c r="E108" s="211">
        <v>7.5097276264591464E-2</v>
      </c>
      <c r="F108" s="211">
        <v>0.11227941634241244</v>
      </c>
      <c r="G108" s="212">
        <v>7.3627287853577389E-2</v>
      </c>
      <c r="H108" s="213">
        <v>0.12351805324459236</v>
      </c>
      <c r="I108" s="214">
        <v>0.99376167666352955</v>
      </c>
      <c r="J108" s="214">
        <v>3.1128404669260707E-3</v>
      </c>
      <c r="K108" s="214">
        <v>1.5564202334630353E-3</v>
      </c>
      <c r="L108" s="214">
        <v>1.569062636081418E-3</v>
      </c>
      <c r="M108" s="214">
        <v>0</v>
      </c>
      <c r="N108" s="214">
        <v>0</v>
      </c>
      <c r="O108" s="214">
        <v>0</v>
      </c>
      <c r="P108" s="214">
        <v>0.95735521465952045</v>
      </c>
      <c r="Q108" s="214">
        <v>3.3899931700827501E-2</v>
      </c>
      <c r="R108" s="214">
        <v>5.8265809449733631E-3</v>
      </c>
      <c r="S108" s="214">
        <v>2.5008224884151913E-3</v>
      </c>
      <c r="T108" s="214">
        <v>4.1745020626372153E-4</v>
      </c>
      <c r="U108" s="214">
        <v>0</v>
      </c>
      <c r="V108" s="214">
        <v>0</v>
      </c>
      <c r="W108" s="215">
        <v>8.4052643845162252E-3</v>
      </c>
      <c r="X108" s="215">
        <v>1.247847246164758E-2</v>
      </c>
      <c r="Y108" s="215">
        <v>1.7418693824744175E-2</v>
      </c>
      <c r="Z108" s="215">
        <v>2.4958402662229634E-3</v>
      </c>
      <c r="AA108" s="215">
        <v>4.1597337770382676E-3</v>
      </c>
      <c r="AB108" s="215">
        <v>4.5757071547420942E-3</v>
      </c>
      <c r="AC108" s="216">
        <v>3.8602722623739174E-3</v>
      </c>
      <c r="AD108" s="216">
        <v>2.256024999554193E-3</v>
      </c>
      <c r="AE108" s="216">
        <v>2.256024999554193E-3</v>
      </c>
      <c r="AF108" s="215">
        <v>0.11173031570335236</v>
      </c>
      <c r="AG108" s="215">
        <v>7.931381381855046E-2</v>
      </c>
      <c r="AH108" s="215">
        <v>6.182256000912667E-2</v>
      </c>
      <c r="AI108" s="216">
        <v>9.8054474708171177E-2</v>
      </c>
      <c r="AJ108" s="216">
        <v>6.3643926788685523E-2</v>
      </c>
    </row>
    <row r="109" spans="1:36" ht="15.75" thickBot="1">
      <c r="A109" s="208">
        <v>860</v>
      </c>
      <c r="B109" s="209" t="s">
        <v>150</v>
      </c>
      <c r="C109" s="210">
        <v>61612</v>
      </c>
      <c r="D109" s="210">
        <v>44749</v>
      </c>
      <c r="E109" s="211">
        <v>0.13180873855742387</v>
      </c>
      <c r="F109" s="211">
        <v>0.19870099818217218</v>
      </c>
      <c r="G109" s="212">
        <v>0.10509732061051641</v>
      </c>
      <c r="H109" s="213">
        <v>0.20300699233502423</v>
      </c>
      <c r="I109" s="214">
        <v>0.70893990710983712</v>
      </c>
      <c r="J109" s="214">
        <v>7.7161190942709096E-2</v>
      </c>
      <c r="K109" s="214">
        <v>5.4280670226356492E-2</v>
      </c>
      <c r="L109" s="214">
        <v>0.11315697937004437</v>
      </c>
      <c r="M109" s="214">
        <v>2.7222263273039823E-2</v>
      </c>
      <c r="N109" s="214">
        <v>1.8864793992391573E-2</v>
      </c>
      <c r="O109" s="214">
        <v>3.7419508562158254E-4</v>
      </c>
      <c r="P109" s="214">
        <v>0.71700330088296471</v>
      </c>
      <c r="Q109" s="214">
        <v>7.7459712930750727E-2</v>
      </c>
      <c r="R109" s="214">
        <v>5.1219441875524116E-2</v>
      </c>
      <c r="S109" s="214">
        <v>0.10299012039436144</v>
      </c>
      <c r="T109" s="214">
        <v>2.9930311974990895E-2</v>
      </c>
      <c r="U109" s="214">
        <v>2.059069743789543E-2</v>
      </c>
      <c r="V109" s="214">
        <v>8.0641450351256235E-4</v>
      </c>
      <c r="W109" s="215">
        <v>1.2458040941004124E-2</v>
      </c>
      <c r="X109" s="215">
        <v>2.291933035595943E-2</v>
      </c>
      <c r="Y109" s="215">
        <v>3.1184922858928821E-2</v>
      </c>
      <c r="Z109" s="215">
        <v>1.8998671678773884E-3</v>
      </c>
      <c r="AA109" s="215">
        <v>4.0683134907706043E-3</v>
      </c>
      <c r="AB109" s="215">
        <v>6.1247708930938826E-3</v>
      </c>
      <c r="AC109" s="216">
        <v>5.053834666057298E-3</v>
      </c>
      <c r="AD109" s="216">
        <v>4.4298696200145591E-3</v>
      </c>
      <c r="AE109" s="216">
        <v>3.9621308384367674E-3</v>
      </c>
      <c r="AF109" s="215">
        <v>0.14890636573657501</v>
      </c>
      <c r="AG109" s="215">
        <v>0.10083254462606099</v>
      </c>
      <c r="AH109" s="215">
        <v>9.7218297304240794E-2</v>
      </c>
      <c r="AI109" s="216">
        <v>6.3348049081347779E-2</v>
      </c>
      <c r="AJ109" s="216">
        <v>3.4861114214842788E-2</v>
      </c>
    </row>
    <row r="110" spans="1:36" ht="15.75" thickBot="1">
      <c r="A110" s="208">
        <v>861</v>
      </c>
      <c r="B110" s="209" t="s">
        <v>153</v>
      </c>
      <c r="C110" s="210">
        <v>19985</v>
      </c>
      <c r="D110" s="210">
        <v>11997</v>
      </c>
      <c r="E110" s="211">
        <v>0.28076057042782082</v>
      </c>
      <c r="F110" s="211">
        <v>0.38931110332749558</v>
      </c>
      <c r="G110" s="212">
        <v>0.22472284737851136</v>
      </c>
      <c r="H110" s="213">
        <v>0.3577715345503043</v>
      </c>
      <c r="I110" s="214">
        <v>0.24806261100608057</v>
      </c>
      <c r="J110" s="214">
        <v>8.8734443293942589E-2</v>
      </c>
      <c r="K110" s="214">
        <v>8.442121966330389E-2</v>
      </c>
      <c r="L110" s="214">
        <v>0.20766307787672103</v>
      </c>
      <c r="M110" s="214">
        <v>0.18973083792604956</v>
      </c>
      <c r="N110" s="214">
        <v>0.126199324891038</v>
      </c>
      <c r="O110" s="214">
        <v>5.5188485342864323E-2</v>
      </c>
      <c r="P110" s="214">
        <v>0.30344879253587809</v>
      </c>
      <c r="Q110" s="214">
        <v>8.8607038937122753E-2</v>
      </c>
      <c r="R110" s="214">
        <v>7.9448555487859632E-2</v>
      </c>
      <c r="S110" s="214">
        <v>0.19116452574823758</v>
      </c>
      <c r="T110" s="214">
        <v>0.17385189731606054</v>
      </c>
      <c r="U110" s="214">
        <v>0.1144583094381353</v>
      </c>
      <c r="V110" s="214">
        <v>4.9020880536705801E-2</v>
      </c>
      <c r="W110" s="215">
        <v>4.4938227819946837E-2</v>
      </c>
      <c r="X110" s="215">
        <v>8.0082024745547126E-2</v>
      </c>
      <c r="Y110" s="215">
        <v>0.11174823457683582</v>
      </c>
      <c r="Z110" s="215">
        <v>8.8481831279788887E-3</v>
      </c>
      <c r="AA110" s="215">
        <v>1.6193449285141694E-2</v>
      </c>
      <c r="AB110" s="215">
        <v>2.0452614056573028E-2</v>
      </c>
      <c r="AC110" s="216">
        <v>6.3532451918828755E-3</v>
      </c>
      <c r="AD110" s="216">
        <v>5.3740891870385551E-3</v>
      </c>
      <c r="AE110" s="216">
        <v>4.5071867954370121E-3</v>
      </c>
      <c r="AF110" s="215">
        <v>0.29328101496168596</v>
      </c>
      <c r="AG110" s="215">
        <v>0.21353474859386601</v>
      </c>
      <c r="AH110" s="215">
        <v>0.13182379287769025</v>
      </c>
      <c r="AI110" s="216">
        <v>8.7765824368276207E-2</v>
      </c>
      <c r="AJ110" s="216">
        <v>4.1427023422522288E-2</v>
      </c>
    </row>
    <row r="111" spans="1:36" ht="15.75" thickBot="1">
      <c r="A111" s="208">
        <v>865</v>
      </c>
      <c r="B111" s="209" t="s">
        <v>175</v>
      </c>
      <c r="C111" s="210">
        <v>34782</v>
      </c>
      <c r="D111" s="210">
        <v>24935</v>
      </c>
      <c r="E111" s="211">
        <v>9.6601690529584255E-2</v>
      </c>
      <c r="F111" s="211">
        <v>0.15762133574837559</v>
      </c>
      <c r="G111" s="212">
        <v>7.1345498295568452E-2</v>
      </c>
      <c r="H111" s="213">
        <v>0.14756773611389612</v>
      </c>
      <c r="I111" s="214">
        <v>0.82510721779027607</v>
      </c>
      <c r="J111" s="214">
        <v>7.6235658950023211E-2</v>
      </c>
      <c r="K111" s="214">
        <v>5.449251436582405E-2</v>
      </c>
      <c r="L111" s="214">
        <v>4.0554314798229046E-2</v>
      </c>
      <c r="M111" s="214">
        <v>3.5815435925139437E-3</v>
      </c>
      <c r="N111" s="214">
        <v>2.8750503133804839E-5</v>
      </c>
      <c r="O111" s="214">
        <v>0</v>
      </c>
      <c r="P111" s="214">
        <v>0.81997560398731795</v>
      </c>
      <c r="Q111" s="214">
        <v>7.7826447542556798E-2</v>
      </c>
      <c r="R111" s="214">
        <v>5.7363448981560441E-2</v>
      </c>
      <c r="S111" s="214">
        <v>4.1723985239277686E-2</v>
      </c>
      <c r="T111" s="214">
        <v>2.9899543870744805E-3</v>
      </c>
      <c r="U111" s="214">
        <v>4.0186620737531625E-5</v>
      </c>
      <c r="V111" s="214">
        <v>8.037324147506325E-5</v>
      </c>
      <c r="W111" s="215">
        <v>1.0806111303595392E-2</v>
      </c>
      <c r="X111" s="215">
        <v>1.9730204865990739E-2</v>
      </c>
      <c r="Y111" s="215">
        <v>2.6752889509443753E-2</v>
      </c>
      <c r="Z111" s="215">
        <v>3.8148807740735792E-3</v>
      </c>
      <c r="AA111" s="215">
        <v>6.5056662722177555E-3</v>
      </c>
      <c r="AB111" s="215">
        <v>9.2372414647465297E-3</v>
      </c>
      <c r="AC111" s="216">
        <v>3.973790506785326E-3</v>
      </c>
      <c r="AD111" s="216">
        <v>3.347966237424609E-3</v>
      </c>
      <c r="AE111" s="216">
        <v>2.9093549953935535E-3</v>
      </c>
      <c r="AF111" s="215">
        <v>0.18408248821267448</v>
      </c>
      <c r="AG111" s="215">
        <v>0.12498460952561351</v>
      </c>
      <c r="AH111" s="215">
        <v>0.1017067269955719</v>
      </c>
      <c r="AI111" s="216">
        <v>8.5849002357541254E-2</v>
      </c>
      <c r="AJ111" s="216">
        <v>4.6440745939442557E-2</v>
      </c>
    </row>
    <row r="112" spans="1:36" ht="15.75" thickBot="1">
      <c r="A112" s="208">
        <v>866</v>
      </c>
      <c r="B112" s="209" t="s">
        <v>158</v>
      </c>
      <c r="C112" s="210">
        <v>17681</v>
      </c>
      <c r="D112" s="210">
        <v>10854</v>
      </c>
      <c r="E112" s="211">
        <v>0.14863412702901418</v>
      </c>
      <c r="F112" s="211">
        <v>0.2270934505966857</v>
      </c>
      <c r="G112" s="212">
        <v>0.12631288004422328</v>
      </c>
      <c r="H112" s="213">
        <v>0.23098010871568087</v>
      </c>
      <c r="I112" s="214">
        <v>0.71081610819379493</v>
      </c>
      <c r="J112" s="214">
        <v>5.3053474425096697E-2</v>
      </c>
      <c r="K112" s="214">
        <v>2.382818918841649E-2</v>
      </c>
      <c r="L112" s="214">
        <v>9.7329857810485601E-2</v>
      </c>
      <c r="M112" s="214">
        <v>9.1995385517935221E-2</v>
      </c>
      <c r="N112" s="214">
        <v>9.6122907345261906E-3</v>
      </c>
      <c r="O112" s="214">
        <v>1.3364694129744819E-2</v>
      </c>
      <c r="P112" s="214">
        <v>0.70783314101112993</v>
      </c>
      <c r="Q112" s="214">
        <v>4.7247295550813591E-2</v>
      </c>
      <c r="R112" s="214">
        <v>2.5590116198532509E-2</v>
      </c>
      <c r="S112" s="214">
        <v>0.10484860044208173</v>
      </c>
      <c r="T112" s="214">
        <v>9.6503065053677964E-2</v>
      </c>
      <c r="U112" s="214">
        <v>7.3220022912551834E-3</v>
      </c>
      <c r="V112" s="214">
        <v>1.0655779452509036E-2</v>
      </c>
      <c r="W112" s="215">
        <v>3.4841844249891923E-2</v>
      </c>
      <c r="X112" s="215">
        <v>6.4827439723777525E-2</v>
      </c>
      <c r="Y112" s="215">
        <v>8.6249309200524732E-2</v>
      </c>
      <c r="Z112" s="215">
        <v>8.4839583957375571E-3</v>
      </c>
      <c r="AA112" s="215">
        <v>1.6783378023633645E-2</v>
      </c>
      <c r="AB112" s="215">
        <v>2.4805386308337608E-2</v>
      </c>
      <c r="AC112" s="216">
        <v>3.7782714148036139E-3</v>
      </c>
      <c r="AD112" s="216">
        <v>3.3599285955554104E-3</v>
      </c>
      <c r="AE112" s="216">
        <v>2.9785674445339263E-3</v>
      </c>
      <c r="AF112" s="215">
        <v>0.19845907566670676</v>
      </c>
      <c r="AG112" s="215">
        <v>0.13782135146687544</v>
      </c>
      <c r="AH112" s="215">
        <v>0.10874893435569837</v>
      </c>
      <c r="AI112" s="216">
        <v>7.8615462926305099E-2</v>
      </c>
      <c r="AJ112" s="216">
        <v>5.279159756771698E-2</v>
      </c>
    </row>
    <row r="113" spans="1:36" ht="15.75" thickBot="1">
      <c r="A113" s="208">
        <v>867</v>
      </c>
      <c r="B113" s="209" t="s">
        <v>43</v>
      </c>
      <c r="C113" s="210">
        <v>9016</v>
      </c>
      <c r="D113" s="210">
        <v>5595</v>
      </c>
      <c r="E113" s="211">
        <v>9.9267968056787934E-2</v>
      </c>
      <c r="F113" s="211">
        <v>0.15060973824312332</v>
      </c>
      <c r="G113" s="212">
        <v>7.4352100089365464E-2</v>
      </c>
      <c r="H113" s="213">
        <v>0.14846225201072383</v>
      </c>
      <c r="I113" s="214">
        <v>0.8483140554249069</v>
      </c>
      <c r="J113" s="214">
        <v>0.13657021968575503</v>
      </c>
      <c r="K113" s="214">
        <v>1.4446550713208465E-2</v>
      </c>
      <c r="L113" s="214">
        <v>5.5545938850172256E-4</v>
      </c>
      <c r="M113" s="214">
        <v>1.1371478762783108E-4</v>
      </c>
      <c r="N113" s="214">
        <v>0</v>
      </c>
      <c r="O113" s="214">
        <v>0</v>
      </c>
      <c r="P113" s="214">
        <v>0.87350279335785197</v>
      </c>
      <c r="Q113" s="214">
        <v>0.11307519089543938</v>
      </c>
      <c r="R113" s="214">
        <v>1.2527087042560784E-2</v>
      </c>
      <c r="S113" s="214">
        <v>8.949287041477641E-4</v>
      </c>
      <c r="T113" s="214">
        <v>0</v>
      </c>
      <c r="U113" s="214">
        <v>0</v>
      </c>
      <c r="V113" s="214">
        <v>0</v>
      </c>
      <c r="W113" s="215">
        <v>2.6608278571370315E-2</v>
      </c>
      <c r="X113" s="215">
        <v>4.9871541076315466E-2</v>
      </c>
      <c r="Y113" s="215">
        <v>6.9470768452840198E-2</v>
      </c>
      <c r="Z113" s="215">
        <v>7.6854334226988336E-3</v>
      </c>
      <c r="AA113" s="215">
        <v>1.2332439678284164E-2</v>
      </c>
      <c r="AB113" s="215">
        <v>1.8588025022341383E-2</v>
      </c>
      <c r="AC113" s="216">
        <v>3.1416812292261571E-3</v>
      </c>
      <c r="AD113" s="216">
        <v>2.8605764629079143E-3</v>
      </c>
      <c r="AE113" s="216">
        <v>2.0511330667838802E-3</v>
      </c>
      <c r="AF113" s="215">
        <v>0.19366048214593867</v>
      </c>
      <c r="AG113" s="215">
        <v>0.12553591435963565</v>
      </c>
      <c r="AH113" s="215">
        <v>9.6119879670368516E-2</v>
      </c>
      <c r="AI113" s="216">
        <v>7.3979591836734679E-2</v>
      </c>
      <c r="AJ113" s="216">
        <v>4.5755138516532616E-2</v>
      </c>
    </row>
    <row r="114" spans="1:36" ht="15.75" thickBot="1">
      <c r="A114" s="208">
        <v>868</v>
      </c>
      <c r="B114" s="209" t="s">
        <v>176</v>
      </c>
      <c r="C114" s="210">
        <v>10097</v>
      </c>
      <c r="D114" s="210">
        <v>7725</v>
      </c>
      <c r="E114" s="211">
        <v>7.4279488957115988E-2</v>
      </c>
      <c r="F114" s="211">
        <v>0.12939769238387641</v>
      </c>
      <c r="G114" s="212">
        <v>7.6116504854368938E-2</v>
      </c>
      <c r="H114" s="213">
        <v>0.15989870550161814</v>
      </c>
      <c r="I114" s="214">
        <v>0.77691335563813402</v>
      </c>
      <c r="J114" s="214">
        <v>0.13154146126510508</v>
      </c>
      <c r="K114" s="214">
        <v>7.7761215711657963E-2</v>
      </c>
      <c r="L114" s="214">
        <v>7.4390624702982498E-3</v>
      </c>
      <c r="M114" s="214">
        <v>4.5585624011536836E-3</v>
      </c>
      <c r="N114" s="214">
        <v>1.6873031950416022E-3</v>
      </c>
      <c r="O114" s="214">
        <v>9.9039318609487939E-5</v>
      </c>
      <c r="P114" s="214">
        <v>0.72533576604295413</v>
      </c>
      <c r="Q114" s="214">
        <v>0.13783759387759761</v>
      </c>
      <c r="R114" s="214">
        <v>9.2688290584538133E-2</v>
      </c>
      <c r="S114" s="214">
        <v>2.4137742591630536E-2</v>
      </c>
      <c r="T114" s="214">
        <v>1.675923905103345E-2</v>
      </c>
      <c r="U114" s="214">
        <v>3.2413678522459975E-3</v>
      </c>
      <c r="V114" s="214">
        <v>0</v>
      </c>
      <c r="W114" s="215">
        <v>4.1360546590773019E-2</v>
      </c>
      <c r="X114" s="215">
        <v>7.6631161477694804E-2</v>
      </c>
      <c r="Y114" s="215">
        <v>0.10245179363667092</v>
      </c>
      <c r="Z114" s="215">
        <v>8.038282669793357E-3</v>
      </c>
      <c r="AA114" s="215">
        <v>1.5816112131430266E-2</v>
      </c>
      <c r="AB114" s="215">
        <v>2.37244135427437E-2</v>
      </c>
      <c r="AC114" s="216">
        <v>2.4898512341089175E-3</v>
      </c>
      <c r="AD114" s="216">
        <v>2.1498563451434753E-3</v>
      </c>
      <c r="AE114" s="216">
        <v>1.6480282515579801E-3</v>
      </c>
      <c r="AF114" s="215">
        <v>0.13758605861718437</v>
      </c>
      <c r="AG114" s="215">
        <v>9.5485234964992657E-2</v>
      </c>
      <c r="AH114" s="215">
        <v>8.5445491017883887E-2</v>
      </c>
      <c r="AI114" s="216">
        <v>7.239774190353572E-2</v>
      </c>
      <c r="AJ114" s="216">
        <v>4.4789644012944968E-2</v>
      </c>
    </row>
    <row r="115" spans="1:36" ht="15.75" thickBot="1">
      <c r="A115" s="208">
        <v>869</v>
      </c>
      <c r="B115" s="209" t="s">
        <v>171</v>
      </c>
      <c r="C115" s="210">
        <v>12271</v>
      </c>
      <c r="D115" s="210">
        <v>9537</v>
      </c>
      <c r="E115" s="211">
        <v>8.9153288240567216E-2</v>
      </c>
      <c r="F115" s="211">
        <v>0.14124236818515193</v>
      </c>
      <c r="G115" s="212">
        <v>8.8602285834119721E-2</v>
      </c>
      <c r="H115" s="213">
        <v>0.15051404005452448</v>
      </c>
      <c r="I115" s="214">
        <v>0.86844645890794603</v>
      </c>
      <c r="J115" s="214">
        <v>2.7737263437313992E-2</v>
      </c>
      <c r="K115" s="214">
        <v>5.9751286123746986E-2</v>
      </c>
      <c r="L115" s="214">
        <v>3.7505341909861781E-2</v>
      </c>
      <c r="M115" s="214">
        <v>6.4773950539082237E-3</v>
      </c>
      <c r="N115" s="214">
        <v>8.2254567222925831E-5</v>
      </c>
      <c r="O115" s="214">
        <v>0</v>
      </c>
      <c r="P115" s="214">
        <v>0.84074119932112745</v>
      </c>
      <c r="Q115" s="214">
        <v>3.3443396752076235E-2</v>
      </c>
      <c r="R115" s="214">
        <v>6.1033939225058037E-2</v>
      </c>
      <c r="S115" s="214">
        <v>6.0470696608726525E-2</v>
      </c>
      <c r="T115" s="214">
        <v>3.5748794902421073E-3</v>
      </c>
      <c r="U115" s="214">
        <v>7.3588860276976463E-4</v>
      </c>
      <c r="V115" s="214">
        <v>0</v>
      </c>
      <c r="W115" s="215">
        <v>1.5861110569193124E-2</v>
      </c>
      <c r="X115" s="215">
        <v>2.8920421415542335E-2</v>
      </c>
      <c r="Y115" s="215">
        <v>3.721967138844888E-2</v>
      </c>
      <c r="Z115" s="215">
        <v>2.7278732467343838E-3</v>
      </c>
      <c r="AA115" s="215">
        <v>5.0370760503176074E-3</v>
      </c>
      <c r="AB115" s="215">
        <v>7.0308658775069081E-3</v>
      </c>
      <c r="AC115" s="216">
        <v>3.4837715636991547E-3</v>
      </c>
      <c r="AD115" s="216">
        <v>3.0332314466380008E-3</v>
      </c>
      <c r="AE115" s="216">
        <v>2.411175484034462E-3</v>
      </c>
      <c r="AF115" s="215">
        <v>0.16371733742448527</v>
      </c>
      <c r="AG115" s="215">
        <v>0.10411277806509693</v>
      </c>
      <c r="AH115" s="215">
        <v>9.574081366842202E-2</v>
      </c>
      <c r="AI115" s="216">
        <v>5.8674924619020463E-2</v>
      </c>
      <c r="AJ115" s="216">
        <v>3.9844814931320124E-2</v>
      </c>
    </row>
    <row r="116" spans="1:36" ht="15.75" thickBot="1">
      <c r="A116" s="208">
        <v>870</v>
      </c>
      <c r="B116" s="209" t="s">
        <v>129</v>
      </c>
      <c r="C116" s="210">
        <v>10934</v>
      </c>
      <c r="D116" s="210">
        <v>5460</v>
      </c>
      <c r="E116" s="211">
        <v>0.19654289372599232</v>
      </c>
      <c r="F116" s="211">
        <v>0.28200560636546557</v>
      </c>
      <c r="G116" s="212">
        <v>0.17197802197802187</v>
      </c>
      <c r="H116" s="213">
        <v>0.27508998168498167</v>
      </c>
      <c r="I116" s="214">
        <v>0.4351592616006264</v>
      </c>
      <c r="J116" s="214">
        <v>0.10566617063858645</v>
      </c>
      <c r="K116" s="214">
        <v>0.10973812396404026</v>
      </c>
      <c r="L116" s="214">
        <v>0.2103478420578993</v>
      </c>
      <c r="M116" s="214">
        <v>6.8770126367050335E-2</v>
      </c>
      <c r="N116" s="214">
        <v>7.0318475371797126E-2</v>
      </c>
      <c r="O116" s="214">
        <v>0</v>
      </c>
      <c r="P116" s="214">
        <v>0.46617505642785712</v>
      </c>
      <c r="Q116" s="214">
        <v>9.1284295132447679E-2</v>
      </c>
      <c r="R116" s="214">
        <v>0.10368477806438206</v>
      </c>
      <c r="S116" s="214">
        <v>0.18969306129836885</v>
      </c>
      <c r="T116" s="214">
        <v>8.6666012604302817E-2</v>
      </c>
      <c r="U116" s="214">
        <v>6.2313261520198913E-2</v>
      </c>
      <c r="V116" s="214">
        <v>1.8353495244251511E-4</v>
      </c>
      <c r="W116" s="215">
        <v>7.9243182327261921E-2</v>
      </c>
      <c r="X116" s="215">
        <v>0.14580588509538556</v>
      </c>
      <c r="Y116" s="215">
        <v>0.19699676425117005</v>
      </c>
      <c r="Z116" s="215">
        <v>1.4735676225199931E-2</v>
      </c>
      <c r="AA116" s="215">
        <v>3.3682110158055743E-2</v>
      </c>
      <c r="AB116" s="215">
        <v>5.134461088784497E-2</v>
      </c>
      <c r="AC116" s="216">
        <v>3.4291373055004722E-3</v>
      </c>
      <c r="AD116" s="216">
        <v>2.3775087262215265E-3</v>
      </c>
      <c r="AE116" s="216">
        <v>1.6848016343977712E-3</v>
      </c>
      <c r="AF116" s="215">
        <v>0.23288292252185355</v>
      </c>
      <c r="AG116" s="215">
        <v>0.16870837314833789</v>
      </c>
      <c r="AH116" s="215">
        <v>0.12939742336303614</v>
      </c>
      <c r="AI116" s="216">
        <v>0.1218218401316993</v>
      </c>
      <c r="AJ116" s="216">
        <v>5.000000000000001E-2</v>
      </c>
    </row>
    <row r="117" spans="1:36" ht="15.75" thickBot="1">
      <c r="A117" s="208">
        <v>871</v>
      </c>
      <c r="B117" s="209" t="s">
        <v>141</v>
      </c>
      <c r="C117" s="210">
        <v>13621</v>
      </c>
      <c r="D117" s="210">
        <v>8333</v>
      </c>
      <c r="E117" s="211">
        <v>0.17370237133837449</v>
      </c>
      <c r="F117" s="211">
        <v>0.24703273621613683</v>
      </c>
      <c r="G117" s="212">
        <v>0.14604584183367328</v>
      </c>
      <c r="H117" s="213">
        <v>0.26071602064082561</v>
      </c>
      <c r="I117" s="214">
        <v>0.2526655523463251</v>
      </c>
      <c r="J117" s="214">
        <v>0.26338304328105361</v>
      </c>
      <c r="K117" s="214">
        <v>0.18589977081437886</v>
      </c>
      <c r="L117" s="214">
        <v>0.19109179057625608</v>
      </c>
      <c r="M117" s="214">
        <v>8.3741391993168213E-2</v>
      </c>
      <c r="N117" s="214">
        <v>2.3218450988818112E-2</v>
      </c>
      <c r="O117" s="214">
        <v>0</v>
      </c>
      <c r="P117" s="214">
        <v>0.2887269876738256</v>
      </c>
      <c r="Q117" s="214">
        <v>0.23236522105049967</v>
      </c>
      <c r="R117" s="214">
        <v>0.16961575058241785</v>
      </c>
      <c r="S117" s="214">
        <v>0.20392134202514148</v>
      </c>
      <c r="T117" s="214">
        <v>8.0708498247865121E-2</v>
      </c>
      <c r="U117" s="214">
        <v>2.2129116303948513E-2</v>
      </c>
      <c r="V117" s="214">
        <v>2.5330841163020545E-3</v>
      </c>
      <c r="W117" s="215">
        <v>0.12719532214753648</v>
      </c>
      <c r="X117" s="215">
        <v>0.24381193548311114</v>
      </c>
      <c r="Y117" s="215">
        <v>0.34089496638398892</v>
      </c>
      <c r="Z117" s="215">
        <v>1.0819616584060649E-2</v>
      </c>
      <c r="AA117" s="215">
        <v>2.4989495965972938E-2</v>
      </c>
      <c r="AB117" s="215">
        <v>3.8198364532480739E-2</v>
      </c>
      <c r="AC117" s="216">
        <v>2.0486386505446791E-3</v>
      </c>
      <c r="AD117" s="216">
        <v>1.5331196565666701E-3</v>
      </c>
      <c r="AE117" s="216">
        <v>1.2537982808643034E-3</v>
      </c>
      <c r="AF117" s="215">
        <v>0.28261651590287157</v>
      </c>
      <c r="AG117" s="215">
        <v>0.2044065367870205</v>
      </c>
      <c r="AH117" s="215">
        <v>0.10410689988059427</v>
      </c>
      <c r="AI117" s="216">
        <v>9.2063725130313454E-2</v>
      </c>
      <c r="AJ117" s="216">
        <v>3.7921516860674416E-2</v>
      </c>
    </row>
    <row r="118" spans="1:36" ht="15.75" thickBot="1">
      <c r="A118" s="208">
        <v>872</v>
      </c>
      <c r="B118" s="209" t="s">
        <v>178</v>
      </c>
      <c r="C118" s="210">
        <v>13163</v>
      </c>
      <c r="D118" s="210">
        <v>8199</v>
      </c>
      <c r="E118" s="211">
        <v>5.6749981007369131E-2</v>
      </c>
      <c r="F118" s="211">
        <v>8.4868039200790085E-2</v>
      </c>
      <c r="G118" s="212">
        <v>6.1958775460421986E-2</v>
      </c>
      <c r="H118" s="213">
        <v>0.10740852542993047</v>
      </c>
      <c r="I118" s="214">
        <v>0.91353499438098873</v>
      </c>
      <c r="J118" s="214">
        <v>1.6049505028399025E-2</v>
      </c>
      <c r="K118" s="214">
        <v>3.1871776414407429E-2</v>
      </c>
      <c r="L118" s="214">
        <v>2.8882902642274947E-2</v>
      </c>
      <c r="M118" s="214">
        <v>6.3894281569237266E-3</v>
      </c>
      <c r="N118" s="214">
        <v>3.195422853569314E-3</v>
      </c>
      <c r="O118" s="214">
        <v>7.5970523436906442E-5</v>
      </c>
      <c r="P118" s="214">
        <v>0.88207579484227105</v>
      </c>
      <c r="Q118" s="214">
        <v>2.514078071668668E-2</v>
      </c>
      <c r="R118" s="214">
        <v>4.1973848187695409E-2</v>
      </c>
      <c r="S118" s="214">
        <v>3.9460538424722698E-2</v>
      </c>
      <c r="T118" s="214">
        <v>7.0771715901667984E-3</v>
      </c>
      <c r="U118" s="214">
        <v>4.2718662384572939E-3</v>
      </c>
      <c r="V118" s="214">
        <v>0</v>
      </c>
      <c r="W118" s="215">
        <v>3.1513685588048714E-2</v>
      </c>
      <c r="X118" s="215">
        <v>5.5664844058160086E-2</v>
      </c>
      <c r="Y118" s="215">
        <v>7.8080839783102485E-2</v>
      </c>
      <c r="Z118" s="215">
        <v>7.2227933397915915E-3</v>
      </c>
      <c r="AA118" s="215">
        <v>1.7886802446885251E-2</v>
      </c>
      <c r="AB118" s="215">
        <v>2.559450876199711E-2</v>
      </c>
      <c r="AC118" s="216">
        <v>1.4599201174441564E-3</v>
      </c>
      <c r="AD118" s="216">
        <v>1.4130066963148381E-3</v>
      </c>
      <c r="AE118" s="216">
        <v>1.0853477337762871E-3</v>
      </c>
      <c r="AF118" s="215">
        <v>0.15182071519594684</v>
      </c>
      <c r="AG118" s="215">
        <v>0.10451610193475029</v>
      </c>
      <c r="AH118" s="215">
        <v>7.711150898595831E-2</v>
      </c>
      <c r="AI118" s="216">
        <v>8.1592342171237536E-2</v>
      </c>
      <c r="AJ118" s="216">
        <v>4.3785827539943901E-2</v>
      </c>
    </row>
    <row r="119" spans="1:36" ht="15.75" thickBot="1">
      <c r="A119" s="208">
        <v>873</v>
      </c>
      <c r="B119" s="209" t="s">
        <v>52</v>
      </c>
      <c r="C119" s="210">
        <v>44928</v>
      </c>
      <c r="D119" s="210">
        <v>28922</v>
      </c>
      <c r="E119" s="211">
        <v>0.12097133190883189</v>
      </c>
      <c r="F119" s="211">
        <v>0.1697494391025641</v>
      </c>
      <c r="G119" s="212">
        <v>0.10047714542562756</v>
      </c>
      <c r="H119" s="213">
        <v>0.17463761496438701</v>
      </c>
      <c r="I119" s="214">
        <v>0.80291270870245257</v>
      </c>
      <c r="J119" s="214">
        <v>5.6716471095853413E-2</v>
      </c>
      <c r="K119" s="214">
        <v>6.0380775954625647E-2</v>
      </c>
      <c r="L119" s="214">
        <v>5.8996518299784306E-2</v>
      </c>
      <c r="M119" s="214">
        <v>1.6596442169620144E-2</v>
      </c>
      <c r="N119" s="214">
        <v>4.3970837776641332E-3</v>
      </c>
      <c r="O119" s="214">
        <v>0</v>
      </c>
      <c r="P119" s="214">
        <v>0.81413039192583081</v>
      </c>
      <c r="Q119" s="214">
        <v>5.2679243499680069E-2</v>
      </c>
      <c r="R119" s="214">
        <v>5.6525307305119385E-2</v>
      </c>
      <c r="S119" s="214">
        <v>5.7996101354853384E-2</v>
      </c>
      <c r="T119" s="214">
        <v>1.4752477256893761E-2</v>
      </c>
      <c r="U119" s="214">
        <v>3.9164786576225668E-3</v>
      </c>
      <c r="V119" s="214">
        <v>0</v>
      </c>
      <c r="W119" s="215">
        <v>3.0779093494735798E-2</v>
      </c>
      <c r="X119" s="215">
        <v>5.4084231157686617E-2</v>
      </c>
      <c r="Y119" s="215">
        <v>7.1059129222641348E-2</v>
      </c>
      <c r="Z119" s="215">
        <v>8.6866717061332473E-3</v>
      </c>
      <c r="AA119" s="215">
        <v>1.4397843522247216E-2</v>
      </c>
      <c r="AB119" s="215">
        <v>2.0661781039948708E-2</v>
      </c>
      <c r="AC119" s="216">
        <v>2.7440951024001996E-3</v>
      </c>
      <c r="AD119" s="216">
        <v>2.34873476647931E-3</v>
      </c>
      <c r="AE119" s="216">
        <v>1.9784674502743393E-3</v>
      </c>
      <c r="AF119" s="215">
        <v>0.1931103320279407</v>
      </c>
      <c r="AG119" s="215">
        <v>0.13488938675520723</v>
      </c>
      <c r="AH119" s="215">
        <v>0.10256180742764694</v>
      </c>
      <c r="AI119" s="216">
        <v>7.6055021367521375E-2</v>
      </c>
      <c r="AJ119" s="216">
        <v>6.8874904916672433E-2</v>
      </c>
    </row>
    <row r="120" spans="1:36" ht="15.75" thickBot="1">
      <c r="A120" s="208">
        <v>874</v>
      </c>
      <c r="B120" s="209" t="s">
        <v>125</v>
      </c>
      <c r="C120" s="210">
        <v>17402</v>
      </c>
      <c r="D120" s="210">
        <v>11191</v>
      </c>
      <c r="E120" s="211">
        <v>0.21606711872198595</v>
      </c>
      <c r="F120" s="211">
        <v>0.28880163199632225</v>
      </c>
      <c r="G120" s="212">
        <v>0.167098561343937</v>
      </c>
      <c r="H120" s="213">
        <v>0.27989086766151366</v>
      </c>
      <c r="I120" s="214">
        <v>0.3825119520762969</v>
      </c>
      <c r="J120" s="214">
        <v>5.0572919276755765E-2</v>
      </c>
      <c r="K120" s="214">
        <v>9.6974817608099215E-2</v>
      </c>
      <c r="L120" s="214">
        <v>0.20470448495493568</v>
      </c>
      <c r="M120" s="214">
        <v>0.20443787927960325</v>
      </c>
      <c r="N120" s="214">
        <v>6.0797946804309111E-2</v>
      </c>
      <c r="O120" s="214">
        <v>0</v>
      </c>
      <c r="P120" s="214">
        <v>0.43852430646191914</v>
      </c>
      <c r="Q120" s="214">
        <v>5.5166209255877924E-2</v>
      </c>
      <c r="R120" s="214">
        <v>9.2452442869475238E-2</v>
      </c>
      <c r="S120" s="214">
        <v>0.18499937882694095</v>
      </c>
      <c r="T120" s="214">
        <v>0.17880550014439231</v>
      </c>
      <c r="U120" s="214">
        <v>5.0052162441394224E-2</v>
      </c>
      <c r="V120" s="214">
        <v>0</v>
      </c>
      <c r="W120" s="215">
        <v>0.10135742009039847</v>
      </c>
      <c r="X120" s="215">
        <v>0.17329641373402344</v>
      </c>
      <c r="Y120" s="215">
        <v>0.22970314838376482</v>
      </c>
      <c r="Z120" s="215">
        <v>2.386083995527798E-2</v>
      </c>
      <c r="AA120" s="215">
        <v>4.2893619000110399E-2</v>
      </c>
      <c r="AB120" s="215">
        <v>6.0865430430598284E-2</v>
      </c>
      <c r="AC120" s="216">
        <v>3.691254545334748E-3</v>
      </c>
      <c r="AD120" s="216">
        <v>2.8283688436438023E-3</v>
      </c>
      <c r="AE120" s="216">
        <v>2.1296168033248805E-3</v>
      </c>
      <c r="AF120" s="215">
        <v>0.28545271111700399</v>
      </c>
      <c r="AG120" s="215">
        <v>0.21429223655602211</v>
      </c>
      <c r="AH120" s="215">
        <v>0.13326843465374094</v>
      </c>
      <c r="AI120" s="216">
        <v>0.11671072290541321</v>
      </c>
      <c r="AJ120" s="216">
        <v>0.13930837279957115</v>
      </c>
    </row>
    <row r="121" spans="1:36" ht="15.75" thickBot="1">
      <c r="A121" s="208">
        <v>876</v>
      </c>
      <c r="B121" s="209" t="s">
        <v>78</v>
      </c>
      <c r="C121" s="210">
        <v>9981</v>
      </c>
      <c r="D121" s="210">
        <v>7004</v>
      </c>
      <c r="E121" s="211">
        <v>0.31760344654844203</v>
      </c>
      <c r="F121" s="211">
        <v>0.40858572287345962</v>
      </c>
      <c r="G121" s="212">
        <v>0.29782981153626498</v>
      </c>
      <c r="H121" s="213">
        <v>0.39061613363792119</v>
      </c>
      <c r="I121" s="214">
        <v>0.37794679049132257</v>
      </c>
      <c r="J121" s="214">
        <v>9.513657278096864E-2</v>
      </c>
      <c r="K121" s="214">
        <v>6.5725739327673227E-2</v>
      </c>
      <c r="L121" s="214">
        <v>0.1192402693868637</v>
      </c>
      <c r="M121" s="214">
        <v>0.19430078723617117</v>
      </c>
      <c r="N121" s="214">
        <v>8.1287849214431968E-2</v>
      </c>
      <c r="O121" s="214">
        <v>6.6361991562568737E-2</v>
      </c>
      <c r="P121" s="214">
        <v>0.39699719734553718</v>
      </c>
      <c r="Q121" s="214">
        <v>0.10026129462876519</v>
      </c>
      <c r="R121" s="214">
        <v>5.7239061009845341E-2</v>
      </c>
      <c r="S121" s="214">
        <v>0.125443499362</v>
      </c>
      <c r="T121" s="214">
        <v>0.17493515018848577</v>
      </c>
      <c r="U121" s="214">
        <v>8.0005479459317255E-2</v>
      </c>
      <c r="V121" s="214">
        <v>6.5118318006049544E-2</v>
      </c>
      <c r="W121" s="215">
        <v>3.029087376208038E-3</v>
      </c>
      <c r="X121" s="215">
        <v>5.9232750522852234E-3</v>
      </c>
      <c r="Y121" s="215">
        <v>7.6917039925302605E-3</v>
      </c>
      <c r="Z121" s="215">
        <v>1.4277555682467166E-3</v>
      </c>
      <c r="AA121" s="215">
        <v>2.5699600228440886E-3</v>
      </c>
      <c r="AB121" s="215">
        <v>2.8555111364934323E-3</v>
      </c>
      <c r="AC121" s="216">
        <v>6.1416153850179199E-3</v>
      </c>
      <c r="AD121" s="216">
        <v>5.4347844722670499E-3</v>
      </c>
      <c r="AE121" s="216">
        <v>5.1353981267508834E-3</v>
      </c>
      <c r="AF121" s="215">
        <v>0.2582902321693698</v>
      </c>
      <c r="AG121" s="215">
        <v>0.1759291714060594</v>
      </c>
      <c r="AH121" s="215">
        <v>8.9624911751750233E-2</v>
      </c>
      <c r="AI121" s="216">
        <v>5.8711551948702499E-2</v>
      </c>
      <c r="AJ121" s="216">
        <v>2.8269560251284992E-2</v>
      </c>
    </row>
    <row r="122" spans="1:36" ht="15.75" thickBot="1">
      <c r="A122" s="208">
        <v>877</v>
      </c>
      <c r="B122" s="209" t="s">
        <v>169</v>
      </c>
      <c r="C122" s="210">
        <v>16717</v>
      </c>
      <c r="D122" s="210">
        <v>11779</v>
      </c>
      <c r="E122" s="211">
        <v>0.13124364419453249</v>
      </c>
      <c r="F122" s="211">
        <v>0.18498758748579289</v>
      </c>
      <c r="G122" s="212">
        <v>0.10951693692164019</v>
      </c>
      <c r="H122" s="213">
        <v>0.1761472196281518</v>
      </c>
      <c r="I122" s="214">
        <v>0.68431737361522149</v>
      </c>
      <c r="J122" s="214">
        <v>8.1183788617924635E-2</v>
      </c>
      <c r="K122" s="214">
        <v>7.474847469833075E-2</v>
      </c>
      <c r="L122" s="214">
        <v>6.9819128481931544E-2</v>
      </c>
      <c r="M122" s="214">
        <v>5.516109701728026E-2</v>
      </c>
      <c r="N122" s="214">
        <v>3.4171163145524965E-2</v>
      </c>
      <c r="O122" s="214">
        <v>5.9897442378635014E-4</v>
      </c>
      <c r="P122" s="214">
        <v>0.72243222062096246</v>
      </c>
      <c r="Q122" s="214">
        <v>7.4407909794045352E-2</v>
      </c>
      <c r="R122" s="214">
        <v>6.451619814643679E-2</v>
      </c>
      <c r="S122" s="214">
        <v>6.1115110531975422E-2</v>
      </c>
      <c r="T122" s="214">
        <v>4.4727757537169677E-2</v>
      </c>
      <c r="U122" s="214">
        <v>3.1181567361222594E-2</v>
      </c>
      <c r="V122" s="214">
        <v>1.6192360081879343E-3</v>
      </c>
      <c r="W122" s="215">
        <v>1.2173829770144508E-2</v>
      </c>
      <c r="X122" s="215">
        <v>2.500231676400368E-2</v>
      </c>
      <c r="Y122" s="215">
        <v>3.3712960816096198E-2</v>
      </c>
      <c r="Z122" s="215">
        <v>1.7892606882189085E-3</v>
      </c>
      <c r="AA122" s="215">
        <v>3.742001140484303E-3</v>
      </c>
      <c r="AB122" s="215">
        <v>5.8739497509403419E-3</v>
      </c>
      <c r="AC122" s="216">
        <v>5.7897866267271544E-3</v>
      </c>
      <c r="AD122" s="216">
        <v>5.3619133548114314E-3</v>
      </c>
      <c r="AE122" s="216">
        <v>4.8318923638269338E-3</v>
      </c>
      <c r="AF122" s="215">
        <v>0.18396652244202671</v>
      </c>
      <c r="AG122" s="215">
        <v>0.12538242627659707</v>
      </c>
      <c r="AH122" s="215">
        <v>8.0947755127957238E-2</v>
      </c>
      <c r="AI122" s="216">
        <v>6.6100376861877128E-2</v>
      </c>
      <c r="AJ122" s="216">
        <v>3.4298327532048555E-2</v>
      </c>
    </row>
    <row r="123" spans="1:36" ht="15.75" thickBot="1">
      <c r="A123" s="208">
        <v>878</v>
      </c>
      <c r="B123" s="209" t="s">
        <v>63</v>
      </c>
      <c r="C123" s="210">
        <v>50466</v>
      </c>
      <c r="D123" s="210">
        <v>35847</v>
      </c>
      <c r="E123" s="211">
        <v>0.1309000118891927</v>
      </c>
      <c r="F123" s="211">
        <v>0.18810996314350259</v>
      </c>
      <c r="G123" s="212">
        <v>0.10823778837838594</v>
      </c>
      <c r="H123" s="213">
        <v>0.19487727843334174</v>
      </c>
      <c r="I123" s="214">
        <v>0.7795616025878247</v>
      </c>
      <c r="J123" s="214">
        <v>9.3311567288031541E-2</v>
      </c>
      <c r="K123" s="214">
        <v>5.3848713902558742E-2</v>
      </c>
      <c r="L123" s="214">
        <v>5.2719437865183016E-2</v>
      </c>
      <c r="M123" s="214">
        <v>2.045955028200365E-2</v>
      </c>
      <c r="N123" s="214">
        <v>7.9261284825427023E-5</v>
      </c>
      <c r="O123" s="214">
        <v>1.9866789573126532E-5</v>
      </c>
      <c r="P123" s="214">
        <v>0.78089043940162906</v>
      </c>
      <c r="Q123" s="214">
        <v>9.3016945886209526E-2</v>
      </c>
      <c r="R123" s="214">
        <v>5.5897942677472161E-2</v>
      </c>
      <c r="S123" s="214">
        <v>5.0459729697687521E-2</v>
      </c>
      <c r="T123" s="214">
        <v>1.9511178338267574E-2</v>
      </c>
      <c r="U123" s="214">
        <v>2.2376399873411384E-4</v>
      </c>
      <c r="V123" s="214">
        <v>0</v>
      </c>
      <c r="W123" s="215">
        <v>8.6427829979088457E-3</v>
      </c>
      <c r="X123" s="215">
        <v>1.5317592107066329E-2</v>
      </c>
      <c r="Y123" s="215">
        <v>2.0121122163976258E-2</v>
      </c>
      <c r="Z123" s="215">
        <v>3.9897523084364015E-3</v>
      </c>
      <c r="AA123" s="215">
        <v>5.7478355686231431E-3</v>
      </c>
      <c r="AB123" s="215">
        <v>8.2311751093210473E-3</v>
      </c>
      <c r="AC123" s="216">
        <v>4.2610804628499168E-3</v>
      </c>
      <c r="AD123" s="216">
        <v>3.4388794892230867E-3</v>
      </c>
      <c r="AE123" s="216">
        <v>2.8467822424883453E-3</v>
      </c>
      <c r="AF123" s="215">
        <v>0.2319535583627855</v>
      </c>
      <c r="AG123" s="215">
        <v>0.16442519198255132</v>
      </c>
      <c r="AH123" s="215">
        <v>9.2942213205665605E-2</v>
      </c>
      <c r="AI123" s="216">
        <v>8.5859786787143816E-2</v>
      </c>
      <c r="AJ123" s="216">
        <v>4.2290847211761094E-2</v>
      </c>
    </row>
    <row r="124" spans="1:36" ht="15.75" thickBot="1">
      <c r="A124" s="208">
        <v>879</v>
      </c>
      <c r="B124" s="209" t="s">
        <v>126</v>
      </c>
      <c r="C124" s="210">
        <v>18774</v>
      </c>
      <c r="D124" s="210">
        <v>13560</v>
      </c>
      <c r="E124" s="211">
        <v>0.21593693405773945</v>
      </c>
      <c r="F124" s="211">
        <v>0.29478650260999256</v>
      </c>
      <c r="G124" s="212">
        <v>0.16430678466076695</v>
      </c>
      <c r="H124" s="213">
        <v>0.26521733775811207</v>
      </c>
      <c r="I124" s="214">
        <v>0.51540259221370144</v>
      </c>
      <c r="J124" s="214">
        <v>9.0475887008228215E-2</v>
      </c>
      <c r="K124" s="214">
        <v>7.6286612260722267E-2</v>
      </c>
      <c r="L124" s="214">
        <v>0.11959295393179217</v>
      </c>
      <c r="M124" s="214">
        <v>0.1012483229408513</v>
      </c>
      <c r="N124" s="214">
        <v>7.100976550145717E-2</v>
      </c>
      <c r="O124" s="214">
        <v>2.5983866143247422E-2</v>
      </c>
      <c r="P124" s="214">
        <v>0.57570278395019137</v>
      </c>
      <c r="Q124" s="214">
        <v>8.3614376017378533E-2</v>
      </c>
      <c r="R124" s="214">
        <v>6.4076008661038866E-2</v>
      </c>
      <c r="S124" s="214">
        <v>0.11230634837762239</v>
      </c>
      <c r="T124" s="214">
        <v>8.6335580875943466E-2</v>
      </c>
      <c r="U124" s="214">
        <v>6.0362604477238666E-2</v>
      </c>
      <c r="V124" s="214">
        <v>1.760229764058667E-2</v>
      </c>
      <c r="W124" s="215">
        <v>1.8499748914048202E-2</v>
      </c>
      <c r="X124" s="215">
        <v>2.997736077200942E-2</v>
      </c>
      <c r="Y124" s="215">
        <v>3.9534370898560274E-2</v>
      </c>
      <c r="Z124" s="215">
        <v>4.2058938969332643E-3</v>
      </c>
      <c r="AA124" s="215">
        <v>8.3385284815661962E-3</v>
      </c>
      <c r="AB124" s="215">
        <v>1.1363658376906104E-2</v>
      </c>
      <c r="AC124" s="216">
        <v>4.3104764122079914E-3</v>
      </c>
      <c r="AD124" s="216">
        <v>4.0320143490320997E-3</v>
      </c>
      <c r="AE124" s="216">
        <v>3.6856554863950361E-3</v>
      </c>
      <c r="AF124" s="215">
        <v>0.22509934779050653</v>
      </c>
      <c r="AG124" s="215">
        <v>0.15530049689576575</v>
      </c>
      <c r="AH124" s="215">
        <v>0.10484361755954388</v>
      </c>
      <c r="AI124" s="216">
        <v>8.5543837221689595E-2</v>
      </c>
      <c r="AJ124" s="216">
        <v>4.6681415929203551E-2</v>
      </c>
    </row>
    <row r="125" spans="1:36" ht="15.75" thickBot="1">
      <c r="A125" s="208">
        <v>880</v>
      </c>
      <c r="B125" s="209" t="s">
        <v>162</v>
      </c>
      <c r="C125" s="210">
        <v>9003</v>
      </c>
      <c r="D125" s="210">
        <v>7005</v>
      </c>
      <c r="E125" s="211">
        <v>0.21714983894257459</v>
      </c>
      <c r="F125" s="211">
        <v>0.30558512717982894</v>
      </c>
      <c r="G125" s="212">
        <v>0.1586009992862242</v>
      </c>
      <c r="H125" s="213">
        <v>0.27420773733047821</v>
      </c>
      <c r="I125" s="214">
        <v>0.44142359726897523</v>
      </c>
      <c r="J125" s="214">
        <v>7.9156067425876539E-2</v>
      </c>
      <c r="K125" s="214">
        <v>0.18466507264207638</v>
      </c>
      <c r="L125" s="214">
        <v>0.15799249523553208</v>
      </c>
      <c r="M125" s="214">
        <v>0.11225797614702138</v>
      </c>
      <c r="N125" s="214">
        <v>2.450479128051854E-2</v>
      </c>
      <c r="O125" s="214">
        <v>0</v>
      </c>
      <c r="P125" s="214">
        <v>0.52309817662892599</v>
      </c>
      <c r="Q125" s="214">
        <v>7.2005737809252165E-2</v>
      </c>
      <c r="R125" s="214">
        <v>0.1681923270506189</v>
      </c>
      <c r="S125" s="214">
        <v>0.13047790728948802</v>
      </c>
      <c r="T125" s="214">
        <v>8.6696313664025207E-2</v>
      </c>
      <c r="U125" s="214">
        <v>1.9529537557689946E-2</v>
      </c>
      <c r="V125" s="214">
        <v>0</v>
      </c>
      <c r="W125" s="215">
        <v>9.3454313553641005E-3</v>
      </c>
      <c r="X125" s="215">
        <v>1.742401503672274E-2</v>
      </c>
      <c r="Y125" s="215">
        <v>2.3323411403419404E-2</v>
      </c>
      <c r="Z125" s="215">
        <v>5.7179936409058477E-3</v>
      </c>
      <c r="AA125" s="215">
        <v>7.5752709103886874E-3</v>
      </c>
      <c r="AB125" s="215">
        <v>9.8608137044967868E-3</v>
      </c>
      <c r="AC125" s="216">
        <v>5.3637453718882603E-3</v>
      </c>
      <c r="AD125" s="216">
        <v>4.2203488371210683E-3</v>
      </c>
      <c r="AE125" s="216">
        <v>3.5376541473876085E-3</v>
      </c>
      <c r="AF125" s="215">
        <v>0.23351242361131574</v>
      </c>
      <c r="AG125" s="215">
        <v>0.16002676339612226</v>
      </c>
      <c r="AH125" s="215">
        <v>9.2616721690311224E-2</v>
      </c>
      <c r="AI125" s="216">
        <v>8.852604687326443E-2</v>
      </c>
      <c r="AJ125" s="216">
        <v>2.3269093504639543E-2</v>
      </c>
    </row>
    <row r="126" spans="1:36" ht="15.75" thickBot="1">
      <c r="A126" s="208">
        <v>881</v>
      </c>
      <c r="B126" s="209" t="s">
        <v>73</v>
      </c>
      <c r="C126" s="210">
        <v>105300</v>
      </c>
      <c r="D126" s="210">
        <v>75309</v>
      </c>
      <c r="E126" s="211">
        <v>0.13612535612535615</v>
      </c>
      <c r="F126" s="211">
        <v>0.19608469501513751</v>
      </c>
      <c r="G126" s="212">
        <v>0.11215127010051917</v>
      </c>
      <c r="H126" s="213">
        <v>0.2005126213334395</v>
      </c>
      <c r="I126" s="214">
        <v>0.66920732007708605</v>
      </c>
      <c r="J126" s="214">
        <v>9.0865326103652014E-2</v>
      </c>
      <c r="K126" s="214">
        <v>6.8513940392318964E-2</v>
      </c>
      <c r="L126" s="214">
        <v>0.11143264259053345</v>
      </c>
      <c r="M126" s="214">
        <v>4.1516973328892717E-2</v>
      </c>
      <c r="N126" s="214">
        <v>1.1221073104668239E-2</v>
      </c>
      <c r="O126" s="214">
        <v>7.2427244028485417E-3</v>
      </c>
      <c r="P126" s="214">
        <v>0.67404327594246438</v>
      </c>
      <c r="Q126" s="214">
        <v>9.0069825813780674E-2</v>
      </c>
      <c r="R126" s="214">
        <v>6.8254579734427917E-2</v>
      </c>
      <c r="S126" s="214">
        <v>0.10914253237871008</v>
      </c>
      <c r="T126" s="214">
        <v>4.1253379236195389E-2</v>
      </c>
      <c r="U126" s="214">
        <v>1.0105872748396002E-2</v>
      </c>
      <c r="V126" s="214">
        <v>7.1305341460257731E-3</v>
      </c>
      <c r="W126" s="215">
        <v>1.4654204708087726E-2</v>
      </c>
      <c r="X126" s="215">
        <v>2.6597380626647515E-2</v>
      </c>
      <c r="Y126" s="215">
        <v>3.6473038436017291E-2</v>
      </c>
      <c r="Z126" s="215">
        <v>2.8722368411549029E-3</v>
      </c>
      <c r="AA126" s="215">
        <v>5.9432528763162899E-3</v>
      </c>
      <c r="AB126" s="215">
        <v>8.7480235012111305E-3</v>
      </c>
      <c r="AC126" s="216">
        <v>4.4700631708620431E-3</v>
      </c>
      <c r="AD126" s="216">
        <v>4.0517861787652517E-3</v>
      </c>
      <c r="AE126" s="216">
        <v>3.561198812519309E-3</v>
      </c>
      <c r="AF126" s="215">
        <v>0.24971367045777557</v>
      </c>
      <c r="AG126" s="215">
        <v>0.17607463859524849</v>
      </c>
      <c r="AH126" s="215">
        <v>0.10002812692833747</v>
      </c>
      <c r="AI126" s="216">
        <v>7.4064577397910725E-2</v>
      </c>
      <c r="AJ126" s="216">
        <v>4.2969631783717759E-2</v>
      </c>
    </row>
    <row r="127" spans="1:36" ht="15.75" thickBot="1">
      <c r="A127" s="208">
        <v>882</v>
      </c>
      <c r="B127" s="209" t="s">
        <v>147</v>
      </c>
      <c r="C127" s="210">
        <v>13219</v>
      </c>
      <c r="D127" s="210">
        <v>10596</v>
      </c>
      <c r="E127" s="211">
        <v>0.1997881836750133</v>
      </c>
      <c r="F127" s="211">
        <v>0.29095831000832134</v>
      </c>
      <c r="G127" s="212">
        <v>0.14127972819932036</v>
      </c>
      <c r="H127" s="213">
        <v>0.25003531521328803</v>
      </c>
      <c r="I127" s="214">
        <v>0.44268814066049111</v>
      </c>
      <c r="J127" s="214">
        <v>0.10222059422581679</v>
      </c>
      <c r="K127" s="214">
        <v>9.6797617909635286E-2</v>
      </c>
      <c r="L127" s="214">
        <v>0.13315610238771441</v>
      </c>
      <c r="M127" s="214">
        <v>0.12423079292711266</v>
      </c>
      <c r="N127" s="214">
        <v>6.18925175085452E-2</v>
      </c>
      <c r="O127" s="214">
        <v>3.9014234380684666E-2</v>
      </c>
      <c r="P127" s="214">
        <v>0.51835172084196879</v>
      </c>
      <c r="Q127" s="214">
        <v>9.1402305897224423E-2</v>
      </c>
      <c r="R127" s="214">
        <v>8.4378998392001636E-2</v>
      </c>
      <c r="S127" s="214">
        <v>0.1129680031006756</v>
      </c>
      <c r="T127" s="214">
        <v>0.10747075452454458</v>
      </c>
      <c r="U127" s="214">
        <v>5.7758417127600048E-2</v>
      </c>
      <c r="V127" s="214">
        <v>2.7669800115984897E-2</v>
      </c>
      <c r="W127" s="215">
        <v>2.9606450822406195E-2</v>
      </c>
      <c r="X127" s="215">
        <v>5.5683783174210237E-2</v>
      </c>
      <c r="Y127" s="215">
        <v>7.6347974415208436E-2</v>
      </c>
      <c r="Z127" s="215">
        <v>5.6866474970180114E-3</v>
      </c>
      <c r="AA127" s="215">
        <v>1.3260510670420495E-2</v>
      </c>
      <c r="AB127" s="215">
        <v>2.0166889625043986E-2</v>
      </c>
      <c r="AC127" s="216">
        <v>5.1577480028359166E-3</v>
      </c>
      <c r="AD127" s="216">
        <v>4.3147357817657954E-3</v>
      </c>
      <c r="AE127" s="216">
        <v>3.6838089440733848E-3</v>
      </c>
      <c r="AF127" s="215">
        <v>0.21976730688719887</v>
      </c>
      <c r="AG127" s="215">
        <v>0.15096580201769497</v>
      </c>
      <c r="AH127" s="215">
        <v>9.5132888910960473E-2</v>
      </c>
      <c r="AI127" s="216">
        <v>6.9975035933126567E-2</v>
      </c>
      <c r="AJ127" s="216">
        <v>4.5583238958097398E-2</v>
      </c>
    </row>
    <row r="128" spans="1:36" ht="15.75" thickBot="1">
      <c r="A128" s="208">
        <v>883</v>
      </c>
      <c r="B128" s="209" t="s">
        <v>161</v>
      </c>
      <c r="C128" s="210">
        <v>14288</v>
      </c>
      <c r="D128" s="210">
        <v>8685</v>
      </c>
      <c r="E128" s="211">
        <v>0.18337066069428898</v>
      </c>
      <c r="F128" s="211">
        <v>0.24934814586643458</v>
      </c>
      <c r="G128" s="212">
        <v>0.16188831318365002</v>
      </c>
      <c r="H128" s="213">
        <v>0.25369637305699483</v>
      </c>
      <c r="I128" s="214">
        <v>0.48678227840689225</v>
      </c>
      <c r="J128" s="214">
        <v>0.17457704776845426</v>
      </c>
      <c r="K128" s="214">
        <v>0.10020917138693419</v>
      </c>
      <c r="L128" s="214">
        <v>8.89273960376879E-2</v>
      </c>
      <c r="M128" s="214">
        <v>6.3493380164508978E-2</v>
      </c>
      <c r="N128" s="214">
        <v>8.5870149156120776E-2</v>
      </c>
      <c r="O128" s="214">
        <v>1.4057707940177123E-4</v>
      </c>
      <c r="P128" s="214">
        <v>0.53772584019166991</v>
      </c>
      <c r="Q128" s="214">
        <v>0.1627846947086786</v>
      </c>
      <c r="R128" s="214">
        <v>9.019827047086415E-2</v>
      </c>
      <c r="S128" s="214">
        <v>8.1098566040433223E-2</v>
      </c>
      <c r="T128" s="214">
        <v>6.0939036242761861E-2</v>
      </c>
      <c r="U128" s="214">
        <v>6.667769472397167E-2</v>
      </c>
      <c r="V128" s="214">
        <v>5.7589762162073733E-4</v>
      </c>
      <c r="W128" s="215">
        <v>3.5119117590811544E-2</v>
      </c>
      <c r="X128" s="215">
        <v>6.6234110964641144E-2</v>
      </c>
      <c r="Y128" s="215">
        <v>9.1862469787035106E-2</v>
      </c>
      <c r="Z128" s="215">
        <v>6.0076279728551486E-3</v>
      </c>
      <c r="AA128" s="215">
        <v>1.2703230038688949E-2</v>
      </c>
      <c r="AB128" s="215">
        <v>1.9397528744142366E-2</v>
      </c>
      <c r="AC128" s="216">
        <v>4.8350958683403859E-3</v>
      </c>
      <c r="AD128" s="216">
        <v>3.7396384412390405E-3</v>
      </c>
      <c r="AE128" s="216">
        <v>2.7382561592977743E-3</v>
      </c>
      <c r="AF128" s="215">
        <v>0.25098211910629326</v>
      </c>
      <c r="AG128" s="215">
        <v>0.17529816731288972</v>
      </c>
      <c r="AH128" s="215">
        <v>0.12596331050545642</v>
      </c>
      <c r="AI128" s="216">
        <v>0.10890257558790595</v>
      </c>
      <c r="AJ128" s="216">
        <v>4.8819804260218765E-2</v>
      </c>
    </row>
    <row r="129" spans="1:36" ht="15.75" thickBot="1">
      <c r="A129" s="208">
        <v>884</v>
      </c>
      <c r="B129" s="209" t="s">
        <v>85</v>
      </c>
      <c r="C129" s="210">
        <v>12377</v>
      </c>
      <c r="D129" s="210">
        <v>8981</v>
      </c>
      <c r="E129" s="211">
        <v>0.11335541730629396</v>
      </c>
      <c r="F129" s="211">
        <v>0.17435819665508603</v>
      </c>
      <c r="G129" s="212">
        <v>9.5535018372118918E-2</v>
      </c>
      <c r="H129" s="213">
        <v>0.17326784322458522</v>
      </c>
      <c r="I129" s="214">
        <v>0.76502572596826179</v>
      </c>
      <c r="J129" s="214">
        <v>0.11508385137340689</v>
      </c>
      <c r="K129" s="214">
        <v>1.7832906463039463E-2</v>
      </c>
      <c r="L129" s="214">
        <v>7.105000898223969E-2</v>
      </c>
      <c r="M129" s="214">
        <v>3.1007507213052191E-2</v>
      </c>
      <c r="N129" s="214">
        <v>0</v>
      </c>
      <c r="O129" s="214">
        <v>0</v>
      </c>
      <c r="P129" s="214">
        <v>0.78307554584368522</v>
      </c>
      <c r="Q129" s="214">
        <v>0.11369465156695177</v>
      </c>
      <c r="R129" s="214">
        <v>1.5815390620954013E-2</v>
      </c>
      <c r="S129" s="214">
        <v>6.497217520015787E-2</v>
      </c>
      <c r="T129" s="214">
        <v>2.2442236768251068E-2</v>
      </c>
      <c r="U129" s="214">
        <v>0</v>
      </c>
      <c r="V129" s="214">
        <v>0</v>
      </c>
      <c r="W129" s="215">
        <v>1.5453182092678749E-2</v>
      </c>
      <c r="X129" s="215">
        <v>2.6654270363572315E-2</v>
      </c>
      <c r="Y129" s="215">
        <v>3.5597508927778014E-2</v>
      </c>
      <c r="Z129" s="215">
        <v>4.1198084845785578E-3</v>
      </c>
      <c r="AA129" s="215">
        <v>9.0199616815576176E-3</v>
      </c>
      <c r="AB129" s="215">
        <v>1.3030338976079242E-2</v>
      </c>
      <c r="AC129" s="216">
        <v>4.7784783730333456E-3</v>
      </c>
      <c r="AD129" s="216">
        <v>4.070818363193944E-3</v>
      </c>
      <c r="AE129" s="216">
        <v>3.3610325399075756E-3</v>
      </c>
      <c r="AF129" s="215">
        <v>0.24700815278914978</v>
      </c>
      <c r="AG129" s="215">
        <v>0.17523215916990276</v>
      </c>
      <c r="AH129" s="215">
        <v>0.11430547480656034</v>
      </c>
      <c r="AI129" s="216">
        <v>9.7277207724004167E-2</v>
      </c>
      <c r="AJ129" s="216">
        <v>4.9994432691237066E-2</v>
      </c>
    </row>
    <row r="130" spans="1:36" ht="15.75" thickBot="1">
      <c r="A130" s="208">
        <v>885</v>
      </c>
      <c r="B130" s="209" t="s">
        <v>180</v>
      </c>
      <c r="C130" s="210">
        <v>40340</v>
      </c>
      <c r="D130" s="210">
        <v>28570</v>
      </c>
      <c r="E130" s="211">
        <v>0.14434804164600892</v>
      </c>
      <c r="F130" s="211">
        <v>0.19511532226078332</v>
      </c>
      <c r="G130" s="212">
        <v>0.12033601680084001</v>
      </c>
      <c r="H130" s="213">
        <v>0.19616939096954852</v>
      </c>
      <c r="I130" s="214">
        <v>0.69047729048705953</v>
      </c>
      <c r="J130" s="214">
        <v>8.4364125287147915E-2</v>
      </c>
      <c r="K130" s="214">
        <v>5.291526728156689E-2</v>
      </c>
      <c r="L130" s="214">
        <v>0.10926497492049773</v>
      </c>
      <c r="M130" s="214">
        <v>2.8574925393761344E-2</v>
      </c>
      <c r="N130" s="214">
        <v>2.549498773078963E-2</v>
      </c>
      <c r="O130" s="214">
        <v>8.9084288991770986E-3</v>
      </c>
      <c r="P130" s="214">
        <v>0.71019325840671188</v>
      </c>
      <c r="Q130" s="214">
        <v>7.8411293405911991E-2</v>
      </c>
      <c r="R130" s="214">
        <v>5.10697141757551E-2</v>
      </c>
      <c r="S130" s="214">
        <v>0.10106653969732236</v>
      </c>
      <c r="T130" s="214">
        <v>2.8048243058446432E-2</v>
      </c>
      <c r="U130" s="214">
        <v>2.3827475348921101E-2</v>
      </c>
      <c r="V130" s="214">
        <v>7.3834759069311131E-3</v>
      </c>
      <c r="W130" s="215">
        <v>1.560329123180014E-2</v>
      </c>
      <c r="X130" s="215">
        <v>2.8391436922502882E-2</v>
      </c>
      <c r="Y130" s="215">
        <v>3.8704900871167389E-2</v>
      </c>
      <c r="Z130" s="215">
        <v>2.2057214618913506E-3</v>
      </c>
      <c r="AA130" s="215">
        <v>4.1663161535756025E-3</v>
      </c>
      <c r="AB130" s="215">
        <v>5.8115791990952593E-3</v>
      </c>
      <c r="AC130" s="216">
        <v>5.2586640386728147E-3</v>
      </c>
      <c r="AD130" s="216">
        <v>4.8405916414930644E-3</v>
      </c>
      <c r="AE130" s="216">
        <v>4.4882146113345003E-3</v>
      </c>
      <c r="AF130" s="215">
        <v>0.21314131007366777</v>
      </c>
      <c r="AG130" s="215">
        <v>0.15552720852231036</v>
      </c>
      <c r="AH130" s="215">
        <v>0.11065824687460042</v>
      </c>
      <c r="AI130" s="216">
        <v>5.8056519583539919E-2</v>
      </c>
      <c r="AJ130" s="216">
        <v>3.2586629331466575E-2</v>
      </c>
    </row>
    <row r="131" spans="1:36" ht="15.75" thickBot="1">
      <c r="A131" s="208">
        <v>886</v>
      </c>
      <c r="B131" s="209" t="s">
        <v>92</v>
      </c>
      <c r="C131" s="210">
        <v>110645</v>
      </c>
      <c r="D131" s="210">
        <v>79623</v>
      </c>
      <c r="E131" s="211">
        <v>0.16100140087667766</v>
      </c>
      <c r="F131" s="211">
        <v>0.2190253818890715</v>
      </c>
      <c r="G131" s="212">
        <v>0.1325621993645052</v>
      </c>
      <c r="H131" s="213">
        <v>0.20461609359757213</v>
      </c>
      <c r="I131" s="214">
        <v>0.64207255082264425</v>
      </c>
      <c r="J131" s="214">
        <v>9.8581427202354091E-2</v>
      </c>
      <c r="K131" s="214">
        <v>6.983196951793369E-2</v>
      </c>
      <c r="L131" s="214">
        <v>9.008044909076425E-2</v>
      </c>
      <c r="M131" s="214">
        <v>6.6452921063032022E-2</v>
      </c>
      <c r="N131" s="214">
        <v>2.6330926089349969E-2</v>
      </c>
      <c r="O131" s="214">
        <v>6.6497562139216856E-3</v>
      </c>
      <c r="P131" s="214">
        <v>0.66291409211027574</v>
      </c>
      <c r="Q131" s="214">
        <v>9.4149274536574568E-2</v>
      </c>
      <c r="R131" s="214">
        <v>6.702514429565673E-2</v>
      </c>
      <c r="S131" s="214">
        <v>8.461974400819125E-2</v>
      </c>
      <c r="T131" s="214">
        <v>6.1470105467650554E-2</v>
      </c>
      <c r="U131" s="214">
        <v>2.4758486556919323E-2</v>
      </c>
      <c r="V131" s="214">
        <v>5.0631530247315379E-3</v>
      </c>
      <c r="W131" s="215">
        <v>2.4306891155022974E-2</v>
      </c>
      <c r="X131" s="215">
        <v>4.3826805760315925E-2</v>
      </c>
      <c r="Y131" s="215">
        <v>5.9410696936726078E-2</v>
      </c>
      <c r="Z131" s="215">
        <v>5.6081629344246287E-3</v>
      </c>
      <c r="AA131" s="215">
        <v>1.0350657402716077E-2</v>
      </c>
      <c r="AB131" s="215">
        <v>1.5472363280584529E-2</v>
      </c>
      <c r="AC131" s="216">
        <v>5.839764372273135E-3</v>
      </c>
      <c r="AD131" s="216">
        <v>5.156807365407458E-3</v>
      </c>
      <c r="AE131" s="216">
        <v>4.6125883975531154E-3</v>
      </c>
      <c r="AF131" s="215">
        <v>0.16491748917986473</v>
      </c>
      <c r="AG131" s="215">
        <v>0.10833902700704516</v>
      </c>
      <c r="AH131" s="215">
        <v>0.1150092011368468</v>
      </c>
      <c r="AI131" s="216">
        <v>8.1521984725925242E-2</v>
      </c>
      <c r="AJ131" s="216">
        <v>5.7181970033784217E-2</v>
      </c>
    </row>
    <row r="132" spans="1:36" ht="15.75" thickBot="1">
      <c r="A132" s="208">
        <v>887</v>
      </c>
      <c r="B132" s="209" t="s">
        <v>107</v>
      </c>
      <c r="C132" s="210">
        <v>21648</v>
      </c>
      <c r="D132" s="210">
        <v>15495</v>
      </c>
      <c r="E132" s="211">
        <v>0.18052475979305246</v>
      </c>
      <c r="F132" s="211">
        <v>0.25801603868442347</v>
      </c>
      <c r="G132" s="212">
        <v>0.14778960955146828</v>
      </c>
      <c r="H132" s="213">
        <v>0.22852946111648914</v>
      </c>
      <c r="I132" s="214">
        <v>0.49155877466626113</v>
      </c>
      <c r="J132" s="214">
        <v>0.12518622342329871</v>
      </c>
      <c r="K132" s="214">
        <v>0.10239248520505312</v>
      </c>
      <c r="L132" s="214">
        <v>0.17594425273281353</v>
      </c>
      <c r="M132" s="214">
        <v>6.4937180869392166E-2</v>
      </c>
      <c r="N132" s="214">
        <v>3.9981083103181429E-2</v>
      </c>
      <c r="O132" s="214">
        <v>0</v>
      </c>
      <c r="P132" s="214">
        <v>0.54865802418771425</v>
      </c>
      <c r="Q132" s="214">
        <v>0.11268295225565984</v>
      </c>
      <c r="R132" s="214">
        <v>8.99058139913093E-2</v>
      </c>
      <c r="S132" s="214">
        <v>0.15406502010816422</v>
      </c>
      <c r="T132" s="214">
        <v>5.9327115931868082E-2</v>
      </c>
      <c r="U132" s="214">
        <v>3.5231999630479759E-2</v>
      </c>
      <c r="V132" s="214">
        <v>1.2907389480477563E-4</v>
      </c>
      <c r="W132" s="215">
        <v>3.1572898638503523E-2</v>
      </c>
      <c r="X132" s="215">
        <v>5.567427727920185E-2</v>
      </c>
      <c r="Y132" s="215">
        <v>7.4574034954666135E-2</v>
      </c>
      <c r="Z132" s="215">
        <v>6.6635201820456191E-3</v>
      </c>
      <c r="AA132" s="215">
        <v>1.1727973095248811E-2</v>
      </c>
      <c r="AB132" s="215">
        <v>1.7881360697153768E-2</v>
      </c>
      <c r="AC132" s="216">
        <v>6.1558790091587089E-3</v>
      </c>
      <c r="AD132" s="216">
        <v>5.5006275595002796E-3</v>
      </c>
      <c r="AE132" s="216">
        <v>4.9349130064311022E-3</v>
      </c>
      <c r="AF132" s="215">
        <v>0.19160229168011086</v>
      </c>
      <c r="AG132" s="215">
        <v>0.13724271696369883</v>
      </c>
      <c r="AH132" s="215">
        <v>0.13023034748043322</v>
      </c>
      <c r="AI132" s="216">
        <v>7.8252032520325199E-2</v>
      </c>
      <c r="AJ132" s="216">
        <v>4.2271700548564065E-2</v>
      </c>
    </row>
    <row r="133" spans="1:36" ht="15.75" thickBot="1">
      <c r="A133" s="208">
        <v>888</v>
      </c>
      <c r="B133" s="209" t="s">
        <v>98</v>
      </c>
      <c r="C133" s="210">
        <v>89914</v>
      </c>
      <c r="D133" s="210">
        <v>62736</v>
      </c>
      <c r="E133" s="211">
        <v>0.17068532152946148</v>
      </c>
      <c r="F133" s="211">
        <v>0.23418186155659834</v>
      </c>
      <c r="G133" s="212">
        <v>0.13936176995664371</v>
      </c>
      <c r="H133" s="213">
        <v>0.22097771136189751</v>
      </c>
      <c r="I133" s="214">
        <v>0.5929648091904911</v>
      </c>
      <c r="J133" s="214">
        <v>8.4482863554968882E-2</v>
      </c>
      <c r="K133" s="214">
        <v>6.1698692805135638E-2</v>
      </c>
      <c r="L133" s="214">
        <v>0.11205017773569925</v>
      </c>
      <c r="M133" s="214">
        <v>8.9589800854718321E-2</v>
      </c>
      <c r="N133" s="214">
        <v>5.3752251737694157E-2</v>
      </c>
      <c r="O133" s="214">
        <v>5.4614041212924245E-3</v>
      </c>
      <c r="P133" s="214">
        <v>0.63215341358193866</v>
      </c>
      <c r="Q133" s="214">
        <v>8.2575358935593215E-2</v>
      </c>
      <c r="R133" s="214">
        <v>5.8605400383490512E-2</v>
      </c>
      <c r="S133" s="214">
        <v>9.9362993820646742E-2</v>
      </c>
      <c r="T133" s="214">
        <v>7.6221495731538538E-2</v>
      </c>
      <c r="U133" s="214">
        <v>4.6084365583742522E-2</v>
      </c>
      <c r="V133" s="214">
        <v>4.9969719630500757E-3</v>
      </c>
      <c r="W133" s="215">
        <v>2.4207065246477706E-2</v>
      </c>
      <c r="X133" s="215">
        <v>4.6681599223661649E-2</v>
      </c>
      <c r="Y133" s="215">
        <v>6.6392820510685596E-2</v>
      </c>
      <c r="Z133" s="215">
        <v>3.7477623317178745E-3</v>
      </c>
      <c r="AA133" s="215">
        <v>7.7345642559444351E-3</v>
      </c>
      <c r="AB133" s="215">
        <v>1.0781219895844379E-2</v>
      </c>
      <c r="AC133" s="216">
        <v>4.4909131575838904E-3</v>
      </c>
      <c r="AD133" s="216">
        <v>4.0034974824356504E-3</v>
      </c>
      <c r="AE133" s="216">
        <v>3.5645215486273096E-3</v>
      </c>
      <c r="AF133" s="215">
        <v>0.22657847509878751</v>
      </c>
      <c r="AG133" s="215">
        <v>0.16359630796273997</v>
      </c>
      <c r="AH133" s="215">
        <v>9.0572118274327179E-2</v>
      </c>
      <c r="AI133" s="216">
        <v>6.6574726961318609E-2</v>
      </c>
      <c r="AJ133" s="216">
        <v>3.7904871206324915E-2</v>
      </c>
    </row>
    <row r="134" spans="1:36" ht="15.75" thickBot="1">
      <c r="A134" s="208">
        <v>889</v>
      </c>
      <c r="B134" s="209" t="s">
        <v>39</v>
      </c>
      <c r="C134" s="210">
        <v>14235</v>
      </c>
      <c r="D134" s="210">
        <v>8765</v>
      </c>
      <c r="E134" s="211">
        <v>0.2211450649806814</v>
      </c>
      <c r="F134" s="211">
        <v>0.31753097997892521</v>
      </c>
      <c r="G134" s="212">
        <v>0.19566457501426129</v>
      </c>
      <c r="H134" s="213">
        <v>0.34441738733599542</v>
      </c>
      <c r="I134" s="214">
        <v>0.30280505537077196</v>
      </c>
      <c r="J134" s="214">
        <v>3.5612427050313873E-2</v>
      </c>
      <c r="K134" s="214">
        <v>0.12256844152152339</v>
      </c>
      <c r="L134" s="214">
        <v>0.22805531930923684</v>
      </c>
      <c r="M134" s="214">
        <v>0.20349137226645672</v>
      </c>
      <c r="N134" s="214">
        <v>6.2023563332863046E-2</v>
      </c>
      <c r="O134" s="214">
        <v>4.5443821148834287E-2</v>
      </c>
      <c r="P134" s="214">
        <v>0.31652249847492292</v>
      </c>
      <c r="Q134" s="214">
        <v>4.2372410755890696E-2</v>
      </c>
      <c r="R134" s="214">
        <v>0.12495266147247207</v>
      </c>
      <c r="S134" s="214">
        <v>0.21561454563227264</v>
      </c>
      <c r="T134" s="214">
        <v>0.19357757948198628</v>
      </c>
      <c r="U134" s="214">
        <v>6.0619465501927809E-2</v>
      </c>
      <c r="V134" s="214">
        <v>4.634083868052731E-2</v>
      </c>
      <c r="W134" s="215">
        <v>8.3430299599998869E-2</v>
      </c>
      <c r="X134" s="215">
        <v>0.16154185784531083</v>
      </c>
      <c r="Y134" s="215">
        <v>0.22745519226729272</v>
      </c>
      <c r="Z134" s="215">
        <v>7.1115519381113514E-3</v>
      </c>
      <c r="AA134" s="215">
        <v>1.4447389546057317E-2</v>
      </c>
      <c r="AB134" s="215">
        <v>2.269981091119818E-2</v>
      </c>
      <c r="AC134" s="216">
        <v>7.1171482648251247E-3</v>
      </c>
      <c r="AD134" s="216">
        <v>6.416191731166308E-3</v>
      </c>
      <c r="AE134" s="216">
        <v>4.9813796520511355E-3</v>
      </c>
      <c r="AF134" s="215">
        <v>0.2209229326510069</v>
      </c>
      <c r="AG134" s="215">
        <v>0.15654843706770599</v>
      </c>
      <c r="AH134" s="215">
        <v>0.12272307914542741</v>
      </c>
      <c r="AI134" s="216">
        <v>5.5918510713031243E-2</v>
      </c>
      <c r="AJ134" s="216">
        <v>3.7079292641186541E-2</v>
      </c>
    </row>
    <row r="135" spans="1:36" ht="15.75" thickBot="1">
      <c r="A135" s="208">
        <v>890</v>
      </c>
      <c r="B135" s="209" t="s">
        <v>40</v>
      </c>
      <c r="C135" s="210">
        <v>11200</v>
      </c>
      <c r="D135" s="210">
        <v>7238</v>
      </c>
      <c r="E135" s="211">
        <v>0.30732142857142858</v>
      </c>
      <c r="F135" s="211">
        <v>0.40951373214285713</v>
      </c>
      <c r="G135" s="212">
        <v>0.24965460071843062</v>
      </c>
      <c r="H135" s="213">
        <v>0.39530846919038404</v>
      </c>
      <c r="I135" s="214">
        <v>0.3568128135200857</v>
      </c>
      <c r="J135" s="214">
        <v>0.10675533530591502</v>
      </c>
      <c r="K135" s="214">
        <v>9.6943659267269985E-2</v>
      </c>
      <c r="L135" s="214">
        <v>0.13492885670699328</v>
      </c>
      <c r="M135" s="214">
        <v>0.13516674272038753</v>
      </c>
      <c r="N135" s="214">
        <v>8.5767026943314714E-2</v>
      </c>
      <c r="O135" s="214">
        <v>8.3625565536033925E-2</v>
      </c>
      <c r="P135" s="214">
        <v>0.35481261847677964</v>
      </c>
      <c r="Q135" s="214">
        <v>0.10597870299743159</v>
      </c>
      <c r="R135" s="214">
        <v>0.10805551097308017</v>
      </c>
      <c r="S135" s="214">
        <v>0.12573333576009077</v>
      </c>
      <c r="T135" s="214">
        <v>0.13625057152895095</v>
      </c>
      <c r="U135" s="214">
        <v>8.4871428736889312E-2</v>
      </c>
      <c r="V135" s="214">
        <v>8.4297831526777875E-2</v>
      </c>
      <c r="W135" s="215">
        <v>1.3253811834054677E-2</v>
      </c>
      <c r="X135" s="215">
        <v>2.2944763815552521E-2</v>
      </c>
      <c r="Y135" s="215">
        <v>3.1779973571883904E-2</v>
      </c>
      <c r="Z135" s="215">
        <v>2.4903604565149539E-3</v>
      </c>
      <c r="AA135" s="215">
        <v>5.1175366595815628E-3</v>
      </c>
      <c r="AB135" s="215">
        <v>6.7774691602293527E-3</v>
      </c>
      <c r="AC135" s="216">
        <v>9.8637553197251197E-3</v>
      </c>
      <c r="AD135" s="216">
        <v>8.5749136600179431E-3</v>
      </c>
      <c r="AE135" s="216">
        <v>7.2961469749352227E-3</v>
      </c>
      <c r="AF135" s="215">
        <v>0.28581171012976242</v>
      </c>
      <c r="AG135" s="215">
        <v>0.20320647229299554</v>
      </c>
      <c r="AH135" s="215">
        <v>0.1157735324172605</v>
      </c>
      <c r="AI135" s="216">
        <v>0.10008928571428571</v>
      </c>
      <c r="AJ135" s="216">
        <v>6.9218016026526732E-2</v>
      </c>
    </row>
    <row r="136" spans="1:36" ht="15.75" thickBot="1">
      <c r="A136" s="208">
        <v>891</v>
      </c>
      <c r="B136" s="209" t="s">
        <v>122</v>
      </c>
      <c r="C136" s="210">
        <v>58991</v>
      </c>
      <c r="D136" s="210">
        <v>40857</v>
      </c>
      <c r="E136" s="211">
        <v>0.1630418199386347</v>
      </c>
      <c r="F136" s="211">
        <v>0.22106298086902146</v>
      </c>
      <c r="G136" s="212">
        <v>0.13828719680838047</v>
      </c>
      <c r="H136" s="213">
        <v>0.22748195168514576</v>
      </c>
      <c r="I136" s="214">
        <v>0.63671158633971126</v>
      </c>
      <c r="J136" s="214">
        <v>9.5778380081762191E-2</v>
      </c>
      <c r="K136" s="214">
        <v>6.3979265021657419E-2</v>
      </c>
      <c r="L136" s="214">
        <v>0.10557560448615141</v>
      </c>
      <c r="M136" s="214">
        <v>6.2025953980973013E-2</v>
      </c>
      <c r="N136" s="214">
        <v>2.9959788153636372E-2</v>
      </c>
      <c r="O136" s="214">
        <v>5.9694219361087122E-3</v>
      </c>
      <c r="P136" s="214">
        <v>0.63187144796850614</v>
      </c>
      <c r="Q136" s="214">
        <v>9.4140523326677605E-2</v>
      </c>
      <c r="R136" s="214">
        <v>6.3420175529767808E-2</v>
      </c>
      <c r="S136" s="214">
        <v>0.1109894726408704</v>
      </c>
      <c r="T136" s="214">
        <v>6.0185349568217278E-2</v>
      </c>
      <c r="U136" s="214">
        <v>3.1709114046137354E-2</v>
      </c>
      <c r="V136" s="214">
        <v>7.6839169198232495E-3</v>
      </c>
      <c r="W136" s="215">
        <v>1.356357645253191E-2</v>
      </c>
      <c r="X136" s="215">
        <v>2.3899236130823572E-2</v>
      </c>
      <c r="Y136" s="215">
        <v>3.1680336458353019E-2</v>
      </c>
      <c r="Z136" s="215">
        <v>3.2145765669990283E-3</v>
      </c>
      <c r="AA136" s="215">
        <v>6.0134225004884545E-3</v>
      </c>
      <c r="AB136" s="215">
        <v>8.9550419842446237E-3</v>
      </c>
      <c r="AC136" s="216">
        <v>4.3338411982868823E-3</v>
      </c>
      <c r="AD136" s="216">
        <v>3.6545954588723703E-3</v>
      </c>
      <c r="AE136" s="216">
        <v>3.0687361385845621E-3</v>
      </c>
      <c r="AF136" s="215">
        <v>0.22385020979489567</v>
      </c>
      <c r="AG136" s="215">
        <v>0.16006330274364103</v>
      </c>
      <c r="AH136" s="215">
        <v>9.6620116868810987E-2</v>
      </c>
      <c r="AI136" s="216">
        <v>6.7450967096675751E-2</v>
      </c>
      <c r="AJ136" s="216">
        <v>6.9217025234353968E-2</v>
      </c>
    </row>
    <row r="137" spans="1:36" ht="15.75" thickBot="1">
      <c r="A137" s="208">
        <v>892</v>
      </c>
      <c r="B137" s="209" t="s">
        <v>121</v>
      </c>
      <c r="C137" s="210">
        <v>21957</v>
      </c>
      <c r="D137" s="210">
        <v>13070</v>
      </c>
      <c r="E137" s="211">
        <v>0.3351550758300314</v>
      </c>
      <c r="F137" s="211">
        <v>0.43484452022729109</v>
      </c>
      <c r="G137" s="212">
        <v>0.30734506503442993</v>
      </c>
      <c r="H137" s="213">
        <v>0.44382484315225706</v>
      </c>
      <c r="I137" s="214">
        <v>0.16446080929559032</v>
      </c>
      <c r="J137" s="214">
        <v>4.8938209538172149E-2</v>
      </c>
      <c r="K137" s="214">
        <v>7.4996484773927938E-2</v>
      </c>
      <c r="L137" s="214">
        <v>0.159232084112438</v>
      </c>
      <c r="M137" s="214">
        <v>0.2585431881973756</v>
      </c>
      <c r="N137" s="214">
        <v>0.16600260579278775</v>
      </c>
      <c r="O137" s="214">
        <v>0.12782661828970818</v>
      </c>
      <c r="P137" s="214">
        <v>0.20192544108951352</v>
      </c>
      <c r="Q137" s="214">
        <v>5.2001772369789874E-2</v>
      </c>
      <c r="R137" s="214">
        <v>7.4555679777018227E-2</v>
      </c>
      <c r="S137" s="214">
        <v>0.14922309930008831</v>
      </c>
      <c r="T137" s="214">
        <v>0.25111002158665613</v>
      </c>
      <c r="U137" s="214">
        <v>0.16356447946387992</v>
      </c>
      <c r="V137" s="214">
        <v>0.10761950641305405</v>
      </c>
      <c r="W137" s="215">
        <v>6.7809040839152443E-2</v>
      </c>
      <c r="X137" s="215">
        <v>0.12241856851028469</v>
      </c>
      <c r="Y137" s="215">
        <v>0.16543023441014468</v>
      </c>
      <c r="Z137" s="215">
        <v>1.534135220326531E-2</v>
      </c>
      <c r="AA137" s="215">
        <v>2.6153862980751067E-2</v>
      </c>
      <c r="AB137" s="215">
        <v>3.8506710851779917E-2</v>
      </c>
      <c r="AC137" s="216">
        <v>4.5285412577212034E-3</v>
      </c>
      <c r="AD137" s="216">
        <v>3.6151786137660308E-3</v>
      </c>
      <c r="AE137" s="216">
        <v>3.1873984092459159E-3</v>
      </c>
      <c r="AF137" s="215">
        <v>0.23309257678957201</v>
      </c>
      <c r="AG137" s="215">
        <v>0.17183099691327028</v>
      </c>
      <c r="AH137" s="215">
        <v>0.15719631395997335</v>
      </c>
      <c r="AI137" s="216">
        <v>0.10420367081113083</v>
      </c>
      <c r="AJ137" s="216">
        <v>6.6641162968630471E-2</v>
      </c>
    </row>
    <row r="138" spans="1:36" ht="15.75" thickBot="1">
      <c r="A138" s="208">
        <v>893</v>
      </c>
      <c r="B138" s="209" t="s">
        <v>140</v>
      </c>
      <c r="C138" s="210">
        <v>19900</v>
      </c>
      <c r="D138" s="210">
        <v>15259</v>
      </c>
      <c r="E138" s="211">
        <v>0.13020100502512563</v>
      </c>
      <c r="F138" s="211">
        <v>0.18096383037889144</v>
      </c>
      <c r="G138" s="212">
        <v>0.10413526443410447</v>
      </c>
      <c r="H138" s="213">
        <v>0.17114163807731089</v>
      </c>
      <c r="I138" s="214">
        <v>0.78379995820156223</v>
      </c>
      <c r="J138" s="214">
        <v>7.9098858528056634E-2</v>
      </c>
      <c r="K138" s="214">
        <v>6.4335198547567141E-2</v>
      </c>
      <c r="L138" s="214">
        <v>4.7304086994821325E-2</v>
      </c>
      <c r="M138" s="214">
        <v>2.4550355659203656E-2</v>
      </c>
      <c r="N138" s="214">
        <v>8.6049737161895544E-4</v>
      </c>
      <c r="O138" s="214">
        <v>5.1044697170060812E-5</v>
      </c>
      <c r="P138" s="214">
        <v>0.78859156774146721</v>
      </c>
      <c r="Q138" s="214">
        <v>7.6244628186333999E-2</v>
      </c>
      <c r="R138" s="214">
        <v>6.1186684283549279E-2</v>
      </c>
      <c r="S138" s="214">
        <v>5.0654615066847757E-2</v>
      </c>
      <c r="T138" s="214">
        <v>2.1480695712984665E-2</v>
      </c>
      <c r="U138" s="214">
        <v>1.7102502086602737E-3</v>
      </c>
      <c r="V138" s="214">
        <v>1.3155880015686911E-4</v>
      </c>
      <c r="W138" s="215">
        <v>6.5828036145657723E-3</v>
      </c>
      <c r="X138" s="215">
        <v>1.2891848073230953E-2</v>
      </c>
      <c r="Y138" s="215">
        <v>1.7978427381539656E-2</v>
      </c>
      <c r="Z138" s="215">
        <v>2.295354358064695E-3</v>
      </c>
      <c r="AA138" s="215">
        <v>4.9842257529467719E-3</v>
      </c>
      <c r="AB138" s="215">
        <v>7.3473155198668467E-3</v>
      </c>
      <c r="AC138" s="216">
        <v>4.8328362591508129E-3</v>
      </c>
      <c r="AD138" s="216">
        <v>4.1806645518158532E-3</v>
      </c>
      <c r="AE138" s="216">
        <v>3.8352622173733883E-3</v>
      </c>
      <c r="AF138" s="215">
        <v>0.16838135387090566</v>
      </c>
      <c r="AG138" s="215">
        <v>0.11241719739971512</v>
      </c>
      <c r="AH138" s="215">
        <v>9.0435999317925925E-2</v>
      </c>
      <c r="AI138" s="216">
        <v>7.0854271356783918E-2</v>
      </c>
      <c r="AJ138" s="216">
        <v>4.1876925093387515E-2</v>
      </c>
    </row>
    <row r="139" spans="1:36" ht="15.75" thickBot="1">
      <c r="A139" s="208">
        <v>894</v>
      </c>
      <c r="B139" s="209" t="s">
        <v>160</v>
      </c>
      <c r="C139" s="210">
        <v>13937</v>
      </c>
      <c r="D139" s="210">
        <v>9906</v>
      </c>
      <c r="E139" s="211">
        <v>0.22128148094998923</v>
      </c>
      <c r="F139" s="211">
        <v>0.29294743488555641</v>
      </c>
      <c r="G139" s="212">
        <v>0.1766606097314759</v>
      </c>
      <c r="H139" s="213">
        <v>0.29290674338784578</v>
      </c>
      <c r="I139" s="214">
        <v>0.44361565518936635</v>
      </c>
      <c r="J139" s="214">
        <v>5.7822985630736033E-2</v>
      </c>
      <c r="K139" s="214">
        <v>0.10986632096292813</v>
      </c>
      <c r="L139" s="214">
        <v>0.20097981705699927</v>
      </c>
      <c r="M139" s="214">
        <v>3.1025690584428601E-2</v>
      </c>
      <c r="N139" s="214">
        <v>0.13122491070357492</v>
      </c>
      <c r="O139" s="214">
        <v>2.5464619871966791E-2</v>
      </c>
      <c r="P139" s="214">
        <v>0.49628015196970687</v>
      </c>
      <c r="Q139" s="214">
        <v>6.0404046087427346E-2</v>
      </c>
      <c r="R139" s="214">
        <v>0.10037844919344251</v>
      </c>
      <c r="S139" s="214">
        <v>0.17525144390821673</v>
      </c>
      <c r="T139" s="214">
        <v>3.1938578201096621E-2</v>
      </c>
      <c r="U139" s="214">
        <v>0.11425918208585525</v>
      </c>
      <c r="V139" s="214">
        <v>2.1488148554254651E-2</v>
      </c>
      <c r="W139" s="215">
        <v>1.6483466220721717E-2</v>
      </c>
      <c r="X139" s="215">
        <v>3.0664197008917409E-2</v>
      </c>
      <c r="Y139" s="215">
        <v>4.3963053981851088E-2</v>
      </c>
      <c r="Z139" s="215">
        <v>2.322410933568581E-3</v>
      </c>
      <c r="AA139" s="215">
        <v>5.6572399510915186E-3</v>
      </c>
      <c r="AB139" s="215">
        <v>8.7895853518235815E-3</v>
      </c>
      <c r="AC139" s="216">
        <v>4.9826248113718705E-3</v>
      </c>
      <c r="AD139" s="216">
        <v>4.2336590183958698E-3</v>
      </c>
      <c r="AE139" s="216">
        <v>3.7622944239515599E-3</v>
      </c>
      <c r="AF139" s="215">
        <v>0.24101341490283551</v>
      </c>
      <c r="AG139" s="215">
        <v>0.16927376407353306</v>
      </c>
      <c r="AH139" s="215">
        <v>0.10996396817881152</v>
      </c>
      <c r="AI139" s="216">
        <v>9.7294970223147023E-2</v>
      </c>
      <c r="AJ139" s="216">
        <v>5.3401978598828982E-2</v>
      </c>
    </row>
    <row r="140" spans="1:36" ht="15.75" thickBot="1">
      <c r="A140" s="208">
        <v>895</v>
      </c>
      <c r="B140" s="209" t="s">
        <v>69</v>
      </c>
      <c r="C140" s="210">
        <v>26679</v>
      </c>
      <c r="D140" s="210">
        <v>19234</v>
      </c>
      <c r="E140" s="211">
        <v>0.11008658495445857</v>
      </c>
      <c r="F140" s="211">
        <v>0.16138029536339443</v>
      </c>
      <c r="G140" s="212">
        <v>8.8853072683789142E-2</v>
      </c>
      <c r="H140" s="213">
        <v>0.16271926796298222</v>
      </c>
      <c r="I140" s="214">
        <v>0.76632462836045045</v>
      </c>
      <c r="J140" s="214">
        <v>5.9386287733051553E-2</v>
      </c>
      <c r="K140" s="214">
        <v>4.6697684114573437E-2</v>
      </c>
      <c r="L140" s="214">
        <v>7.9186763016970849E-2</v>
      </c>
      <c r="M140" s="214">
        <v>4.0376419363001272E-2</v>
      </c>
      <c r="N140" s="214">
        <v>7.1661161337936968E-3</v>
      </c>
      <c r="O140" s="214">
        <v>8.6210127815885076E-4</v>
      </c>
      <c r="P140" s="214">
        <v>0.78607133452753586</v>
      </c>
      <c r="Q140" s="214">
        <v>6.0198603486094925E-2</v>
      </c>
      <c r="R140" s="214">
        <v>4.2796916140064797E-2</v>
      </c>
      <c r="S140" s="214">
        <v>6.8886593941897514E-2</v>
      </c>
      <c r="T140" s="214">
        <v>3.5636446117554892E-2</v>
      </c>
      <c r="U140" s="214">
        <v>5.9402915900180556E-3</v>
      </c>
      <c r="V140" s="214">
        <v>4.6981419683395635E-4</v>
      </c>
      <c r="W140" s="215">
        <v>1.4944059800212621E-2</v>
      </c>
      <c r="X140" s="215">
        <v>2.4370801089999762E-2</v>
      </c>
      <c r="Y140" s="215">
        <v>3.2203455308791568E-2</v>
      </c>
      <c r="Z140" s="215">
        <v>2.9264864596976626E-3</v>
      </c>
      <c r="AA140" s="215">
        <v>5.8479068306348308E-3</v>
      </c>
      <c r="AB140" s="215">
        <v>8.5052257557597776E-3</v>
      </c>
      <c r="AC140" s="216">
        <v>5.1612368269748571E-3</v>
      </c>
      <c r="AD140" s="216">
        <v>4.7960259935766851E-3</v>
      </c>
      <c r="AE140" s="216">
        <v>4.4040630125844514E-3</v>
      </c>
      <c r="AF140" s="215">
        <v>0.14969294222341467</v>
      </c>
      <c r="AG140" s="215">
        <v>0.10315204231704253</v>
      </c>
      <c r="AH140" s="215">
        <v>7.2183479491379696E-2</v>
      </c>
      <c r="AI140" s="216">
        <v>6.9118032909779234E-2</v>
      </c>
      <c r="AJ140" s="216">
        <v>4.0605178330040549E-2</v>
      </c>
    </row>
    <row r="141" spans="1:36" ht="15.75" thickBot="1">
      <c r="A141" s="208">
        <v>896</v>
      </c>
      <c r="B141" s="209" t="s">
        <v>55</v>
      </c>
      <c r="C141" s="210">
        <v>24731</v>
      </c>
      <c r="D141" s="210">
        <v>17485</v>
      </c>
      <c r="E141" s="211">
        <v>0.14338279891633982</v>
      </c>
      <c r="F141" s="211">
        <v>0.20914814200800616</v>
      </c>
      <c r="G141" s="212">
        <v>0.11884472404918504</v>
      </c>
      <c r="H141" s="213">
        <v>0.2058533257077495</v>
      </c>
      <c r="I141" s="214">
        <v>0.67029708486083883</v>
      </c>
      <c r="J141" s="214">
        <v>7.530413983434113E-2</v>
      </c>
      <c r="K141" s="214">
        <v>4.6010468609152144E-2</v>
      </c>
      <c r="L141" s="214">
        <v>9.3651716890421038E-2</v>
      </c>
      <c r="M141" s="214">
        <v>7.1537859827256758E-2</v>
      </c>
      <c r="N141" s="214">
        <v>3.7107966973117378E-2</v>
      </c>
      <c r="O141" s="214">
        <v>6.0907630048728676E-3</v>
      </c>
      <c r="P141" s="214">
        <v>0.69408433849124596</v>
      </c>
      <c r="Q141" s="214">
        <v>6.6735003467486773E-2</v>
      </c>
      <c r="R141" s="214">
        <v>4.4120163120291662E-2</v>
      </c>
      <c r="S141" s="214">
        <v>9.2122690191561982E-2</v>
      </c>
      <c r="T141" s="214">
        <v>6.6734118733930897E-2</v>
      </c>
      <c r="U141" s="214">
        <v>3.0485683240744826E-2</v>
      </c>
      <c r="V141" s="214">
        <v>5.7180027547380887E-3</v>
      </c>
      <c r="W141" s="215">
        <v>9.0691767053375557E-3</v>
      </c>
      <c r="X141" s="215">
        <v>1.6319601912842381E-2</v>
      </c>
      <c r="Y141" s="215">
        <v>2.1496961573551278E-2</v>
      </c>
      <c r="Z141" s="215">
        <v>1.8357562394422408E-3</v>
      </c>
      <c r="AA141" s="215">
        <v>3.4992390422723548E-3</v>
      </c>
      <c r="AB141" s="215">
        <v>5.3331512568635933E-3</v>
      </c>
      <c r="AC141" s="216">
        <v>4.4210385884493972E-3</v>
      </c>
      <c r="AD141" s="216">
        <v>3.870337429971003E-3</v>
      </c>
      <c r="AE141" s="216">
        <v>3.0501105067572191E-3</v>
      </c>
      <c r="AF141" s="215">
        <v>0.17703883285778418</v>
      </c>
      <c r="AG141" s="215">
        <v>0.12357992430448977</v>
      </c>
      <c r="AH141" s="215">
        <v>8.8394249443678505E-2</v>
      </c>
      <c r="AI141" s="216">
        <v>7.7069265294569561E-2</v>
      </c>
      <c r="AJ141" s="216">
        <v>6.2167572204746939E-2</v>
      </c>
    </row>
    <row r="142" spans="1:36" ht="15.75" thickBot="1">
      <c r="A142" s="208">
        <v>908</v>
      </c>
      <c r="B142" s="209" t="s">
        <v>56</v>
      </c>
      <c r="C142" s="210">
        <v>37217</v>
      </c>
      <c r="D142" s="210">
        <v>27827</v>
      </c>
      <c r="E142" s="211">
        <v>0.14829244700002686</v>
      </c>
      <c r="F142" s="211">
        <v>0.21856524706451352</v>
      </c>
      <c r="G142" s="212">
        <v>0.13062852625148236</v>
      </c>
      <c r="H142" s="213">
        <v>0.22651906421820528</v>
      </c>
      <c r="I142" s="214">
        <v>0.64677351031803798</v>
      </c>
      <c r="J142" s="214">
        <v>0.14690902010547238</v>
      </c>
      <c r="K142" s="214">
        <v>9.4039168982302315E-2</v>
      </c>
      <c r="L142" s="214">
        <v>7.5956670818187508E-2</v>
      </c>
      <c r="M142" s="214">
        <v>2.6678949627933532E-2</v>
      </c>
      <c r="N142" s="214">
        <v>5.5133335004896346E-3</v>
      </c>
      <c r="O142" s="214">
        <v>4.1293466475768818E-3</v>
      </c>
      <c r="P142" s="214">
        <v>0.64813613805053738</v>
      </c>
      <c r="Q142" s="214">
        <v>0.14178298505242587</v>
      </c>
      <c r="R142" s="214">
        <v>9.3664663072784718E-2</v>
      </c>
      <c r="S142" s="214">
        <v>7.6002765142716755E-2</v>
      </c>
      <c r="T142" s="214">
        <v>3.0742507103927463E-2</v>
      </c>
      <c r="U142" s="214">
        <v>5.3772892236124969E-3</v>
      </c>
      <c r="V142" s="214">
        <v>4.2936523539953038E-3</v>
      </c>
      <c r="W142" s="215">
        <v>5.2523449897396894E-3</v>
      </c>
      <c r="X142" s="215">
        <v>9.1593242995050474E-3</v>
      </c>
      <c r="Y142" s="215">
        <v>1.2820722920089529E-2</v>
      </c>
      <c r="Z142" s="215">
        <v>2.048993449838141E-3</v>
      </c>
      <c r="AA142" s="215">
        <v>3.558443798813754E-3</v>
      </c>
      <c r="AB142" s="215">
        <v>4.7444923991548571E-3</v>
      </c>
      <c r="AC142" s="216">
        <v>4.9764977359486717E-3</v>
      </c>
      <c r="AD142" s="216">
        <v>4.100236082218771E-3</v>
      </c>
      <c r="AE142" s="216">
        <v>3.6697959248644576E-3</v>
      </c>
      <c r="AF142" s="215">
        <v>0.21832102673386033</v>
      </c>
      <c r="AG142" s="215">
        <v>0.15019891750982156</v>
      </c>
      <c r="AH142" s="215">
        <v>0.11205500943758173</v>
      </c>
      <c r="AI142" s="216">
        <v>9.2941397748340801E-2</v>
      </c>
      <c r="AJ142" s="216">
        <v>5.1963919933877167E-2</v>
      </c>
    </row>
    <row r="143" spans="1:36" ht="15.75" thickBot="1">
      <c r="A143" s="208">
        <v>909</v>
      </c>
      <c r="B143" s="209" t="s">
        <v>59</v>
      </c>
      <c r="C143" s="210">
        <v>34572</v>
      </c>
      <c r="D143" s="210">
        <v>26586</v>
      </c>
      <c r="E143" s="211">
        <v>0.14127039222492194</v>
      </c>
      <c r="F143" s="211">
        <v>0.19774947066990631</v>
      </c>
      <c r="G143" s="212">
        <v>0.11186338674490333</v>
      </c>
      <c r="H143" s="213">
        <v>0.19336975099676515</v>
      </c>
      <c r="I143" s="214">
        <v>0.69767297130414518</v>
      </c>
      <c r="J143" s="214">
        <v>7.5549441599778791E-2</v>
      </c>
      <c r="K143" s="214">
        <v>6.3104978269735962E-2</v>
      </c>
      <c r="L143" s="214">
        <v>7.0823487074159142E-2</v>
      </c>
      <c r="M143" s="214">
        <v>6.0346453299069361E-2</v>
      </c>
      <c r="N143" s="214">
        <v>2.8099788090858321E-2</v>
      </c>
      <c r="O143" s="214">
        <v>4.4028803622531178E-3</v>
      </c>
      <c r="P143" s="214">
        <v>0.73195885051861709</v>
      </c>
      <c r="Q143" s="214">
        <v>7.3274353684139426E-2</v>
      </c>
      <c r="R143" s="214">
        <v>5.7704523956232275E-2</v>
      </c>
      <c r="S143" s="214">
        <v>6.2561987529631394E-2</v>
      </c>
      <c r="T143" s="214">
        <v>4.9095346462044297E-2</v>
      </c>
      <c r="U143" s="214">
        <v>2.1967463899335619E-2</v>
      </c>
      <c r="V143" s="214">
        <v>3.4374739499999705E-3</v>
      </c>
      <c r="W143" s="215">
        <v>6.1793758533046292E-3</v>
      </c>
      <c r="X143" s="215">
        <v>1.0543296634318026E-2</v>
      </c>
      <c r="Y143" s="215">
        <v>1.3652075580927143E-2</v>
      </c>
      <c r="Z143" s="215">
        <v>2.3007851373548871E-3</v>
      </c>
      <c r="AA143" s="215">
        <v>3.8084179462833669E-3</v>
      </c>
      <c r="AB143" s="215">
        <v>4.8641831384116712E-3</v>
      </c>
      <c r="AC143" s="216">
        <v>5.4143591386353667E-3</v>
      </c>
      <c r="AD143" s="216">
        <v>4.5161474972821294E-3</v>
      </c>
      <c r="AE143" s="216">
        <v>3.9530761412314387E-3</v>
      </c>
      <c r="AF143" s="215">
        <v>0.24941004879895293</v>
      </c>
      <c r="AG143" s="215">
        <v>0.1774289655976771</v>
      </c>
      <c r="AH143" s="215">
        <v>8.5400198516344714E-2</v>
      </c>
      <c r="AI143" s="216">
        <v>5.7850283466388978E-2</v>
      </c>
      <c r="AJ143" s="216">
        <v>2.979011509817197E-2</v>
      </c>
    </row>
    <row r="144" spans="1:36" ht="15.75" thickBot="1">
      <c r="A144" s="208">
        <v>916</v>
      </c>
      <c r="B144" s="209" t="s">
        <v>75</v>
      </c>
      <c r="C144" s="210">
        <v>42687</v>
      </c>
      <c r="D144" s="210">
        <v>32473</v>
      </c>
      <c r="E144" s="211">
        <v>0.12797807294960992</v>
      </c>
      <c r="F144" s="211">
        <v>0.1826506992761264</v>
      </c>
      <c r="G144" s="212">
        <v>9.4262926123240859E-2</v>
      </c>
      <c r="H144" s="213">
        <v>0.16701434114495117</v>
      </c>
      <c r="I144" s="214">
        <v>0.74021691832932268</v>
      </c>
      <c r="J144" s="214">
        <v>5.7016414479113417E-2</v>
      </c>
      <c r="K144" s="214">
        <v>6.610532712826718E-2</v>
      </c>
      <c r="L144" s="214">
        <v>8.5296347829414809E-2</v>
      </c>
      <c r="M144" s="214">
        <v>3.3268498503253585E-2</v>
      </c>
      <c r="N144" s="214">
        <v>1.5937301672046621E-2</v>
      </c>
      <c r="O144" s="214">
        <v>2.1591920585817218E-3</v>
      </c>
      <c r="P144" s="214">
        <v>0.77490145161420432</v>
      </c>
      <c r="Q144" s="214">
        <v>5.3116483425773423E-2</v>
      </c>
      <c r="R144" s="214">
        <v>5.7799742842818129E-2</v>
      </c>
      <c r="S144" s="214">
        <v>7.0779296568345196E-2</v>
      </c>
      <c r="T144" s="214">
        <v>2.8966532898691427E-2</v>
      </c>
      <c r="U144" s="214">
        <v>1.280216238236347E-2</v>
      </c>
      <c r="V144" s="214">
        <v>1.6343302678039832E-3</v>
      </c>
      <c r="W144" s="215">
        <v>1.5102686546165384E-2</v>
      </c>
      <c r="X144" s="215">
        <v>2.7201257405996059E-2</v>
      </c>
      <c r="Y144" s="215">
        <v>3.6041920122292077E-2</v>
      </c>
      <c r="Z144" s="215">
        <v>3.7279425884100405E-3</v>
      </c>
      <c r="AA144" s="215">
        <v>6.8094817795166518E-3</v>
      </c>
      <c r="AB144" s="215">
        <v>1.0075628179859601E-2</v>
      </c>
      <c r="AC144" s="216">
        <v>3.2142094410087191E-3</v>
      </c>
      <c r="AD144" s="216">
        <v>2.9862470804838167E-3</v>
      </c>
      <c r="AE144" s="216">
        <v>2.5825803559141034E-3</v>
      </c>
      <c r="AF144" s="215">
        <v>0.19035457665081171</v>
      </c>
      <c r="AG144" s="215">
        <v>0.12914714064421029</v>
      </c>
      <c r="AH144" s="215">
        <v>7.83333386954395E-2</v>
      </c>
      <c r="AI144" s="216">
        <v>6.9693349263241722E-2</v>
      </c>
      <c r="AJ144" s="216">
        <v>3.6892187355649315E-2</v>
      </c>
    </row>
    <row r="145" spans="1:36" ht="15.75" thickBot="1">
      <c r="A145" s="208">
        <v>919</v>
      </c>
      <c r="B145" s="209" t="s">
        <v>86</v>
      </c>
      <c r="C145" s="210">
        <v>89853</v>
      </c>
      <c r="D145" s="210">
        <v>63977</v>
      </c>
      <c r="E145" s="211">
        <v>0.12593903375513338</v>
      </c>
      <c r="F145" s="211">
        <v>0.17939637407766021</v>
      </c>
      <c r="G145" s="212">
        <v>9.283023586601441E-2</v>
      </c>
      <c r="H145" s="213">
        <v>0.16475501664660736</v>
      </c>
      <c r="I145" s="214">
        <v>0.71329797561509678</v>
      </c>
      <c r="J145" s="214">
        <v>0.11521070809302275</v>
      </c>
      <c r="K145" s="214">
        <v>8.4536652034541235E-2</v>
      </c>
      <c r="L145" s="214">
        <v>7.1076155144694828E-2</v>
      </c>
      <c r="M145" s="214">
        <v>1.2149546943212814E-2</v>
      </c>
      <c r="N145" s="214">
        <v>3.1366989223348186E-3</v>
      </c>
      <c r="O145" s="214">
        <v>5.9226324709690901E-4</v>
      </c>
      <c r="P145" s="214">
        <v>0.7228218163586051</v>
      </c>
      <c r="Q145" s="214">
        <v>0.11285375734241623</v>
      </c>
      <c r="R145" s="214">
        <v>8.1810337458439908E-2</v>
      </c>
      <c r="S145" s="214">
        <v>6.5446129802722366E-2</v>
      </c>
      <c r="T145" s="214">
        <v>1.249195100234393E-2</v>
      </c>
      <c r="U145" s="214">
        <v>3.3854577847988515E-3</v>
      </c>
      <c r="V145" s="214">
        <v>1.1905502506737572E-3</v>
      </c>
      <c r="W145" s="215">
        <v>3.1112813063812691E-2</v>
      </c>
      <c r="X145" s="215">
        <v>5.7771470738220865E-2</v>
      </c>
      <c r="Y145" s="215">
        <v>7.9844812580859875E-2</v>
      </c>
      <c r="Z145" s="215">
        <v>4.2568369938468329E-3</v>
      </c>
      <c r="AA145" s="215">
        <v>8.8922689312826014E-3</v>
      </c>
      <c r="AB145" s="215">
        <v>1.3324650856748161E-2</v>
      </c>
      <c r="AC145" s="216">
        <v>3.1880855461725085E-3</v>
      </c>
      <c r="AD145" s="216">
        <v>2.8151174014649375E-3</v>
      </c>
      <c r="AE145" s="216">
        <v>2.4493473728513411E-3</v>
      </c>
      <c r="AF145" s="215">
        <v>0.16796018094270157</v>
      </c>
      <c r="AG145" s="215">
        <v>0.11797836660103828</v>
      </c>
      <c r="AH145" s="215">
        <v>7.4732682073732404E-2</v>
      </c>
      <c r="AI145" s="216">
        <v>5.8595706320323196E-2</v>
      </c>
      <c r="AJ145" s="216">
        <v>3.9498569798521337E-2</v>
      </c>
    </row>
    <row r="146" spans="1:36" ht="15.75" thickBot="1">
      <c r="A146" s="208">
        <v>921</v>
      </c>
      <c r="B146" s="209" t="s">
        <v>89</v>
      </c>
      <c r="C146" s="210">
        <v>8866</v>
      </c>
      <c r="D146" s="210">
        <v>6922</v>
      </c>
      <c r="E146" s="211">
        <v>0.18317166704263482</v>
      </c>
      <c r="F146" s="211">
        <v>0.26494475524475525</v>
      </c>
      <c r="G146" s="212">
        <v>0.14215544640277364</v>
      </c>
      <c r="H146" s="213">
        <v>0.27203975729557933</v>
      </c>
      <c r="I146" s="214">
        <v>0.45413028874915884</v>
      </c>
      <c r="J146" s="214">
        <v>0.19756748879339281</v>
      </c>
      <c r="K146" s="214">
        <v>0.14570064398524177</v>
      </c>
      <c r="L146" s="214">
        <v>0.15528484884495622</v>
      </c>
      <c r="M146" s="214">
        <v>4.7316729627250316E-2</v>
      </c>
      <c r="N146" s="214">
        <v>0</v>
      </c>
      <c r="O146" s="214">
        <v>0</v>
      </c>
      <c r="P146" s="214">
        <v>0.4693033322388514</v>
      </c>
      <c r="Q146" s="214">
        <v>0.20119592552017929</v>
      </c>
      <c r="R146" s="214">
        <v>0.14540426498539957</v>
      </c>
      <c r="S146" s="214">
        <v>0.14108976369281914</v>
      </c>
      <c r="T146" s="214">
        <v>4.3006713562751056E-2</v>
      </c>
      <c r="U146" s="214">
        <v>0</v>
      </c>
      <c r="V146" s="214">
        <v>0</v>
      </c>
      <c r="W146" s="215">
        <v>8.0259972660349892E-3</v>
      </c>
      <c r="X146" s="215">
        <v>1.4623525634301178E-2</v>
      </c>
      <c r="Y146" s="215">
        <v>1.8305398772102931E-2</v>
      </c>
      <c r="Z146" s="215">
        <v>2.314082914917367E-3</v>
      </c>
      <c r="AA146" s="215">
        <v>2.8951989743675028E-3</v>
      </c>
      <c r="AB146" s="215">
        <v>3.6198983862830176E-3</v>
      </c>
      <c r="AC146" s="216">
        <v>5.3001301332056255E-3</v>
      </c>
      <c r="AD146" s="216">
        <v>4.2112174737987552E-3</v>
      </c>
      <c r="AE146" s="216">
        <v>3.7741265734890892E-3</v>
      </c>
      <c r="AF146" s="215">
        <v>0.21466192030247469</v>
      </c>
      <c r="AG146" s="215">
        <v>0.14963899348784029</v>
      </c>
      <c r="AH146" s="215">
        <v>0.12977537648797297</v>
      </c>
      <c r="AI146" s="216">
        <v>0.11267764493570942</v>
      </c>
      <c r="AJ146" s="216">
        <v>3.9728402195897142E-2</v>
      </c>
    </row>
    <row r="147" spans="1:36" ht="15.75" thickBot="1">
      <c r="A147" s="208">
        <v>925</v>
      </c>
      <c r="B147" s="209" t="s">
        <v>103</v>
      </c>
      <c r="C147" s="210">
        <v>50332</v>
      </c>
      <c r="D147" s="210">
        <v>39705</v>
      </c>
      <c r="E147" s="211">
        <v>0.13957323372804578</v>
      </c>
      <c r="F147" s="211">
        <v>0.19485191726933151</v>
      </c>
      <c r="G147" s="212">
        <v>0.10822314569953406</v>
      </c>
      <c r="H147" s="213">
        <v>0.17464725009082557</v>
      </c>
      <c r="I147" s="214">
        <v>0.69099943651520912</v>
      </c>
      <c r="J147" s="214">
        <v>9.9932808418172453E-2</v>
      </c>
      <c r="K147" s="214">
        <v>4.5306841089603186E-2</v>
      </c>
      <c r="L147" s="214">
        <v>9.3892820258989498E-2</v>
      </c>
      <c r="M147" s="214">
        <v>3.63395287830659E-2</v>
      </c>
      <c r="N147" s="214">
        <v>2.8457210277114023E-2</v>
      </c>
      <c r="O147" s="214">
        <v>5.0713546578459983E-3</v>
      </c>
      <c r="P147" s="214">
        <v>0.72220612120843708</v>
      </c>
      <c r="Q147" s="214">
        <v>9.6029619834326535E-2</v>
      </c>
      <c r="R147" s="214">
        <v>4.0923607258881854E-2</v>
      </c>
      <c r="S147" s="214">
        <v>8.5267313980581683E-2</v>
      </c>
      <c r="T147" s="214">
        <v>3.137315757250151E-2</v>
      </c>
      <c r="U147" s="214">
        <v>2.1144827024046527E-2</v>
      </c>
      <c r="V147" s="214">
        <v>3.0553531212246868E-3</v>
      </c>
      <c r="W147" s="215">
        <v>2.2372496222279031E-2</v>
      </c>
      <c r="X147" s="215">
        <v>3.8991794512358235E-2</v>
      </c>
      <c r="Y147" s="215">
        <v>5.0423498975900621E-2</v>
      </c>
      <c r="Z147" s="215">
        <v>5.8959212487943412E-3</v>
      </c>
      <c r="AA147" s="215">
        <v>1.199242732971381E-2</v>
      </c>
      <c r="AB147" s="215">
        <v>1.7434584957115543E-2</v>
      </c>
      <c r="AC147" s="216">
        <v>4.080080042026828E-3</v>
      </c>
      <c r="AD147" s="216">
        <v>3.8559535919925263E-3</v>
      </c>
      <c r="AE147" s="216">
        <v>3.5152464340423885E-3</v>
      </c>
      <c r="AF147" s="215">
        <v>0.19383527793500765</v>
      </c>
      <c r="AG147" s="215">
        <v>0.13645014263836439</v>
      </c>
      <c r="AH147" s="215">
        <v>9.3474516897323001E-2</v>
      </c>
      <c r="AI147" s="216">
        <v>9.411507589605024E-2</v>
      </c>
      <c r="AJ147" s="216">
        <v>7.2106787558242041E-2</v>
      </c>
    </row>
    <row r="148" spans="1:36" ht="15.75" thickBot="1">
      <c r="A148" s="208">
        <v>926</v>
      </c>
      <c r="B148" s="209" t="s">
        <v>113</v>
      </c>
      <c r="C148" s="210">
        <v>57870</v>
      </c>
      <c r="D148" s="210">
        <v>42018</v>
      </c>
      <c r="E148" s="211">
        <v>0.1640573699671678</v>
      </c>
      <c r="F148" s="211">
        <v>0.23590143752024606</v>
      </c>
      <c r="G148" s="212">
        <v>0.13565614736541479</v>
      </c>
      <c r="H148" s="213">
        <v>0.22667522857176539</v>
      </c>
      <c r="I148" s="214">
        <v>0.66835022306164293</v>
      </c>
      <c r="J148" s="214">
        <v>7.7200322302527408E-2</v>
      </c>
      <c r="K148" s="214">
        <v>3.5096685388265755E-2</v>
      </c>
      <c r="L148" s="214">
        <v>0.10700547659086344</v>
      </c>
      <c r="M148" s="214">
        <v>6.7746930366074667E-2</v>
      </c>
      <c r="N148" s="214">
        <v>3.3960704251619823E-2</v>
      </c>
      <c r="O148" s="214">
        <v>1.0639658039005899E-2</v>
      </c>
      <c r="P148" s="214">
        <v>0.70105734572234246</v>
      </c>
      <c r="Q148" s="214">
        <v>7.4699507272198859E-2</v>
      </c>
      <c r="R148" s="214">
        <v>3.5979823813569366E-2</v>
      </c>
      <c r="S148" s="214">
        <v>9.5153086069495393E-2</v>
      </c>
      <c r="T148" s="214">
        <v>5.6719299471848998E-2</v>
      </c>
      <c r="U148" s="214">
        <v>2.6933726424003077E-2</v>
      </c>
      <c r="V148" s="214">
        <v>9.4572112265420092E-3</v>
      </c>
      <c r="W148" s="215">
        <v>2.1496346284744491E-2</v>
      </c>
      <c r="X148" s="215">
        <v>3.7179865969546248E-2</v>
      </c>
      <c r="Y148" s="215">
        <v>4.7352058822528381E-2</v>
      </c>
      <c r="Z148" s="215">
        <v>5.49066862153716E-3</v>
      </c>
      <c r="AA148" s="215">
        <v>1.1073159215094967E-2</v>
      </c>
      <c r="AB148" s="215">
        <v>1.5749178574819552E-2</v>
      </c>
      <c r="AC148" s="216">
        <v>5.0763842018052346E-3</v>
      </c>
      <c r="AD148" s="216">
        <v>4.369247044260313E-3</v>
      </c>
      <c r="AE148" s="216">
        <v>3.7240687503981005E-3</v>
      </c>
      <c r="AF148" s="215">
        <v>0.23988146077923111</v>
      </c>
      <c r="AG148" s="215">
        <v>0.17026938165288599</v>
      </c>
      <c r="AH148" s="215">
        <v>0.12613503312854316</v>
      </c>
      <c r="AI148" s="216">
        <v>7.1401416969068598E-2</v>
      </c>
      <c r="AJ148" s="216">
        <v>4.8384025893664612E-2</v>
      </c>
    </row>
    <row r="149" spans="1:36" ht="15.75" thickBot="1">
      <c r="A149" s="208">
        <v>928</v>
      </c>
      <c r="B149" s="209" t="s">
        <v>119</v>
      </c>
      <c r="C149" s="210">
        <v>57987</v>
      </c>
      <c r="D149" s="210">
        <v>38329</v>
      </c>
      <c r="E149" s="211">
        <v>0.15205132184800041</v>
      </c>
      <c r="F149" s="211">
        <v>0.189640606864203</v>
      </c>
      <c r="G149" s="212">
        <v>0.12909285397479714</v>
      </c>
      <c r="H149" s="213">
        <v>0.1966111778336295</v>
      </c>
      <c r="I149" s="214">
        <v>0.66146795407187597</v>
      </c>
      <c r="J149" s="214">
        <v>6.9784232328897799E-2</v>
      </c>
      <c r="K149" s="214">
        <v>6.3985924033957114E-2</v>
      </c>
      <c r="L149" s="214">
        <v>0.10867365613662659</v>
      </c>
      <c r="M149" s="214">
        <v>6.3524161395524303E-2</v>
      </c>
      <c r="N149" s="214">
        <v>2.5911874905334153E-2</v>
      </c>
      <c r="O149" s="214">
        <v>6.6521971277836078E-3</v>
      </c>
      <c r="P149" s="214">
        <v>0.69268918620609099</v>
      </c>
      <c r="Q149" s="214">
        <v>6.7640808837403449E-2</v>
      </c>
      <c r="R149" s="214">
        <v>5.7185672209202475E-2</v>
      </c>
      <c r="S149" s="214">
        <v>0.10058382943475826</v>
      </c>
      <c r="T149" s="214">
        <v>5.6769254022525133E-2</v>
      </c>
      <c r="U149" s="214">
        <v>1.9748430348946841E-2</v>
      </c>
      <c r="V149" s="214">
        <v>5.3828189410727468E-3</v>
      </c>
      <c r="W149" s="215">
        <v>3.0224166715798775E-2</v>
      </c>
      <c r="X149" s="215">
        <v>5.5644813326351968E-2</v>
      </c>
      <c r="Y149" s="215">
        <v>7.4496504309618752E-2</v>
      </c>
      <c r="Z149" s="215">
        <v>6.977188321944541E-3</v>
      </c>
      <c r="AA149" s="215">
        <v>1.3408763762455056E-2</v>
      </c>
      <c r="AB149" s="215">
        <v>1.875240022963684E-2</v>
      </c>
      <c r="AC149" s="216">
        <v>3.8829019089686029E-3</v>
      </c>
      <c r="AD149" s="216">
        <v>3.4221994236478398E-3</v>
      </c>
      <c r="AE149" s="216">
        <v>2.9480239890937094E-3</v>
      </c>
      <c r="AF149" s="215">
        <v>0.20363172274782593</v>
      </c>
      <c r="AG149" s="215">
        <v>0.14134081854573535</v>
      </c>
      <c r="AH149" s="215">
        <v>0.11592714210377943</v>
      </c>
      <c r="AI149" s="216">
        <v>7.298187524790041E-2</v>
      </c>
      <c r="AJ149" s="216">
        <v>5.9615434788280401E-2</v>
      </c>
    </row>
    <row r="150" spans="1:36" ht="15.75" thickBot="1">
      <c r="A150" s="208">
        <v>929</v>
      </c>
      <c r="B150" s="209" t="s">
        <v>120</v>
      </c>
      <c r="C150" s="210">
        <v>22835</v>
      </c>
      <c r="D150" s="210">
        <v>16849</v>
      </c>
      <c r="E150" s="211">
        <v>0.16536019268666519</v>
      </c>
      <c r="F150" s="211">
        <v>0.23680424786511942</v>
      </c>
      <c r="G150" s="212">
        <v>0.13169921063564602</v>
      </c>
      <c r="H150" s="213">
        <v>0.22353751557955961</v>
      </c>
      <c r="I150" s="214">
        <v>0.62183146260216782</v>
      </c>
      <c r="J150" s="214">
        <v>8.1818752302989073E-2</v>
      </c>
      <c r="K150" s="214">
        <v>3.331737997444098E-2</v>
      </c>
      <c r="L150" s="214">
        <v>0.12598889491590784</v>
      </c>
      <c r="M150" s="214">
        <v>9.3868114873853603E-2</v>
      </c>
      <c r="N150" s="214">
        <v>2.6108536969593248E-2</v>
      </c>
      <c r="O150" s="214">
        <v>1.7066858361047481E-2</v>
      </c>
      <c r="P150" s="214">
        <v>0.64121184139282872</v>
      </c>
      <c r="Q150" s="214">
        <v>7.8047132720878931E-2</v>
      </c>
      <c r="R150" s="214">
        <v>3.516159087189534E-2</v>
      </c>
      <c r="S150" s="214">
        <v>0.11565326242680793</v>
      </c>
      <c r="T150" s="214">
        <v>8.6628367064748982E-2</v>
      </c>
      <c r="U150" s="214">
        <v>2.5070366683918831E-2</v>
      </c>
      <c r="V150" s="214">
        <v>1.8227438838921351E-2</v>
      </c>
      <c r="W150" s="215">
        <v>3.6720095446528605E-3</v>
      </c>
      <c r="X150" s="215">
        <v>7.222723299284365E-3</v>
      </c>
      <c r="Y150" s="215">
        <v>1.0302989282746209E-2</v>
      </c>
      <c r="Z150" s="215">
        <v>8.9026054958751301E-4</v>
      </c>
      <c r="AA150" s="215">
        <v>2.3146774289275322E-3</v>
      </c>
      <c r="AB150" s="215">
        <v>3.0862365719033762E-3</v>
      </c>
      <c r="AC150" s="216">
        <v>4.735297702384459E-3</v>
      </c>
      <c r="AD150" s="216">
        <v>4.1151659920784546E-3</v>
      </c>
      <c r="AE150" s="216">
        <v>3.7069359147414022E-3</v>
      </c>
      <c r="AF150" s="215">
        <v>0.16025384828465733</v>
      </c>
      <c r="AG150" s="215">
        <v>0.1180964590216215</v>
      </c>
      <c r="AH150" s="215">
        <v>0.11023568391704061</v>
      </c>
      <c r="AI150" s="216">
        <v>5.180643748631486E-2</v>
      </c>
      <c r="AJ150" s="216">
        <v>4.5700041545492315E-2</v>
      </c>
    </row>
    <row r="151" spans="1:36" ht="15.75" thickBot="1">
      <c r="A151" s="208">
        <v>931</v>
      </c>
      <c r="B151" s="209" t="s">
        <v>124</v>
      </c>
      <c r="C151" s="210">
        <v>48118</v>
      </c>
      <c r="D151" s="210">
        <v>30561</v>
      </c>
      <c r="E151" s="211">
        <v>0.11247350263934494</v>
      </c>
      <c r="F151" s="211">
        <v>0.16833031298058937</v>
      </c>
      <c r="G151" s="212">
        <v>9.6233761984228255E-2</v>
      </c>
      <c r="H151" s="213">
        <v>0.18402003206701351</v>
      </c>
      <c r="I151" s="214">
        <v>0.79234624888238248</v>
      </c>
      <c r="J151" s="214">
        <v>7.1873092716287321E-2</v>
      </c>
      <c r="K151" s="214">
        <v>2.257533340289879E-2</v>
      </c>
      <c r="L151" s="214">
        <v>4.3275302946781904E-2</v>
      </c>
      <c r="M151" s="214">
        <v>6.2562754460759332E-2</v>
      </c>
      <c r="N151" s="214">
        <v>4.0213263630751901E-3</v>
      </c>
      <c r="O151" s="214">
        <v>0</v>
      </c>
      <c r="P151" s="214">
        <v>0.79941508296462205</v>
      </c>
      <c r="Q151" s="214">
        <v>6.8700234382139971E-2</v>
      </c>
      <c r="R151" s="214">
        <v>2.2999463502633224E-2</v>
      </c>
      <c r="S151" s="214">
        <v>4.1489471507745693E-2</v>
      </c>
      <c r="T151" s="214">
        <v>6.0716248701092018E-2</v>
      </c>
      <c r="U151" s="214">
        <v>6.6466102118681696E-3</v>
      </c>
      <c r="V151" s="214">
        <v>3.2888729898813049E-5</v>
      </c>
      <c r="W151" s="215">
        <v>2.8964793928880565E-2</v>
      </c>
      <c r="X151" s="215">
        <v>5.10226061077673E-2</v>
      </c>
      <c r="Y151" s="215">
        <v>7.0553227610012079E-2</v>
      </c>
      <c r="Z151" s="215">
        <v>7.2384402174824692E-3</v>
      </c>
      <c r="AA151" s="215">
        <v>1.2937692201368794E-2</v>
      </c>
      <c r="AB151" s="215">
        <v>1.7688097242925593E-2</v>
      </c>
      <c r="AC151" s="216">
        <v>2.4143844019415776E-3</v>
      </c>
      <c r="AD151" s="216">
        <v>1.9282582243733057E-3</v>
      </c>
      <c r="AE151" s="216">
        <v>1.5656748075411977E-3</v>
      </c>
      <c r="AF151" s="215">
        <v>0.17802808826341585</v>
      </c>
      <c r="AG151" s="215">
        <v>0.12463173254573288</v>
      </c>
      <c r="AH151" s="215">
        <v>0.10714601052961883</v>
      </c>
      <c r="AI151" s="216">
        <v>7.1220748992061184E-2</v>
      </c>
      <c r="AJ151" s="216">
        <v>5.2746965086220995E-2</v>
      </c>
    </row>
    <row r="152" spans="1:36" ht="15.75" thickBot="1">
      <c r="A152" s="208">
        <v>933</v>
      </c>
      <c r="B152" s="209" t="s">
        <v>143</v>
      </c>
      <c r="C152" s="210">
        <v>37925</v>
      </c>
      <c r="D152" s="210">
        <v>26276</v>
      </c>
      <c r="E152" s="211">
        <v>0.12189848384970337</v>
      </c>
      <c r="F152" s="211">
        <v>0.1908910848841337</v>
      </c>
      <c r="G152" s="212">
        <v>0.10344040188765412</v>
      </c>
      <c r="H152" s="213">
        <v>0.19244512207072473</v>
      </c>
      <c r="I152" s="214">
        <v>0.76748377459318462</v>
      </c>
      <c r="J152" s="214">
        <v>8.3580519400606929E-2</v>
      </c>
      <c r="K152" s="214">
        <v>6.2452102587779453E-2</v>
      </c>
      <c r="L152" s="214">
        <v>6.1838304124368991E-2</v>
      </c>
      <c r="M152" s="214">
        <v>1.7568154192828662E-2</v>
      </c>
      <c r="N152" s="214">
        <v>7.0771451012311675E-3</v>
      </c>
      <c r="O152" s="214">
        <v>0</v>
      </c>
      <c r="P152" s="214">
        <v>0.77304976897525568</v>
      </c>
      <c r="Q152" s="214">
        <v>8.3664709914358662E-2</v>
      </c>
      <c r="R152" s="214">
        <v>5.8518056649120048E-2</v>
      </c>
      <c r="S152" s="214">
        <v>6.1723557559491216E-2</v>
      </c>
      <c r="T152" s="214">
        <v>1.8391161912379533E-2</v>
      </c>
      <c r="U152" s="214">
        <v>4.5354184203517172E-3</v>
      </c>
      <c r="V152" s="214">
        <v>1.1732656904311143E-4</v>
      </c>
      <c r="W152" s="215">
        <v>1.3459209472614185E-2</v>
      </c>
      <c r="X152" s="215">
        <v>2.2831363240283436E-2</v>
      </c>
      <c r="Y152" s="215">
        <v>2.9660530278878983E-2</v>
      </c>
      <c r="Z152" s="215">
        <v>3.2739039036365899E-3</v>
      </c>
      <c r="AA152" s="215">
        <v>6.5862359446145786E-3</v>
      </c>
      <c r="AB152" s="215">
        <v>9.5185712036877541E-3</v>
      </c>
      <c r="AC152" s="216">
        <v>3.4300832435339291E-3</v>
      </c>
      <c r="AD152" s="216">
        <v>2.6177391157387155E-3</v>
      </c>
      <c r="AE152" s="216">
        <v>2.1215338986242767E-3</v>
      </c>
      <c r="AF152" s="215">
        <v>0.19638741190974002</v>
      </c>
      <c r="AG152" s="215">
        <v>0.13671591258894336</v>
      </c>
      <c r="AH152" s="215">
        <v>0.10505797036458359</v>
      </c>
      <c r="AI152" s="216">
        <v>7.6809492419248518E-2</v>
      </c>
      <c r="AJ152" s="216">
        <v>4.5212361089968039E-2</v>
      </c>
    </row>
    <row r="153" spans="1:36" ht="15.75" thickBot="1">
      <c r="A153" s="208">
        <v>935</v>
      </c>
      <c r="B153" s="209" t="s">
        <v>154</v>
      </c>
      <c r="C153" s="210">
        <v>51765</v>
      </c>
      <c r="D153" s="210">
        <v>36556</v>
      </c>
      <c r="E153" s="211">
        <v>0.1453491741524196</v>
      </c>
      <c r="F153" s="211">
        <v>0.19831313049357668</v>
      </c>
      <c r="G153" s="212">
        <v>0.11046066309224203</v>
      </c>
      <c r="H153" s="213">
        <v>0.20003715473815259</v>
      </c>
      <c r="I153" s="214">
        <v>0.70517434499802301</v>
      </c>
      <c r="J153" s="214">
        <v>9.2717586352318068E-2</v>
      </c>
      <c r="K153" s="214">
        <v>6.5768177050464463E-2</v>
      </c>
      <c r="L153" s="214">
        <v>9.5237609972172815E-2</v>
      </c>
      <c r="M153" s="214">
        <v>2.9843486600322631E-2</v>
      </c>
      <c r="N153" s="214">
        <v>1.123947695464286E-2</v>
      </c>
      <c r="O153" s="214">
        <v>1.9318072056408753E-5</v>
      </c>
      <c r="P153" s="214">
        <v>0.72703480239277096</v>
      </c>
      <c r="Q153" s="214">
        <v>8.7753812078882443E-2</v>
      </c>
      <c r="R153" s="214">
        <v>6.0991912090976444E-2</v>
      </c>
      <c r="S153" s="214">
        <v>9.0631704850535011E-2</v>
      </c>
      <c r="T153" s="214">
        <v>2.5083858832983599E-2</v>
      </c>
      <c r="U153" s="214">
        <v>8.4765544633384603E-3</v>
      </c>
      <c r="V153" s="214">
        <v>2.7355290513185236E-5</v>
      </c>
      <c r="W153" s="215">
        <v>1.7396547878228058E-2</v>
      </c>
      <c r="X153" s="215">
        <v>3.1255275898058717E-2</v>
      </c>
      <c r="Y153" s="215">
        <v>4.3443018820186953E-2</v>
      </c>
      <c r="Z153" s="215">
        <v>3.9948739671249994E-3</v>
      </c>
      <c r="AA153" s="215">
        <v>8.3458268279231803E-3</v>
      </c>
      <c r="AB153" s="215">
        <v>1.2340391849454086E-2</v>
      </c>
      <c r="AC153" s="216">
        <v>4.3037427261395774E-3</v>
      </c>
      <c r="AD153" s="216">
        <v>4.0542269213610311E-3</v>
      </c>
      <c r="AE153" s="216">
        <v>3.6380805794187072E-3</v>
      </c>
      <c r="AF153" s="215">
        <v>0.21970359479631049</v>
      </c>
      <c r="AG153" s="215">
        <v>0.16182536485244492</v>
      </c>
      <c r="AH153" s="215">
        <v>0.12954528393832365</v>
      </c>
      <c r="AI153" s="216">
        <v>9.1741524195885257E-2</v>
      </c>
      <c r="AJ153" s="216">
        <v>8.7345442608600499E-2</v>
      </c>
    </row>
    <row r="154" spans="1:36" ht="15.75" thickBot="1">
      <c r="A154" s="208">
        <v>936</v>
      </c>
      <c r="B154" s="209" t="s">
        <v>156</v>
      </c>
      <c r="C154" s="210">
        <v>81101</v>
      </c>
      <c r="D154" s="210">
        <v>52059</v>
      </c>
      <c r="E154" s="211">
        <v>8.9567329626021888E-2</v>
      </c>
      <c r="F154" s="211">
        <v>0.13931190949470199</v>
      </c>
      <c r="G154" s="212">
        <v>7.4915000288134609E-2</v>
      </c>
      <c r="H154" s="213">
        <v>0.14820112180410694</v>
      </c>
      <c r="I154" s="214">
        <v>0.83361525308096318</v>
      </c>
      <c r="J154" s="214">
        <v>6.3768599733019127E-2</v>
      </c>
      <c r="K154" s="214">
        <v>4.9527453671406978E-2</v>
      </c>
      <c r="L154" s="214">
        <v>4.9197473098273006E-2</v>
      </c>
      <c r="M154" s="214">
        <v>3.483716087215683E-3</v>
      </c>
      <c r="N154" s="214">
        <v>3.2103440039540286E-4</v>
      </c>
      <c r="O154" s="214">
        <v>8.6469928727027278E-5</v>
      </c>
      <c r="P154" s="214">
        <v>0.81967377177363443</v>
      </c>
      <c r="Q154" s="214">
        <v>6.7210579437716217E-2</v>
      </c>
      <c r="R154" s="214">
        <v>5.17857563518953E-2</v>
      </c>
      <c r="S154" s="214">
        <v>5.136245475528254E-2</v>
      </c>
      <c r="T154" s="214">
        <v>7.9598749232379171E-3</v>
      </c>
      <c r="U154" s="214">
        <v>1.6208377798646132E-3</v>
      </c>
      <c r="V154" s="214">
        <v>3.8672497836936032E-4</v>
      </c>
      <c r="W154" s="215">
        <v>2.9160060115799882E-2</v>
      </c>
      <c r="X154" s="215">
        <v>5.2913221332339777E-2</v>
      </c>
      <c r="Y154" s="215">
        <v>7.008928465935535E-2</v>
      </c>
      <c r="Z154" s="215">
        <v>5.4656821557120226E-3</v>
      </c>
      <c r="AA154" s="215">
        <v>1.0031538588197268E-2</v>
      </c>
      <c r="AB154" s="215">
        <v>1.5429919883156938E-2</v>
      </c>
      <c r="AC154" s="216">
        <v>2.4839034574838307E-3</v>
      </c>
      <c r="AD154" s="216">
        <v>2.051954162010399E-3</v>
      </c>
      <c r="AE154" s="216">
        <v>1.6964231118892759E-3</v>
      </c>
      <c r="AF154" s="215">
        <v>0.13479482202546419</v>
      </c>
      <c r="AG154" s="215">
        <v>9.366708158258108E-2</v>
      </c>
      <c r="AH154" s="215">
        <v>8.1622589559182779E-2</v>
      </c>
      <c r="AI154" s="216">
        <v>5.1774947287949603E-2</v>
      </c>
      <c r="AJ154" s="216">
        <v>3.4460900132541925E-2</v>
      </c>
    </row>
    <row r="155" spans="1:36" ht="15.75" thickBot="1">
      <c r="A155" s="208">
        <v>937</v>
      </c>
      <c r="B155" s="209" t="s">
        <v>170</v>
      </c>
      <c r="C155" s="210">
        <v>39941</v>
      </c>
      <c r="D155" s="210">
        <v>28770</v>
      </c>
      <c r="E155" s="211">
        <v>0.11890037805763501</v>
      </c>
      <c r="F155" s="211">
        <v>0.1871441423061633</v>
      </c>
      <c r="G155" s="212">
        <v>9.4403892944038933E-2</v>
      </c>
      <c r="H155" s="213">
        <v>0.17598236357316646</v>
      </c>
      <c r="I155" s="214">
        <v>0.72773026194707602</v>
      </c>
      <c r="J155" s="214">
        <v>9.7797597522538568E-2</v>
      </c>
      <c r="K155" s="214">
        <v>5.8405841348289425E-2</v>
      </c>
      <c r="L155" s="214">
        <v>8.728481602615544E-2</v>
      </c>
      <c r="M155" s="214">
        <v>1.4117434895736511E-2</v>
      </c>
      <c r="N155" s="214">
        <v>1.4488265328805589E-2</v>
      </c>
      <c r="O155" s="214">
        <v>1.7578293139844831E-4</v>
      </c>
      <c r="P155" s="214">
        <v>0.74426009728569087</v>
      </c>
      <c r="Q155" s="214">
        <v>9.0331260617807843E-2</v>
      </c>
      <c r="R155" s="214">
        <v>5.7644216480538232E-2</v>
      </c>
      <c r="S155" s="214">
        <v>8.1553907031039916E-2</v>
      </c>
      <c r="T155" s="214">
        <v>1.4812663848259515E-2</v>
      </c>
      <c r="U155" s="214">
        <v>1.1293089865372545E-2</v>
      </c>
      <c r="V155" s="214">
        <v>1.0476487129105672E-4</v>
      </c>
      <c r="W155" s="215">
        <v>2.0029274943254086E-2</v>
      </c>
      <c r="X155" s="215">
        <v>3.6526328962890403E-2</v>
      </c>
      <c r="Y155" s="215">
        <v>4.8941587541998968E-2</v>
      </c>
      <c r="Z155" s="215">
        <v>4.2643665163660267E-3</v>
      </c>
      <c r="AA155" s="215">
        <v>7.3001333052688244E-3</v>
      </c>
      <c r="AB155" s="215">
        <v>1.0505459490900815E-2</v>
      </c>
      <c r="AC155" s="216">
        <v>5.0079113059911719E-3</v>
      </c>
      <c r="AD155" s="216">
        <v>4.2086020225547876E-3</v>
      </c>
      <c r="AE155" s="216">
        <v>3.7540287925225259E-3</v>
      </c>
      <c r="AF155" s="215">
        <v>0.18373480162591363</v>
      </c>
      <c r="AG155" s="215">
        <v>0.1241300075949916</v>
      </c>
      <c r="AH155" s="215">
        <v>8.5978974900532232E-2</v>
      </c>
      <c r="AI155" s="216">
        <v>6.2166695876417703E-2</v>
      </c>
      <c r="AJ155" s="216">
        <v>3.7956204379562042E-2</v>
      </c>
    </row>
    <row r="156" spans="1:36" ht="15.75" thickBot="1">
      <c r="A156" s="220">
        <v>938</v>
      </c>
      <c r="B156" s="221" t="s">
        <v>172</v>
      </c>
      <c r="C156" s="210">
        <v>57854</v>
      </c>
      <c r="D156" s="210">
        <v>40335</v>
      </c>
      <c r="E156" s="211">
        <v>9.641511390742212E-2</v>
      </c>
      <c r="F156" s="211">
        <v>0.14190912296470432</v>
      </c>
      <c r="G156" s="212">
        <v>8.9450849138465363E-2</v>
      </c>
      <c r="H156" s="213">
        <v>0.14737782075120864</v>
      </c>
      <c r="I156" s="214">
        <v>0.74815063474324972</v>
      </c>
      <c r="J156" s="214">
        <v>0.10860586140381417</v>
      </c>
      <c r="K156" s="214">
        <v>8.5755176542552811E-2</v>
      </c>
      <c r="L156" s="214">
        <v>3.7789641088210042E-2</v>
      </c>
      <c r="M156" s="214">
        <v>1.663543455469595E-2</v>
      </c>
      <c r="N156" s="214">
        <v>3.0285305983163606E-3</v>
      </c>
      <c r="O156" s="214">
        <v>3.4721069160814447E-5</v>
      </c>
      <c r="P156" s="214">
        <v>0.75990309896106278</v>
      </c>
      <c r="Q156" s="214">
        <v>0.10041820958671038</v>
      </c>
      <c r="R156" s="214">
        <v>8.3909053163720562E-2</v>
      </c>
      <c r="S156" s="214">
        <v>3.7102948996938064E-2</v>
      </c>
      <c r="T156" s="214">
        <v>1.5434506120670965E-2</v>
      </c>
      <c r="U156" s="214">
        <v>3.2073744961794849E-3</v>
      </c>
      <c r="V156" s="214">
        <v>2.4808674717660639E-5</v>
      </c>
      <c r="W156" s="215">
        <v>2.3979483151691235E-2</v>
      </c>
      <c r="X156" s="215">
        <v>4.3800110118696015E-2</v>
      </c>
      <c r="Y156" s="215">
        <v>6.009159803408598E-2</v>
      </c>
      <c r="Z156" s="215">
        <v>4.9625967845400775E-3</v>
      </c>
      <c r="AA156" s="215">
        <v>1.0148622572113089E-2</v>
      </c>
      <c r="AB156" s="215">
        <v>1.404458492783079E-2</v>
      </c>
      <c r="AC156" s="216">
        <v>4.105249888642251E-3</v>
      </c>
      <c r="AD156" s="216">
        <v>3.7418085627939496E-3</v>
      </c>
      <c r="AE156" s="216">
        <v>3.3199016964779301E-3</v>
      </c>
      <c r="AF156" s="215">
        <v>0.20699164534796782</v>
      </c>
      <c r="AG156" s="215">
        <v>0.14354909279043443</v>
      </c>
      <c r="AH156" s="215">
        <v>9.9711167810112272E-2</v>
      </c>
      <c r="AI156" s="216">
        <v>6.8517302174439104E-2</v>
      </c>
      <c r="AJ156" s="216">
        <v>6.4534523366803029E-2</v>
      </c>
    </row>
  </sheetData>
  <mergeCells count="3">
    <mergeCell ref="AC2:AE2"/>
    <mergeCell ref="AI2:AJ2"/>
    <mergeCell ref="A4:B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6" tint="0.39997558519241921"/>
  </sheetPr>
  <dimension ref="A3:G16"/>
  <sheetViews>
    <sheetView workbookViewId="0">
      <selection sqref="A1:XFD1048576"/>
    </sheetView>
  </sheetViews>
  <sheetFormatPr defaultColWidth="9.140625" defaultRowHeight="15"/>
  <cols>
    <col min="1" max="1" width="7" style="222" bestFit="1" customWidth="1"/>
    <col min="2" max="2" width="22.7109375" style="222" customWidth="1"/>
    <col min="3" max="3" width="12.7109375" style="222" customWidth="1"/>
    <col min="4" max="4" width="50.140625" style="222" bestFit="1" customWidth="1"/>
    <col min="5" max="5" width="21.42578125" style="222" bestFit="1" customWidth="1"/>
    <col min="6" max="6" width="12.140625" style="222" customWidth="1"/>
    <col min="7" max="7" width="14.85546875" style="222" customWidth="1"/>
    <col min="8" max="16384" width="9.140625" style="222"/>
  </cols>
  <sheetData>
    <row r="3" spans="1:7" ht="56.25">
      <c r="A3" s="223" t="s">
        <v>564</v>
      </c>
      <c r="B3" s="224" t="s">
        <v>565</v>
      </c>
      <c r="C3" s="225" t="s">
        <v>566</v>
      </c>
      <c r="D3" s="226" t="s">
        <v>567</v>
      </c>
      <c r="E3" s="226" t="s">
        <v>568</v>
      </c>
      <c r="F3" s="227" t="s">
        <v>569</v>
      </c>
    </row>
    <row r="4" spans="1:7">
      <c r="A4" s="228">
        <v>203</v>
      </c>
      <c r="B4" s="229" t="s">
        <v>76</v>
      </c>
      <c r="C4" s="230">
        <v>1178930.778663869</v>
      </c>
      <c r="D4" s="231" t="s">
        <v>570</v>
      </c>
      <c r="E4" s="231" t="s">
        <v>571</v>
      </c>
      <c r="F4" s="232">
        <v>623.11</v>
      </c>
    </row>
    <row r="5" spans="1:7">
      <c r="A5" s="228">
        <v>308</v>
      </c>
      <c r="B5" s="229" t="s">
        <v>72</v>
      </c>
      <c r="C5" s="233">
        <v>970305.08399999992</v>
      </c>
      <c r="D5" s="231" t="s">
        <v>572</v>
      </c>
      <c r="E5" s="231" t="s">
        <v>573</v>
      </c>
      <c r="F5" s="232">
        <v>248.31</v>
      </c>
    </row>
    <row r="6" spans="1:7" ht="33.75">
      <c r="A6" s="228">
        <v>332</v>
      </c>
      <c r="B6" s="229" t="s">
        <v>66</v>
      </c>
      <c r="C6" s="233">
        <v>180054</v>
      </c>
      <c r="D6" s="234" t="s">
        <v>574</v>
      </c>
      <c r="E6" s="231" t="s">
        <v>575</v>
      </c>
      <c r="F6" s="232">
        <v>232.63</v>
      </c>
    </row>
    <row r="7" spans="1:7">
      <c r="A7" s="228">
        <v>336</v>
      </c>
      <c r="B7" s="229" t="s">
        <v>179</v>
      </c>
      <c r="C7" s="233">
        <v>1911039</v>
      </c>
      <c r="D7" s="231" t="s">
        <v>576</v>
      </c>
      <c r="E7" s="231" t="s">
        <v>577</v>
      </c>
      <c r="F7" s="232">
        <v>741</v>
      </c>
    </row>
    <row r="8" spans="1:7" ht="22.5">
      <c r="A8" s="228">
        <v>350</v>
      </c>
      <c r="B8" s="229" t="s">
        <v>41</v>
      </c>
      <c r="C8" s="233">
        <v>409365.91646420717</v>
      </c>
      <c r="D8" s="234" t="s">
        <v>578</v>
      </c>
      <c r="E8" s="231" t="s">
        <v>575</v>
      </c>
      <c r="F8" s="232">
        <v>262.03500000000003</v>
      </c>
    </row>
    <row r="9" spans="1:7">
      <c r="A9" s="228">
        <v>835</v>
      </c>
      <c r="B9" s="229" t="s">
        <v>65</v>
      </c>
      <c r="C9" s="233">
        <v>831523.30000000016</v>
      </c>
      <c r="D9" s="231" t="s">
        <v>579</v>
      </c>
      <c r="E9" s="231" t="s">
        <v>580</v>
      </c>
      <c r="F9" s="232">
        <v>171.98</v>
      </c>
    </row>
    <row r="10" spans="1:7" ht="33.75">
      <c r="A10" s="228">
        <v>836</v>
      </c>
      <c r="B10" s="229" t="s">
        <v>127</v>
      </c>
      <c r="C10" s="233">
        <v>530117</v>
      </c>
      <c r="D10" s="234" t="s">
        <v>581</v>
      </c>
      <c r="E10" s="231" t="s">
        <v>575</v>
      </c>
      <c r="F10" s="232">
        <v>304.67</v>
      </c>
    </row>
    <row r="11" spans="1:7" ht="33.75">
      <c r="A11" s="228">
        <v>888</v>
      </c>
      <c r="B11" s="229" t="s">
        <v>98</v>
      </c>
      <c r="C11" s="233">
        <v>1810461.1800000002</v>
      </c>
      <c r="D11" s="234" t="s">
        <v>582</v>
      </c>
      <c r="E11" s="231" t="s">
        <v>583</v>
      </c>
      <c r="F11" s="232">
        <v>369.03</v>
      </c>
      <c r="G11" s="407"/>
    </row>
    <row r="12" spans="1:7" ht="22.5">
      <c r="A12" s="228">
        <v>919</v>
      </c>
      <c r="B12" s="229" t="s">
        <v>86</v>
      </c>
      <c r="C12" s="233">
        <v>2834025.1019359613</v>
      </c>
      <c r="D12" s="234" t="s">
        <v>584</v>
      </c>
      <c r="E12" s="231" t="s">
        <v>585</v>
      </c>
      <c r="F12" s="232">
        <v>182.1</v>
      </c>
    </row>
    <row r="13" spans="1:7" ht="45">
      <c r="A13" s="228">
        <v>921</v>
      </c>
      <c r="B13" s="229" t="s">
        <v>89</v>
      </c>
      <c r="C13" s="233">
        <v>143775</v>
      </c>
      <c r="D13" s="234" t="s">
        <v>586</v>
      </c>
      <c r="E13" s="234" t="s">
        <v>587</v>
      </c>
      <c r="F13" s="235">
        <v>0</v>
      </c>
      <c r="G13" s="408"/>
    </row>
    <row r="14" spans="1:7">
      <c r="A14" s="228">
        <v>926</v>
      </c>
      <c r="B14" s="229" t="s">
        <v>113</v>
      </c>
      <c r="C14" s="233">
        <v>852753.05999999994</v>
      </c>
      <c r="D14" s="231" t="s">
        <v>588</v>
      </c>
      <c r="E14" s="231" t="s">
        <v>589</v>
      </c>
      <c r="F14" s="232">
        <v>153.18</v>
      </c>
    </row>
    <row r="15" spans="1:7" ht="56.25">
      <c r="A15" s="228">
        <v>933</v>
      </c>
      <c r="B15" s="229" t="s">
        <v>143</v>
      </c>
      <c r="C15" s="233">
        <v>663030.16890733037</v>
      </c>
      <c r="D15" s="234" t="s">
        <v>590</v>
      </c>
      <c r="E15" s="231" t="s">
        <v>591</v>
      </c>
      <c r="F15" s="232">
        <v>316</v>
      </c>
    </row>
    <row r="16" spans="1:7" ht="67.5">
      <c r="A16" s="228">
        <v>936</v>
      </c>
      <c r="B16" s="229" t="s">
        <v>156</v>
      </c>
      <c r="C16" s="233">
        <v>1296883.0799999998</v>
      </c>
      <c r="D16" s="234" t="s">
        <v>592</v>
      </c>
      <c r="E16" s="234" t="s">
        <v>593</v>
      </c>
      <c r="F16" s="235">
        <v>181.56729999999999</v>
      </c>
    </row>
  </sheetData>
  <sheetProtection password="90BC" sheet="1" objects="1" scenarios="1"/>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L374"/>
  <sheetViews>
    <sheetView workbookViewId="0"/>
  </sheetViews>
  <sheetFormatPr defaultRowHeight="12.75"/>
  <cols>
    <col min="1" max="1" width="3.42578125" style="237" customWidth="1"/>
    <col min="2" max="2" width="43.5703125" style="237" customWidth="1"/>
    <col min="3" max="3" width="9.28515625" style="238" customWidth="1"/>
    <col min="4" max="4" width="24.28515625" style="237" bestFit="1" customWidth="1"/>
    <col min="5" max="5" width="23" style="237" bestFit="1" customWidth="1"/>
    <col min="6" max="6" width="11.7109375" style="237" customWidth="1"/>
    <col min="7" max="7" width="10" style="237" customWidth="1"/>
    <col min="8" max="8" width="14.5703125" style="237" customWidth="1"/>
    <col min="9" max="9" width="20.7109375" style="237" customWidth="1"/>
    <col min="10" max="10" width="10.7109375" style="237" customWidth="1"/>
    <col min="11" max="11" width="10.28515625" style="237" customWidth="1"/>
    <col min="12" max="14" width="9.140625" style="237"/>
    <col min="15" max="15" width="12.42578125" style="237" customWidth="1"/>
    <col min="16" max="16" width="10" style="237" customWidth="1"/>
    <col min="17" max="17" width="18.140625" style="237" customWidth="1"/>
    <col min="18" max="18" width="10.140625" style="237" bestFit="1" customWidth="1"/>
    <col min="19" max="19" width="9.28515625" style="237" bestFit="1" customWidth="1"/>
    <col min="20" max="20" width="12.28515625" style="237" customWidth="1"/>
    <col min="21" max="21" width="14.7109375" style="237" customWidth="1"/>
    <col min="22" max="24" width="9.28515625" style="237" bestFit="1" customWidth="1"/>
    <col min="25" max="25" width="12.5703125" style="237" customWidth="1"/>
    <col min="26" max="26" width="13" style="237" customWidth="1"/>
    <col min="27" max="27" width="13.140625" style="237" customWidth="1"/>
    <col min="28" max="30" width="9.28515625" style="237" bestFit="1" customWidth="1"/>
    <col min="31" max="31" width="11.5703125" style="237" customWidth="1"/>
    <col min="32" max="33" width="9.28515625" style="237" bestFit="1" customWidth="1"/>
    <col min="34" max="34" width="12.85546875" style="237" customWidth="1"/>
    <col min="35" max="35" width="9.28515625" style="237" bestFit="1" customWidth="1"/>
    <col min="36" max="37" width="11.85546875" style="237" customWidth="1"/>
    <col min="38" max="38" width="14.140625" style="237" customWidth="1"/>
    <col min="39" max="39" width="13.85546875" style="237" customWidth="1"/>
    <col min="40" max="40" width="16.5703125" style="237" customWidth="1"/>
    <col min="41" max="256" width="9.140625" style="237"/>
    <col min="257" max="257" width="3.42578125" style="237" customWidth="1"/>
    <col min="258" max="258" width="43.5703125" style="237" customWidth="1"/>
    <col min="259" max="259" width="9.28515625" style="237" customWidth="1"/>
    <col min="260" max="260" width="24.28515625" style="237" bestFit="1" customWidth="1"/>
    <col min="261" max="261" width="23" style="237" bestFit="1" customWidth="1"/>
    <col min="262" max="262" width="11.7109375" style="237" customWidth="1"/>
    <col min="263" max="263" width="10" style="237" customWidth="1"/>
    <col min="264" max="264" width="14.5703125" style="237" customWidth="1"/>
    <col min="265" max="265" width="20.7109375" style="237" customWidth="1"/>
    <col min="266" max="266" width="10.7109375" style="237" customWidth="1"/>
    <col min="267" max="267" width="10.28515625" style="237" customWidth="1"/>
    <col min="268" max="270" width="9.140625" style="237"/>
    <col min="271" max="271" width="12.42578125" style="237" customWidth="1"/>
    <col min="272" max="272" width="10" style="237" customWidth="1"/>
    <col min="273" max="273" width="18.140625" style="237" customWidth="1"/>
    <col min="274" max="274" width="10.140625" style="237" bestFit="1" customWidth="1"/>
    <col min="275" max="275" width="9.28515625" style="237" bestFit="1" customWidth="1"/>
    <col min="276" max="276" width="12.28515625" style="237" customWidth="1"/>
    <col min="277" max="277" width="14.7109375" style="237" customWidth="1"/>
    <col min="278" max="280" width="9.28515625" style="237" bestFit="1" customWidth="1"/>
    <col min="281" max="281" width="12.5703125" style="237" customWidth="1"/>
    <col min="282" max="282" width="13" style="237" customWidth="1"/>
    <col min="283" max="283" width="13.140625" style="237" customWidth="1"/>
    <col min="284" max="286" width="9.28515625" style="237" bestFit="1" customWidth="1"/>
    <col min="287" max="287" width="11.5703125" style="237" customWidth="1"/>
    <col min="288" max="289" width="9.28515625" style="237" bestFit="1" customWidth="1"/>
    <col min="290" max="290" width="12.85546875" style="237" customWidth="1"/>
    <col min="291" max="291" width="9.28515625" style="237" bestFit="1" customWidth="1"/>
    <col min="292" max="293" width="11.85546875" style="237" customWidth="1"/>
    <col min="294" max="294" width="14.140625" style="237" customWidth="1"/>
    <col min="295" max="295" width="13.85546875" style="237" customWidth="1"/>
    <col min="296" max="296" width="16.5703125" style="237" customWidth="1"/>
    <col min="297" max="512" width="9.140625" style="237"/>
    <col min="513" max="513" width="3.42578125" style="237" customWidth="1"/>
    <col min="514" max="514" width="43.5703125" style="237" customWidth="1"/>
    <col min="515" max="515" width="9.28515625" style="237" customWidth="1"/>
    <col min="516" max="516" width="24.28515625" style="237" bestFit="1" customWidth="1"/>
    <col min="517" max="517" width="23" style="237" bestFit="1" customWidth="1"/>
    <col min="518" max="518" width="11.7109375" style="237" customWidth="1"/>
    <col min="519" max="519" width="10" style="237" customWidth="1"/>
    <col min="520" max="520" width="14.5703125" style="237" customWidth="1"/>
    <col min="521" max="521" width="20.7109375" style="237" customWidth="1"/>
    <col min="522" max="522" width="10.7109375" style="237" customWidth="1"/>
    <col min="523" max="523" width="10.28515625" style="237" customWidth="1"/>
    <col min="524" max="526" width="9.140625" style="237"/>
    <col min="527" max="527" width="12.42578125" style="237" customWidth="1"/>
    <col min="528" max="528" width="10" style="237" customWidth="1"/>
    <col min="529" max="529" width="18.140625" style="237" customWidth="1"/>
    <col min="530" max="530" width="10.140625" style="237" bestFit="1" customWidth="1"/>
    <col min="531" max="531" width="9.28515625" style="237" bestFit="1" customWidth="1"/>
    <col min="532" max="532" width="12.28515625" style="237" customWidth="1"/>
    <col min="533" max="533" width="14.7109375" style="237" customWidth="1"/>
    <col min="534" max="536" width="9.28515625" style="237" bestFit="1" customWidth="1"/>
    <col min="537" max="537" width="12.5703125" style="237" customWidth="1"/>
    <col min="538" max="538" width="13" style="237" customWidth="1"/>
    <col min="539" max="539" width="13.140625" style="237" customWidth="1"/>
    <col min="540" max="542" width="9.28515625" style="237" bestFit="1" customWidth="1"/>
    <col min="543" max="543" width="11.5703125" style="237" customWidth="1"/>
    <col min="544" max="545" width="9.28515625" style="237" bestFit="1" customWidth="1"/>
    <col min="546" max="546" width="12.85546875" style="237" customWidth="1"/>
    <col min="547" max="547" width="9.28515625" style="237" bestFit="1" customWidth="1"/>
    <col min="548" max="549" width="11.85546875" style="237" customWidth="1"/>
    <col min="550" max="550" width="14.140625" style="237" customWidth="1"/>
    <col min="551" max="551" width="13.85546875" style="237" customWidth="1"/>
    <col min="552" max="552" width="16.5703125" style="237" customWidth="1"/>
    <col min="553" max="768" width="9.140625" style="237"/>
    <col min="769" max="769" width="3.42578125" style="237" customWidth="1"/>
    <col min="770" max="770" width="43.5703125" style="237" customWidth="1"/>
    <col min="771" max="771" width="9.28515625" style="237" customWidth="1"/>
    <col min="772" max="772" width="24.28515625" style="237" bestFit="1" customWidth="1"/>
    <col min="773" max="773" width="23" style="237" bestFit="1" customWidth="1"/>
    <col min="774" max="774" width="11.7109375" style="237" customWidth="1"/>
    <col min="775" max="775" width="10" style="237" customWidth="1"/>
    <col min="776" max="776" width="14.5703125" style="237" customWidth="1"/>
    <col min="777" max="777" width="20.7109375" style="237" customWidth="1"/>
    <col min="778" max="778" width="10.7109375" style="237" customWidth="1"/>
    <col min="779" max="779" width="10.28515625" style="237" customWidth="1"/>
    <col min="780" max="782" width="9.140625" style="237"/>
    <col min="783" max="783" width="12.42578125" style="237" customWidth="1"/>
    <col min="784" max="784" width="10" style="237" customWidth="1"/>
    <col min="785" max="785" width="18.140625" style="237" customWidth="1"/>
    <col min="786" max="786" width="10.140625" style="237" bestFit="1" customWidth="1"/>
    <col min="787" max="787" width="9.28515625" style="237" bestFit="1" customWidth="1"/>
    <col min="788" max="788" width="12.28515625" style="237" customWidth="1"/>
    <col min="789" max="789" width="14.7109375" style="237" customWidth="1"/>
    <col min="790" max="792" width="9.28515625" style="237" bestFit="1" customWidth="1"/>
    <col min="793" max="793" width="12.5703125" style="237" customWidth="1"/>
    <col min="794" max="794" width="13" style="237" customWidth="1"/>
    <col min="795" max="795" width="13.140625" style="237" customWidth="1"/>
    <col min="796" max="798" width="9.28515625" style="237" bestFit="1" customWidth="1"/>
    <col min="799" max="799" width="11.5703125" style="237" customWidth="1"/>
    <col min="800" max="801" width="9.28515625" style="237" bestFit="1" customWidth="1"/>
    <col min="802" max="802" width="12.85546875" style="237" customWidth="1"/>
    <col min="803" max="803" width="9.28515625" style="237" bestFit="1" customWidth="1"/>
    <col min="804" max="805" width="11.85546875" style="237" customWidth="1"/>
    <col min="806" max="806" width="14.140625" style="237" customWidth="1"/>
    <col min="807" max="807" width="13.85546875" style="237" customWidth="1"/>
    <col min="808" max="808" width="16.5703125" style="237" customWidth="1"/>
    <col min="809" max="1024" width="9.140625" style="237"/>
    <col min="1025" max="1025" width="3.42578125" style="237" customWidth="1"/>
    <col min="1026" max="1026" width="43.5703125" style="237" customWidth="1"/>
    <col min="1027" max="1027" width="9.28515625" style="237" customWidth="1"/>
    <col min="1028" max="1028" width="24.28515625" style="237" bestFit="1" customWidth="1"/>
    <col min="1029" max="1029" width="23" style="237" bestFit="1" customWidth="1"/>
    <col min="1030" max="1030" width="11.7109375" style="237" customWidth="1"/>
    <col min="1031" max="1031" width="10" style="237" customWidth="1"/>
    <col min="1032" max="1032" width="14.5703125" style="237" customWidth="1"/>
    <col min="1033" max="1033" width="20.7109375" style="237" customWidth="1"/>
    <col min="1034" max="1034" width="10.7109375" style="237" customWidth="1"/>
    <col min="1035" max="1035" width="10.28515625" style="237" customWidth="1"/>
    <col min="1036" max="1038" width="9.140625" style="237"/>
    <col min="1039" max="1039" width="12.42578125" style="237" customWidth="1"/>
    <col min="1040" max="1040" width="10" style="237" customWidth="1"/>
    <col min="1041" max="1041" width="18.140625" style="237" customWidth="1"/>
    <col min="1042" max="1042" width="10.140625" style="237" bestFit="1" customWidth="1"/>
    <col min="1043" max="1043" width="9.28515625" style="237" bestFit="1" customWidth="1"/>
    <col min="1044" max="1044" width="12.28515625" style="237" customWidth="1"/>
    <col min="1045" max="1045" width="14.7109375" style="237" customWidth="1"/>
    <col min="1046" max="1048" width="9.28515625" style="237" bestFit="1" customWidth="1"/>
    <col min="1049" max="1049" width="12.5703125" style="237" customWidth="1"/>
    <col min="1050" max="1050" width="13" style="237" customWidth="1"/>
    <col min="1051" max="1051" width="13.140625" style="237" customWidth="1"/>
    <col min="1052" max="1054" width="9.28515625" style="237" bestFit="1" customWidth="1"/>
    <col min="1055" max="1055" width="11.5703125" style="237" customWidth="1"/>
    <col min="1056" max="1057" width="9.28515625" style="237" bestFit="1" customWidth="1"/>
    <col min="1058" max="1058" width="12.85546875" style="237" customWidth="1"/>
    <col min="1059" max="1059" width="9.28515625" style="237" bestFit="1" customWidth="1"/>
    <col min="1060" max="1061" width="11.85546875" style="237" customWidth="1"/>
    <col min="1062" max="1062" width="14.140625" style="237" customWidth="1"/>
    <col min="1063" max="1063" width="13.85546875" style="237" customWidth="1"/>
    <col min="1064" max="1064" width="16.5703125" style="237" customWidth="1"/>
    <col min="1065" max="1280" width="9.140625" style="237"/>
    <col min="1281" max="1281" width="3.42578125" style="237" customWidth="1"/>
    <col min="1282" max="1282" width="43.5703125" style="237" customWidth="1"/>
    <col min="1283" max="1283" width="9.28515625" style="237" customWidth="1"/>
    <col min="1284" max="1284" width="24.28515625" style="237" bestFit="1" customWidth="1"/>
    <col min="1285" max="1285" width="23" style="237" bestFit="1" customWidth="1"/>
    <col min="1286" max="1286" width="11.7109375" style="237" customWidth="1"/>
    <col min="1287" max="1287" width="10" style="237" customWidth="1"/>
    <col min="1288" max="1288" width="14.5703125" style="237" customWidth="1"/>
    <col min="1289" max="1289" width="20.7109375" style="237" customWidth="1"/>
    <col min="1290" max="1290" width="10.7109375" style="237" customWidth="1"/>
    <col min="1291" max="1291" width="10.28515625" style="237" customWidth="1"/>
    <col min="1292" max="1294" width="9.140625" style="237"/>
    <col min="1295" max="1295" width="12.42578125" style="237" customWidth="1"/>
    <col min="1296" max="1296" width="10" style="237" customWidth="1"/>
    <col min="1297" max="1297" width="18.140625" style="237" customWidth="1"/>
    <col min="1298" max="1298" width="10.140625" style="237" bestFit="1" customWidth="1"/>
    <col min="1299" max="1299" width="9.28515625" style="237" bestFit="1" customWidth="1"/>
    <col min="1300" max="1300" width="12.28515625" style="237" customWidth="1"/>
    <col min="1301" max="1301" width="14.7109375" style="237" customWidth="1"/>
    <col min="1302" max="1304" width="9.28515625" style="237" bestFit="1" customWidth="1"/>
    <col min="1305" max="1305" width="12.5703125" style="237" customWidth="1"/>
    <col min="1306" max="1306" width="13" style="237" customWidth="1"/>
    <col min="1307" max="1307" width="13.140625" style="237" customWidth="1"/>
    <col min="1308" max="1310" width="9.28515625" style="237" bestFit="1" customWidth="1"/>
    <col min="1311" max="1311" width="11.5703125" style="237" customWidth="1"/>
    <col min="1312" max="1313" width="9.28515625" style="237" bestFit="1" customWidth="1"/>
    <col min="1314" max="1314" width="12.85546875" style="237" customWidth="1"/>
    <col min="1315" max="1315" width="9.28515625" style="237" bestFit="1" customWidth="1"/>
    <col min="1316" max="1317" width="11.85546875" style="237" customWidth="1"/>
    <col min="1318" max="1318" width="14.140625" style="237" customWidth="1"/>
    <col min="1319" max="1319" width="13.85546875" style="237" customWidth="1"/>
    <col min="1320" max="1320" width="16.5703125" style="237" customWidth="1"/>
    <col min="1321" max="1536" width="9.140625" style="237"/>
    <col min="1537" max="1537" width="3.42578125" style="237" customWidth="1"/>
    <col min="1538" max="1538" width="43.5703125" style="237" customWidth="1"/>
    <col min="1539" max="1539" width="9.28515625" style="237" customWidth="1"/>
    <col min="1540" max="1540" width="24.28515625" style="237" bestFit="1" customWidth="1"/>
    <col min="1541" max="1541" width="23" style="237" bestFit="1" customWidth="1"/>
    <col min="1542" max="1542" width="11.7109375" style="237" customWidth="1"/>
    <col min="1543" max="1543" width="10" style="237" customWidth="1"/>
    <col min="1544" max="1544" width="14.5703125" style="237" customWidth="1"/>
    <col min="1545" max="1545" width="20.7109375" style="237" customWidth="1"/>
    <col min="1546" max="1546" width="10.7109375" style="237" customWidth="1"/>
    <col min="1547" max="1547" width="10.28515625" style="237" customWidth="1"/>
    <col min="1548" max="1550" width="9.140625" style="237"/>
    <col min="1551" max="1551" width="12.42578125" style="237" customWidth="1"/>
    <col min="1552" max="1552" width="10" style="237" customWidth="1"/>
    <col min="1553" max="1553" width="18.140625" style="237" customWidth="1"/>
    <col min="1554" max="1554" width="10.140625" style="237" bestFit="1" customWidth="1"/>
    <col min="1555" max="1555" width="9.28515625" style="237" bestFit="1" customWidth="1"/>
    <col min="1556" max="1556" width="12.28515625" style="237" customWidth="1"/>
    <col min="1557" max="1557" width="14.7109375" style="237" customWidth="1"/>
    <col min="1558" max="1560" width="9.28515625" style="237" bestFit="1" customWidth="1"/>
    <col min="1561" max="1561" width="12.5703125" style="237" customWidth="1"/>
    <col min="1562" max="1562" width="13" style="237" customWidth="1"/>
    <col min="1563" max="1563" width="13.140625" style="237" customWidth="1"/>
    <col min="1564" max="1566" width="9.28515625" style="237" bestFit="1" customWidth="1"/>
    <col min="1567" max="1567" width="11.5703125" style="237" customWidth="1"/>
    <col min="1568" max="1569" width="9.28515625" style="237" bestFit="1" customWidth="1"/>
    <col min="1570" max="1570" width="12.85546875" style="237" customWidth="1"/>
    <col min="1571" max="1571" width="9.28515625" style="237" bestFit="1" customWidth="1"/>
    <col min="1572" max="1573" width="11.85546875" style="237" customWidth="1"/>
    <col min="1574" max="1574" width="14.140625" style="237" customWidth="1"/>
    <col min="1575" max="1575" width="13.85546875" style="237" customWidth="1"/>
    <col min="1576" max="1576" width="16.5703125" style="237" customWidth="1"/>
    <col min="1577" max="1792" width="9.140625" style="237"/>
    <col min="1793" max="1793" width="3.42578125" style="237" customWidth="1"/>
    <col min="1794" max="1794" width="43.5703125" style="237" customWidth="1"/>
    <col min="1795" max="1795" width="9.28515625" style="237" customWidth="1"/>
    <col min="1796" max="1796" width="24.28515625" style="237" bestFit="1" customWidth="1"/>
    <col min="1797" max="1797" width="23" style="237" bestFit="1" customWidth="1"/>
    <col min="1798" max="1798" width="11.7109375" style="237" customWidth="1"/>
    <col min="1799" max="1799" width="10" style="237" customWidth="1"/>
    <col min="1800" max="1800" width="14.5703125" style="237" customWidth="1"/>
    <col min="1801" max="1801" width="20.7109375" style="237" customWidth="1"/>
    <col min="1802" max="1802" width="10.7109375" style="237" customWidth="1"/>
    <col min="1803" max="1803" width="10.28515625" style="237" customWidth="1"/>
    <col min="1804" max="1806" width="9.140625" style="237"/>
    <col min="1807" max="1807" width="12.42578125" style="237" customWidth="1"/>
    <col min="1808" max="1808" width="10" style="237" customWidth="1"/>
    <col min="1809" max="1809" width="18.140625" style="237" customWidth="1"/>
    <col min="1810" max="1810" width="10.140625" style="237" bestFit="1" customWidth="1"/>
    <col min="1811" max="1811" width="9.28515625" style="237" bestFit="1" customWidth="1"/>
    <col min="1812" max="1812" width="12.28515625" style="237" customWidth="1"/>
    <col min="1813" max="1813" width="14.7109375" style="237" customWidth="1"/>
    <col min="1814" max="1816" width="9.28515625" style="237" bestFit="1" customWidth="1"/>
    <col min="1817" max="1817" width="12.5703125" style="237" customWidth="1"/>
    <col min="1818" max="1818" width="13" style="237" customWidth="1"/>
    <col min="1819" max="1819" width="13.140625" style="237" customWidth="1"/>
    <col min="1820" max="1822" width="9.28515625" style="237" bestFit="1" customWidth="1"/>
    <col min="1823" max="1823" width="11.5703125" style="237" customWidth="1"/>
    <col min="1824" max="1825" width="9.28515625" style="237" bestFit="1" customWidth="1"/>
    <col min="1826" max="1826" width="12.85546875" style="237" customWidth="1"/>
    <col min="1827" max="1827" width="9.28515625" style="237" bestFit="1" customWidth="1"/>
    <col min="1828" max="1829" width="11.85546875" style="237" customWidth="1"/>
    <col min="1830" max="1830" width="14.140625" style="237" customWidth="1"/>
    <col min="1831" max="1831" width="13.85546875" style="237" customWidth="1"/>
    <col min="1832" max="1832" width="16.5703125" style="237" customWidth="1"/>
    <col min="1833" max="2048" width="9.140625" style="237"/>
    <col min="2049" max="2049" width="3.42578125" style="237" customWidth="1"/>
    <col min="2050" max="2050" width="43.5703125" style="237" customWidth="1"/>
    <col min="2051" max="2051" width="9.28515625" style="237" customWidth="1"/>
    <col min="2052" max="2052" width="24.28515625" style="237" bestFit="1" customWidth="1"/>
    <col min="2053" max="2053" width="23" style="237" bestFit="1" customWidth="1"/>
    <col min="2054" max="2054" width="11.7109375" style="237" customWidth="1"/>
    <col min="2055" max="2055" width="10" style="237" customWidth="1"/>
    <col min="2056" max="2056" width="14.5703125" style="237" customWidth="1"/>
    <col min="2057" max="2057" width="20.7109375" style="237" customWidth="1"/>
    <col min="2058" max="2058" width="10.7109375" style="237" customWidth="1"/>
    <col min="2059" max="2059" width="10.28515625" style="237" customWidth="1"/>
    <col min="2060" max="2062" width="9.140625" style="237"/>
    <col min="2063" max="2063" width="12.42578125" style="237" customWidth="1"/>
    <col min="2064" max="2064" width="10" style="237" customWidth="1"/>
    <col min="2065" max="2065" width="18.140625" style="237" customWidth="1"/>
    <col min="2066" max="2066" width="10.140625" style="237" bestFit="1" customWidth="1"/>
    <col min="2067" max="2067" width="9.28515625" style="237" bestFit="1" customWidth="1"/>
    <col min="2068" max="2068" width="12.28515625" style="237" customWidth="1"/>
    <col min="2069" max="2069" width="14.7109375" style="237" customWidth="1"/>
    <col min="2070" max="2072" width="9.28515625" style="237" bestFit="1" customWidth="1"/>
    <col min="2073" max="2073" width="12.5703125" style="237" customWidth="1"/>
    <col min="2074" max="2074" width="13" style="237" customWidth="1"/>
    <col min="2075" max="2075" width="13.140625" style="237" customWidth="1"/>
    <col min="2076" max="2078" width="9.28515625" style="237" bestFit="1" customWidth="1"/>
    <col min="2079" max="2079" width="11.5703125" style="237" customWidth="1"/>
    <col min="2080" max="2081" width="9.28515625" style="237" bestFit="1" customWidth="1"/>
    <col min="2082" max="2082" width="12.85546875" style="237" customWidth="1"/>
    <col min="2083" max="2083" width="9.28515625" style="237" bestFit="1" customWidth="1"/>
    <col min="2084" max="2085" width="11.85546875" style="237" customWidth="1"/>
    <col min="2086" max="2086" width="14.140625" style="237" customWidth="1"/>
    <col min="2087" max="2087" width="13.85546875" style="237" customWidth="1"/>
    <col min="2088" max="2088" width="16.5703125" style="237" customWidth="1"/>
    <col min="2089" max="2304" width="9.140625" style="237"/>
    <col min="2305" max="2305" width="3.42578125" style="237" customWidth="1"/>
    <col min="2306" max="2306" width="43.5703125" style="237" customWidth="1"/>
    <col min="2307" max="2307" width="9.28515625" style="237" customWidth="1"/>
    <col min="2308" max="2308" width="24.28515625" style="237" bestFit="1" customWidth="1"/>
    <col min="2309" max="2309" width="23" style="237" bestFit="1" customWidth="1"/>
    <col min="2310" max="2310" width="11.7109375" style="237" customWidth="1"/>
    <col min="2311" max="2311" width="10" style="237" customWidth="1"/>
    <col min="2312" max="2312" width="14.5703125" style="237" customWidth="1"/>
    <col min="2313" max="2313" width="20.7109375" style="237" customWidth="1"/>
    <col min="2314" max="2314" width="10.7109375" style="237" customWidth="1"/>
    <col min="2315" max="2315" width="10.28515625" style="237" customWidth="1"/>
    <col min="2316" max="2318" width="9.140625" style="237"/>
    <col min="2319" max="2319" width="12.42578125" style="237" customWidth="1"/>
    <col min="2320" max="2320" width="10" style="237" customWidth="1"/>
    <col min="2321" max="2321" width="18.140625" style="237" customWidth="1"/>
    <col min="2322" max="2322" width="10.140625" style="237" bestFit="1" customWidth="1"/>
    <col min="2323" max="2323" width="9.28515625" style="237" bestFit="1" customWidth="1"/>
    <col min="2324" max="2324" width="12.28515625" style="237" customWidth="1"/>
    <col min="2325" max="2325" width="14.7109375" style="237" customWidth="1"/>
    <col min="2326" max="2328" width="9.28515625" style="237" bestFit="1" customWidth="1"/>
    <col min="2329" max="2329" width="12.5703125" style="237" customWidth="1"/>
    <col min="2330" max="2330" width="13" style="237" customWidth="1"/>
    <col min="2331" max="2331" width="13.140625" style="237" customWidth="1"/>
    <col min="2332" max="2334" width="9.28515625" style="237" bestFit="1" customWidth="1"/>
    <col min="2335" max="2335" width="11.5703125" style="237" customWidth="1"/>
    <col min="2336" max="2337" width="9.28515625" style="237" bestFit="1" customWidth="1"/>
    <col min="2338" max="2338" width="12.85546875" style="237" customWidth="1"/>
    <col min="2339" max="2339" width="9.28515625" style="237" bestFit="1" customWidth="1"/>
    <col min="2340" max="2341" width="11.85546875" style="237" customWidth="1"/>
    <col min="2342" max="2342" width="14.140625" style="237" customWidth="1"/>
    <col min="2343" max="2343" width="13.85546875" style="237" customWidth="1"/>
    <col min="2344" max="2344" width="16.5703125" style="237" customWidth="1"/>
    <col min="2345" max="2560" width="9.140625" style="237"/>
    <col min="2561" max="2561" width="3.42578125" style="237" customWidth="1"/>
    <col min="2562" max="2562" width="43.5703125" style="237" customWidth="1"/>
    <col min="2563" max="2563" width="9.28515625" style="237" customWidth="1"/>
    <col min="2564" max="2564" width="24.28515625" style="237" bestFit="1" customWidth="1"/>
    <col min="2565" max="2565" width="23" style="237" bestFit="1" customWidth="1"/>
    <col min="2566" max="2566" width="11.7109375" style="237" customWidth="1"/>
    <col min="2567" max="2567" width="10" style="237" customWidth="1"/>
    <col min="2568" max="2568" width="14.5703125" style="237" customWidth="1"/>
    <col min="2569" max="2569" width="20.7109375" style="237" customWidth="1"/>
    <col min="2570" max="2570" width="10.7109375" style="237" customWidth="1"/>
    <col min="2571" max="2571" width="10.28515625" style="237" customWidth="1"/>
    <col min="2572" max="2574" width="9.140625" style="237"/>
    <col min="2575" max="2575" width="12.42578125" style="237" customWidth="1"/>
    <col min="2576" max="2576" width="10" style="237" customWidth="1"/>
    <col min="2577" max="2577" width="18.140625" style="237" customWidth="1"/>
    <col min="2578" max="2578" width="10.140625" style="237" bestFit="1" customWidth="1"/>
    <col min="2579" max="2579" width="9.28515625" style="237" bestFit="1" customWidth="1"/>
    <col min="2580" max="2580" width="12.28515625" style="237" customWidth="1"/>
    <col min="2581" max="2581" width="14.7109375" style="237" customWidth="1"/>
    <col min="2582" max="2584" width="9.28515625" style="237" bestFit="1" customWidth="1"/>
    <col min="2585" max="2585" width="12.5703125" style="237" customWidth="1"/>
    <col min="2586" max="2586" width="13" style="237" customWidth="1"/>
    <col min="2587" max="2587" width="13.140625" style="237" customWidth="1"/>
    <col min="2588" max="2590" width="9.28515625" style="237" bestFit="1" customWidth="1"/>
    <col min="2591" max="2591" width="11.5703125" style="237" customWidth="1"/>
    <col min="2592" max="2593" width="9.28515625" style="237" bestFit="1" customWidth="1"/>
    <col min="2594" max="2594" width="12.85546875" style="237" customWidth="1"/>
    <col min="2595" max="2595" width="9.28515625" style="237" bestFit="1" customWidth="1"/>
    <col min="2596" max="2597" width="11.85546875" style="237" customWidth="1"/>
    <col min="2598" max="2598" width="14.140625" style="237" customWidth="1"/>
    <col min="2599" max="2599" width="13.85546875" style="237" customWidth="1"/>
    <col min="2600" max="2600" width="16.5703125" style="237" customWidth="1"/>
    <col min="2601" max="2816" width="9.140625" style="237"/>
    <col min="2817" max="2817" width="3.42578125" style="237" customWidth="1"/>
    <col min="2818" max="2818" width="43.5703125" style="237" customWidth="1"/>
    <col min="2819" max="2819" width="9.28515625" style="237" customWidth="1"/>
    <col min="2820" max="2820" width="24.28515625" style="237" bestFit="1" customWidth="1"/>
    <col min="2821" max="2821" width="23" style="237" bestFit="1" customWidth="1"/>
    <col min="2822" max="2822" width="11.7109375" style="237" customWidth="1"/>
    <col min="2823" max="2823" width="10" style="237" customWidth="1"/>
    <col min="2824" max="2824" width="14.5703125" style="237" customWidth="1"/>
    <col min="2825" max="2825" width="20.7109375" style="237" customWidth="1"/>
    <col min="2826" max="2826" width="10.7109375" style="237" customWidth="1"/>
    <col min="2827" max="2827" width="10.28515625" style="237" customWidth="1"/>
    <col min="2828" max="2830" width="9.140625" style="237"/>
    <col min="2831" max="2831" width="12.42578125" style="237" customWidth="1"/>
    <col min="2832" max="2832" width="10" style="237" customWidth="1"/>
    <col min="2833" max="2833" width="18.140625" style="237" customWidth="1"/>
    <col min="2834" max="2834" width="10.140625" style="237" bestFit="1" customWidth="1"/>
    <col min="2835" max="2835" width="9.28515625" style="237" bestFit="1" customWidth="1"/>
    <col min="2836" max="2836" width="12.28515625" style="237" customWidth="1"/>
    <col min="2837" max="2837" width="14.7109375" style="237" customWidth="1"/>
    <col min="2838" max="2840" width="9.28515625" style="237" bestFit="1" customWidth="1"/>
    <col min="2841" max="2841" width="12.5703125" style="237" customWidth="1"/>
    <col min="2842" max="2842" width="13" style="237" customWidth="1"/>
    <col min="2843" max="2843" width="13.140625" style="237" customWidth="1"/>
    <col min="2844" max="2846" width="9.28515625" style="237" bestFit="1" customWidth="1"/>
    <col min="2847" max="2847" width="11.5703125" style="237" customWidth="1"/>
    <col min="2848" max="2849" width="9.28515625" style="237" bestFit="1" customWidth="1"/>
    <col min="2850" max="2850" width="12.85546875" style="237" customWidth="1"/>
    <col min="2851" max="2851" width="9.28515625" style="237" bestFit="1" customWidth="1"/>
    <col min="2852" max="2853" width="11.85546875" style="237" customWidth="1"/>
    <col min="2854" max="2854" width="14.140625" style="237" customWidth="1"/>
    <col min="2855" max="2855" width="13.85546875" style="237" customWidth="1"/>
    <col min="2856" max="2856" width="16.5703125" style="237" customWidth="1"/>
    <col min="2857" max="3072" width="9.140625" style="237"/>
    <col min="3073" max="3073" width="3.42578125" style="237" customWidth="1"/>
    <col min="3074" max="3074" width="43.5703125" style="237" customWidth="1"/>
    <col min="3075" max="3075" width="9.28515625" style="237" customWidth="1"/>
    <col min="3076" max="3076" width="24.28515625" style="237" bestFit="1" customWidth="1"/>
    <col min="3077" max="3077" width="23" style="237" bestFit="1" customWidth="1"/>
    <col min="3078" max="3078" width="11.7109375" style="237" customWidth="1"/>
    <col min="3079" max="3079" width="10" style="237" customWidth="1"/>
    <col min="3080" max="3080" width="14.5703125" style="237" customWidth="1"/>
    <col min="3081" max="3081" width="20.7109375" style="237" customWidth="1"/>
    <col min="3082" max="3082" width="10.7109375" style="237" customWidth="1"/>
    <col min="3083" max="3083" width="10.28515625" style="237" customWidth="1"/>
    <col min="3084" max="3086" width="9.140625" style="237"/>
    <col min="3087" max="3087" width="12.42578125" style="237" customWidth="1"/>
    <col min="3088" max="3088" width="10" style="237" customWidth="1"/>
    <col min="3089" max="3089" width="18.140625" style="237" customWidth="1"/>
    <col min="3090" max="3090" width="10.140625" style="237" bestFit="1" customWidth="1"/>
    <col min="3091" max="3091" width="9.28515625" style="237" bestFit="1" customWidth="1"/>
    <col min="3092" max="3092" width="12.28515625" style="237" customWidth="1"/>
    <col min="3093" max="3093" width="14.7109375" style="237" customWidth="1"/>
    <col min="3094" max="3096" width="9.28515625" style="237" bestFit="1" customWidth="1"/>
    <col min="3097" max="3097" width="12.5703125" style="237" customWidth="1"/>
    <col min="3098" max="3098" width="13" style="237" customWidth="1"/>
    <col min="3099" max="3099" width="13.140625" style="237" customWidth="1"/>
    <col min="3100" max="3102" width="9.28515625" style="237" bestFit="1" customWidth="1"/>
    <col min="3103" max="3103" width="11.5703125" style="237" customWidth="1"/>
    <col min="3104" max="3105" width="9.28515625" style="237" bestFit="1" customWidth="1"/>
    <col min="3106" max="3106" width="12.85546875" style="237" customWidth="1"/>
    <col min="3107" max="3107" width="9.28515625" style="237" bestFit="1" customWidth="1"/>
    <col min="3108" max="3109" width="11.85546875" style="237" customWidth="1"/>
    <col min="3110" max="3110" width="14.140625" style="237" customWidth="1"/>
    <col min="3111" max="3111" width="13.85546875" style="237" customWidth="1"/>
    <col min="3112" max="3112" width="16.5703125" style="237" customWidth="1"/>
    <col min="3113" max="3328" width="9.140625" style="237"/>
    <col min="3329" max="3329" width="3.42578125" style="237" customWidth="1"/>
    <col min="3330" max="3330" width="43.5703125" style="237" customWidth="1"/>
    <col min="3331" max="3331" width="9.28515625" style="237" customWidth="1"/>
    <col min="3332" max="3332" width="24.28515625" style="237" bestFit="1" customWidth="1"/>
    <col min="3333" max="3333" width="23" style="237" bestFit="1" customWidth="1"/>
    <col min="3334" max="3334" width="11.7109375" style="237" customWidth="1"/>
    <col min="3335" max="3335" width="10" style="237" customWidth="1"/>
    <col min="3336" max="3336" width="14.5703125" style="237" customWidth="1"/>
    <col min="3337" max="3337" width="20.7109375" style="237" customWidth="1"/>
    <col min="3338" max="3338" width="10.7109375" style="237" customWidth="1"/>
    <col min="3339" max="3339" width="10.28515625" style="237" customWidth="1"/>
    <col min="3340" max="3342" width="9.140625" style="237"/>
    <col min="3343" max="3343" width="12.42578125" style="237" customWidth="1"/>
    <col min="3344" max="3344" width="10" style="237" customWidth="1"/>
    <col min="3345" max="3345" width="18.140625" style="237" customWidth="1"/>
    <col min="3346" max="3346" width="10.140625" style="237" bestFit="1" customWidth="1"/>
    <col min="3347" max="3347" width="9.28515625" style="237" bestFit="1" customWidth="1"/>
    <col min="3348" max="3348" width="12.28515625" style="237" customWidth="1"/>
    <col min="3349" max="3349" width="14.7109375" style="237" customWidth="1"/>
    <col min="3350" max="3352" width="9.28515625" style="237" bestFit="1" customWidth="1"/>
    <col min="3353" max="3353" width="12.5703125" style="237" customWidth="1"/>
    <col min="3354" max="3354" width="13" style="237" customWidth="1"/>
    <col min="3355" max="3355" width="13.140625" style="237" customWidth="1"/>
    <col min="3356" max="3358" width="9.28515625" style="237" bestFit="1" customWidth="1"/>
    <col min="3359" max="3359" width="11.5703125" style="237" customWidth="1"/>
    <col min="3360" max="3361" width="9.28515625" style="237" bestFit="1" customWidth="1"/>
    <col min="3362" max="3362" width="12.85546875" style="237" customWidth="1"/>
    <col min="3363" max="3363" width="9.28515625" style="237" bestFit="1" customWidth="1"/>
    <col min="3364" max="3365" width="11.85546875" style="237" customWidth="1"/>
    <col min="3366" max="3366" width="14.140625" style="237" customWidth="1"/>
    <col min="3367" max="3367" width="13.85546875" style="237" customWidth="1"/>
    <col min="3368" max="3368" width="16.5703125" style="237" customWidth="1"/>
    <col min="3369" max="3584" width="9.140625" style="237"/>
    <col min="3585" max="3585" width="3.42578125" style="237" customWidth="1"/>
    <col min="3586" max="3586" width="43.5703125" style="237" customWidth="1"/>
    <col min="3587" max="3587" width="9.28515625" style="237" customWidth="1"/>
    <col min="3588" max="3588" width="24.28515625" style="237" bestFit="1" customWidth="1"/>
    <col min="3589" max="3589" width="23" style="237" bestFit="1" customWidth="1"/>
    <col min="3590" max="3590" width="11.7109375" style="237" customWidth="1"/>
    <col min="3591" max="3591" width="10" style="237" customWidth="1"/>
    <col min="3592" max="3592" width="14.5703125" style="237" customWidth="1"/>
    <col min="3593" max="3593" width="20.7109375" style="237" customWidth="1"/>
    <col min="3594" max="3594" width="10.7109375" style="237" customWidth="1"/>
    <col min="3595" max="3595" width="10.28515625" style="237" customWidth="1"/>
    <col min="3596" max="3598" width="9.140625" style="237"/>
    <col min="3599" max="3599" width="12.42578125" style="237" customWidth="1"/>
    <col min="3600" max="3600" width="10" style="237" customWidth="1"/>
    <col min="3601" max="3601" width="18.140625" style="237" customWidth="1"/>
    <col min="3602" max="3602" width="10.140625" style="237" bestFit="1" customWidth="1"/>
    <col min="3603" max="3603" width="9.28515625" style="237" bestFit="1" customWidth="1"/>
    <col min="3604" max="3604" width="12.28515625" style="237" customWidth="1"/>
    <col min="3605" max="3605" width="14.7109375" style="237" customWidth="1"/>
    <col min="3606" max="3608" width="9.28515625" style="237" bestFit="1" customWidth="1"/>
    <col min="3609" max="3609" width="12.5703125" style="237" customWidth="1"/>
    <col min="3610" max="3610" width="13" style="237" customWidth="1"/>
    <col min="3611" max="3611" width="13.140625" style="237" customWidth="1"/>
    <col min="3612" max="3614" width="9.28515625" style="237" bestFit="1" customWidth="1"/>
    <col min="3615" max="3615" width="11.5703125" style="237" customWidth="1"/>
    <col min="3616" max="3617" width="9.28515625" style="237" bestFit="1" customWidth="1"/>
    <col min="3618" max="3618" width="12.85546875" style="237" customWidth="1"/>
    <col min="3619" max="3619" width="9.28515625" style="237" bestFit="1" customWidth="1"/>
    <col min="3620" max="3621" width="11.85546875" style="237" customWidth="1"/>
    <col min="3622" max="3622" width="14.140625" style="237" customWidth="1"/>
    <col min="3623" max="3623" width="13.85546875" style="237" customWidth="1"/>
    <col min="3624" max="3624" width="16.5703125" style="237" customWidth="1"/>
    <col min="3625" max="3840" width="9.140625" style="237"/>
    <col min="3841" max="3841" width="3.42578125" style="237" customWidth="1"/>
    <col min="3842" max="3842" width="43.5703125" style="237" customWidth="1"/>
    <col min="3843" max="3843" width="9.28515625" style="237" customWidth="1"/>
    <col min="3844" max="3844" width="24.28515625" style="237" bestFit="1" customWidth="1"/>
    <col min="3845" max="3845" width="23" style="237" bestFit="1" customWidth="1"/>
    <col min="3846" max="3846" width="11.7109375" style="237" customWidth="1"/>
    <col min="3847" max="3847" width="10" style="237" customWidth="1"/>
    <col min="3848" max="3848" width="14.5703125" style="237" customWidth="1"/>
    <col min="3849" max="3849" width="20.7109375" style="237" customWidth="1"/>
    <col min="3850" max="3850" width="10.7109375" style="237" customWidth="1"/>
    <col min="3851" max="3851" width="10.28515625" style="237" customWidth="1"/>
    <col min="3852" max="3854" width="9.140625" style="237"/>
    <col min="3855" max="3855" width="12.42578125" style="237" customWidth="1"/>
    <col min="3856" max="3856" width="10" style="237" customWidth="1"/>
    <col min="3857" max="3857" width="18.140625" style="237" customWidth="1"/>
    <col min="3858" max="3858" width="10.140625" style="237" bestFit="1" customWidth="1"/>
    <col min="3859" max="3859" width="9.28515625" style="237" bestFit="1" customWidth="1"/>
    <col min="3860" max="3860" width="12.28515625" style="237" customWidth="1"/>
    <col min="3861" max="3861" width="14.7109375" style="237" customWidth="1"/>
    <col min="3862" max="3864" width="9.28515625" style="237" bestFit="1" customWidth="1"/>
    <col min="3865" max="3865" width="12.5703125" style="237" customWidth="1"/>
    <col min="3866" max="3866" width="13" style="237" customWidth="1"/>
    <col min="3867" max="3867" width="13.140625" style="237" customWidth="1"/>
    <col min="3868" max="3870" width="9.28515625" style="237" bestFit="1" customWidth="1"/>
    <col min="3871" max="3871" width="11.5703125" style="237" customWidth="1"/>
    <col min="3872" max="3873" width="9.28515625" style="237" bestFit="1" customWidth="1"/>
    <col min="3874" max="3874" width="12.85546875" style="237" customWidth="1"/>
    <col min="3875" max="3875" width="9.28515625" style="237" bestFit="1" customWidth="1"/>
    <col min="3876" max="3877" width="11.85546875" style="237" customWidth="1"/>
    <col min="3878" max="3878" width="14.140625" style="237" customWidth="1"/>
    <col min="3879" max="3879" width="13.85546875" style="237" customWidth="1"/>
    <col min="3880" max="3880" width="16.5703125" style="237" customWidth="1"/>
    <col min="3881" max="4096" width="9.140625" style="237"/>
    <col min="4097" max="4097" width="3.42578125" style="237" customWidth="1"/>
    <col min="4098" max="4098" width="43.5703125" style="237" customWidth="1"/>
    <col min="4099" max="4099" width="9.28515625" style="237" customWidth="1"/>
    <col min="4100" max="4100" width="24.28515625" style="237" bestFit="1" customWidth="1"/>
    <col min="4101" max="4101" width="23" style="237" bestFit="1" customWidth="1"/>
    <col min="4102" max="4102" width="11.7109375" style="237" customWidth="1"/>
    <col min="4103" max="4103" width="10" style="237" customWidth="1"/>
    <col min="4104" max="4104" width="14.5703125" style="237" customWidth="1"/>
    <col min="4105" max="4105" width="20.7109375" style="237" customWidth="1"/>
    <col min="4106" max="4106" width="10.7109375" style="237" customWidth="1"/>
    <col min="4107" max="4107" width="10.28515625" style="237" customWidth="1"/>
    <col min="4108" max="4110" width="9.140625" style="237"/>
    <col min="4111" max="4111" width="12.42578125" style="237" customWidth="1"/>
    <col min="4112" max="4112" width="10" style="237" customWidth="1"/>
    <col min="4113" max="4113" width="18.140625" style="237" customWidth="1"/>
    <col min="4114" max="4114" width="10.140625" style="237" bestFit="1" customWidth="1"/>
    <col min="4115" max="4115" width="9.28515625" style="237" bestFit="1" customWidth="1"/>
    <col min="4116" max="4116" width="12.28515625" style="237" customWidth="1"/>
    <col min="4117" max="4117" width="14.7109375" style="237" customWidth="1"/>
    <col min="4118" max="4120" width="9.28515625" style="237" bestFit="1" customWidth="1"/>
    <col min="4121" max="4121" width="12.5703125" style="237" customWidth="1"/>
    <col min="4122" max="4122" width="13" style="237" customWidth="1"/>
    <col min="4123" max="4123" width="13.140625" style="237" customWidth="1"/>
    <col min="4124" max="4126" width="9.28515625" style="237" bestFit="1" customWidth="1"/>
    <col min="4127" max="4127" width="11.5703125" style="237" customWidth="1"/>
    <col min="4128" max="4129" width="9.28515625" style="237" bestFit="1" customWidth="1"/>
    <col min="4130" max="4130" width="12.85546875" style="237" customWidth="1"/>
    <col min="4131" max="4131" width="9.28515625" style="237" bestFit="1" customWidth="1"/>
    <col min="4132" max="4133" width="11.85546875" style="237" customWidth="1"/>
    <col min="4134" max="4134" width="14.140625" style="237" customWidth="1"/>
    <col min="4135" max="4135" width="13.85546875" style="237" customWidth="1"/>
    <col min="4136" max="4136" width="16.5703125" style="237" customWidth="1"/>
    <col min="4137" max="4352" width="9.140625" style="237"/>
    <col min="4353" max="4353" width="3.42578125" style="237" customWidth="1"/>
    <col min="4354" max="4354" width="43.5703125" style="237" customWidth="1"/>
    <col min="4355" max="4355" width="9.28515625" style="237" customWidth="1"/>
    <col min="4356" max="4356" width="24.28515625" style="237" bestFit="1" customWidth="1"/>
    <col min="4357" max="4357" width="23" style="237" bestFit="1" customWidth="1"/>
    <col min="4358" max="4358" width="11.7109375" style="237" customWidth="1"/>
    <col min="4359" max="4359" width="10" style="237" customWidth="1"/>
    <col min="4360" max="4360" width="14.5703125" style="237" customWidth="1"/>
    <col min="4361" max="4361" width="20.7109375" style="237" customWidth="1"/>
    <col min="4362" max="4362" width="10.7109375" style="237" customWidth="1"/>
    <col min="4363" max="4363" width="10.28515625" style="237" customWidth="1"/>
    <col min="4364" max="4366" width="9.140625" style="237"/>
    <col min="4367" max="4367" width="12.42578125" style="237" customWidth="1"/>
    <col min="4368" max="4368" width="10" style="237" customWidth="1"/>
    <col min="4369" max="4369" width="18.140625" style="237" customWidth="1"/>
    <col min="4370" max="4370" width="10.140625" style="237" bestFit="1" customWidth="1"/>
    <col min="4371" max="4371" width="9.28515625" style="237" bestFit="1" customWidth="1"/>
    <col min="4372" max="4372" width="12.28515625" style="237" customWidth="1"/>
    <col min="4373" max="4373" width="14.7109375" style="237" customWidth="1"/>
    <col min="4374" max="4376" width="9.28515625" style="237" bestFit="1" customWidth="1"/>
    <col min="4377" max="4377" width="12.5703125" style="237" customWidth="1"/>
    <col min="4378" max="4378" width="13" style="237" customWidth="1"/>
    <col min="4379" max="4379" width="13.140625" style="237" customWidth="1"/>
    <col min="4380" max="4382" width="9.28515625" style="237" bestFit="1" customWidth="1"/>
    <col min="4383" max="4383" width="11.5703125" style="237" customWidth="1"/>
    <col min="4384" max="4385" width="9.28515625" style="237" bestFit="1" customWidth="1"/>
    <col min="4386" max="4386" width="12.85546875" style="237" customWidth="1"/>
    <col min="4387" max="4387" width="9.28515625" style="237" bestFit="1" customWidth="1"/>
    <col min="4388" max="4389" width="11.85546875" style="237" customWidth="1"/>
    <col min="4390" max="4390" width="14.140625" style="237" customWidth="1"/>
    <col min="4391" max="4391" width="13.85546875" style="237" customWidth="1"/>
    <col min="4392" max="4392" width="16.5703125" style="237" customWidth="1"/>
    <col min="4393" max="4608" width="9.140625" style="237"/>
    <col min="4609" max="4609" width="3.42578125" style="237" customWidth="1"/>
    <col min="4610" max="4610" width="43.5703125" style="237" customWidth="1"/>
    <col min="4611" max="4611" width="9.28515625" style="237" customWidth="1"/>
    <col min="4612" max="4612" width="24.28515625" style="237" bestFit="1" customWidth="1"/>
    <col min="4613" max="4613" width="23" style="237" bestFit="1" customWidth="1"/>
    <col min="4614" max="4614" width="11.7109375" style="237" customWidth="1"/>
    <col min="4615" max="4615" width="10" style="237" customWidth="1"/>
    <col min="4616" max="4616" width="14.5703125" style="237" customWidth="1"/>
    <col min="4617" max="4617" width="20.7109375" style="237" customWidth="1"/>
    <col min="4618" max="4618" width="10.7109375" style="237" customWidth="1"/>
    <col min="4619" max="4619" width="10.28515625" style="237" customWidth="1"/>
    <col min="4620" max="4622" width="9.140625" style="237"/>
    <col min="4623" max="4623" width="12.42578125" style="237" customWidth="1"/>
    <col min="4624" max="4624" width="10" style="237" customWidth="1"/>
    <col min="4625" max="4625" width="18.140625" style="237" customWidth="1"/>
    <col min="4626" max="4626" width="10.140625" style="237" bestFit="1" customWidth="1"/>
    <col min="4627" max="4627" width="9.28515625" style="237" bestFit="1" customWidth="1"/>
    <col min="4628" max="4628" width="12.28515625" style="237" customWidth="1"/>
    <col min="4629" max="4629" width="14.7109375" style="237" customWidth="1"/>
    <col min="4630" max="4632" width="9.28515625" style="237" bestFit="1" customWidth="1"/>
    <col min="4633" max="4633" width="12.5703125" style="237" customWidth="1"/>
    <col min="4634" max="4634" width="13" style="237" customWidth="1"/>
    <col min="4635" max="4635" width="13.140625" style="237" customWidth="1"/>
    <col min="4636" max="4638" width="9.28515625" style="237" bestFit="1" customWidth="1"/>
    <col min="4639" max="4639" width="11.5703125" style="237" customWidth="1"/>
    <col min="4640" max="4641" width="9.28515625" style="237" bestFit="1" customWidth="1"/>
    <col min="4642" max="4642" width="12.85546875" style="237" customWidth="1"/>
    <col min="4643" max="4643" width="9.28515625" style="237" bestFit="1" customWidth="1"/>
    <col min="4644" max="4645" width="11.85546875" style="237" customWidth="1"/>
    <col min="4646" max="4646" width="14.140625" style="237" customWidth="1"/>
    <col min="4647" max="4647" width="13.85546875" style="237" customWidth="1"/>
    <col min="4648" max="4648" width="16.5703125" style="237" customWidth="1"/>
    <col min="4649" max="4864" width="9.140625" style="237"/>
    <col min="4865" max="4865" width="3.42578125" style="237" customWidth="1"/>
    <col min="4866" max="4866" width="43.5703125" style="237" customWidth="1"/>
    <col min="4867" max="4867" width="9.28515625" style="237" customWidth="1"/>
    <col min="4868" max="4868" width="24.28515625" style="237" bestFit="1" customWidth="1"/>
    <col min="4869" max="4869" width="23" style="237" bestFit="1" customWidth="1"/>
    <col min="4870" max="4870" width="11.7109375" style="237" customWidth="1"/>
    <col min="4871" max="4871" width="10" style="237" customWidth="1"/>
    <col min="4872" max="4872" width="14.5703125" style="237" customWidth="1"/>
    <col min="4873" max="4873" width="20.7109375" style="237" customWidth="1"/>
    <col min="4874" max="4874" width="10.7109375" style="237" customWidth="1"/>
    <col min="4875" max="4875" width="10.28515625" style="237" customWidth="1"/>
    <col min="4876" max="4878" width="9.140625" style="237"/>
    <col min="4879" max="4879" width="12.42578125" style="237" customWidth="1"/>
    <col min="4880" max="4880" width="10" style="237" customWidth="1"/>
    <col min="4881" max="4881" width="18.140625" style="237" customWidth="1"/>
    <col min="4882" max="4882" width="10.140625" style="237" bestFit="1" customWidth="1"/>
    <col min="4883" max="4883" width="9.28515625" style="237" bestFit="1" customWidth="1"/>
    <col min="4884" max="4884" width="12.28515625" style="237" customWidth="1"/>
    <col min="4885" max="4885" width="14.7109375" style="237" customWidth="1"/>
    <col min="4886" max="4888" width="9.28515625" style="237" bestFit="1" customWidth="1"/>
    <col min="4889" max="4889" width="12.5703125" style="237" customWidth="1"/>
    <col min="4890" max="4890" width="13" style="237" customWidth="1"/>
    <col min="4891" max="4891" width="13.140625" style="237" customWidth="1"/>
    <col min="4892" max="4894" width="9.28515625" style="237" bestFit="1" customWidth="1"/>
    <col min="4895" max="4895" width="11.5703125" style="237" customWidth="1"/>
    <col min="4896" max="4897" width="9.28515625" style="237" bestFit="1" customWidth="1"/>
    <col min="4898" max="4898" width="12.85546875" style="237" customWidth="1"/>
    <col min="4899" max="4899" width="9.28515625" style="237" bestFit="1" customWidth="1"/>
    <col min="4900" max="4901" width="11.85546875" style="237" customWidth="1"/>
    <col min="4902" max="4902" width="14.140625" style="237" customWidth="1"/>
    <col min="4903" max="4903" width="13.85546875" style="237" customWidth="1"/>
    <col min="4904" max="4904" width="16.5703125" style="237" customWidth="1"/>
    <col min="4905" max="5120" width="9.140625" style="237"/>
    <col min="5121" max="5121" width="3.42578125" style="237" customWidth="1"/>
    <col min="5122" max="5122" width="43.5703125" style="237" customWidth="1"/>
    <col min="5123" max="5123" width="9.28515625" style="237" customWidth="1"/>
    <col min="5124" max="5124" width="24.28515625" style="237" bestFit="1" customWidth="1"/>
    <col min="5125" max="5125" width="23" style="237" bestFit="1" customWidth="1"/>
    <col min="5126" max="5126" width="11.7109375" style="237" customWidth="1"/>
    <col min="5127" max="5127" width="10" style="237" customWidth="1"/>
    <col min="5128" max="5128" width="14.5703125" style="237" customWidth="1"/>
    <col min="5129" max="5129" width="20.7109375" style="237" customWidth="1"/>
    <col min="5130" max="5130" width="10.7109375" style="237" customWidth="1"/>
    <col min="5131" max="5131" width="10.28515625" style="237" customWidth="1"/>
    <col min="5132" max="5134" width="9.140625" style="237"/>
    <col min="5135" max="5135" width="12.42578125" style="237" customWidth="1"/>
    <col min="5136" max="5136" width="10" style="237" customWidth="1"/>
    <col min="5137" max="5137" width="18.140625" style="237" customWidth="1"/>
    <col min="5138" max="5138" width="10.140625" style="237" bestFit="1" customWidth="1"/>
    <col min="5139" max="5139" width="9.28515625" style="237" bestFit="1" customWidth="1"/>
    <col min="5140" max="5140" width="12.28515625" style="237" customWidth="1"/>
    <col min="5141" max="5141" width="14.7109375" style="237" customWidth="1"/>
    <col min="5142" max="5144" width="9.28515625" style="237" bestFit="1" customWidth="1"/>
    <col min="5145" max="5145" width="12.5703125" style="237" customWidth="1"/>
    <col min="5146" max="5146" width="13" style="237" customWidth="1"/>
    <col min="5147" max="5147" width="13.140625" style="237" customWidth="1"/>
    <col min="5148" max="5150" width="9.28515625" style="237" bestFit="1" customWidth="1"/>
    <col min="5151" max="5151" width="11.5703125" style="237" customWidth="1"/>
    <col min="5152" max="5153" width="9.28515625" style="237" bestFit="1" customWidth="1"/>
    <col min="5154" max="5154" width="12.85546875" style="237" customWidth="1"/>
    <col min="5155" max="5155" width="9.28515625" style="237" bestFit="1" customWidth="1"/>
    <col min="5156" max="5157" width="11.85546875" style="237" customWidth="1"/>
    <col min="5158" max="5158" width="14.140625" style="237" customWidth="1"/>
    <col min="5159" max="5159" width="13.85546875" style="237" customWidth="1"/>
    <col min="5160" max="5160" width="16.5703125" style="237" customWidth="1"/>
    <col min="5161" max="5376" width="9.140625" style="237"/>
    <col min="5377" max="5377" width="3.42578125" style="237" customWidth="1"/>
    <col min="5378" max="5378" width="43.5703125" style="237" customWidth="1"/>
    <col min="5379" max="5379" width="9.28515625" style="237" customWidth="1"/>
    <col min="5380" max="5380" width="24.28515625" style="237" bestFit="1" customWidth="1"/>
    <col min="5381" max="5381" width="23" style="237" bestFit="1" customWidth="1"/>
    <col min="5382" max="5382" width="11.7109375" style="237" customWidth="1"/>
    <col min="5383" max="5383" width="10" style="237" customWidth="1"/>
    <col min="5384" max="5384" width="14.5703125" style="237" customWidth="1"/>
    <col min="5385" max="5385" width="20.7109375" style="237" customWidth="1"/>
    <col min="5386" max="5386" width="10.7109375" style="237" customWidth="1"/>
    <col min="5387" max="5387" width="10.28515625" style="237" customWidth="1"/>
    <col min="5388" max="5390" width="9.140625" style="237"/>
    <col min="5391" max="5391" width="12.42578125" style="237" customWidth="1"/>
    <col min="5392" max="5392" width="10" style="237" customWidth="1"/>
    <col min="5393" max="5393" width="18.140625" style="237" customWidth="1"/>
    <col min="5394" max="5394" width="10.140625" style="237" bestFit="1" customWidth="1"/>
    <col min="5395" max="5395" width="9.28515625" style="237" bestFit="1" customWidth="1"/>
    <col min="5396" max="5396" width="12.28515625" style="237" customWidth="1"/>
    <col min="5397" max="5397" width="14.7109375" style="237" customWidth="1"/>
    <col min="5398" max="5400" width="9.28515625" style="237" bestFit="1" customWidth="1"/>
    <col min="5401" max="5401" width="12.5703125" style="237" customWidth="1"/>
    <col min="5402" max="5402" width="13" style="237" customWidth="1"/>
    <col min="5403" max="5403" width="13.140625" style="237" customWidth="1"/>
    <col min="5404" max="5406" width="9.28515625" style="237" bestFit="1" customWidth="1"/>
    <col min="5407" max="5407" width="11.5703125" style="237" customWidth="1"/>
    <col min="5408" max="5409" width="9.28515625" style="237" bestFit="1" customWidth="1"/>
    <col min="5410" max="5410" width="12.85546875" style="237" customWidth="1"/>
    <col min="5411" max="5411" width="9.28515625" style="237" bestFit="1" customWidth="1"/>
    <col min="5412" max="5413" width="11.85546875" style="237" customWidth="1"/>
    <col min="5414" max="5414" width="14.140625" style="237" customWidth="1"/>
    <col min="5415" max="5415" width="13.85546875" style="237" customWidth="1"/>
    <col min="5416" max="5416" width="16.5703125" style="237" customWidth="1"/>
    <col min="5417" max="5632" width="9.140625" style="237"/>
    <col min="5633" max="5633" width="3.42578125" style="237" customWidth="1"/>
    <col min="5634" max="5634" width="43.5703125" style="237" customWidth="1"/>
    <col min="5635" max="5635" width="9.28515625" style="237" customWidth="1"/>
    <col min="5636" max="5636" width="24.28515625" style="237" bestFit="1" customWidth="1"/>
    <col min="5637" max="5637" width="23" style="237" bestFit="1" customWidth="1"/>
    <col min="5638" max="5638" width="11.7109375" style="237" customWidth="1"/>
    <col min="5639" max="5639" width="10" style="237" customWidth="1"/>
    <col min="5640" max="5640" width="14.5703125" style="237" customWidth="1"/>
    <col min="5641" max="5641" width="20.7109375" style="237" customWidth="1"/>
    <col min="5642" max="5642" width="10.7109375" style="237" customWidth="1"/>
    <col min="5643" max="5643" width="10.28515625" style="237" customWidth="1"/>
    <col min="5644" max="5646" width="9.140625" style="237"/>
    <col min="5647" max="5647" width="12.42578125" style="237" customWidth="1"/>
    <col min="5648" max="5648" width="10" style="237" customWidth="1"/>
    <col min="5649" max="5649" width="18.140625" style="237" customWidth="1"/>
    <col min="5650" max="5650" width="10.140625" style="237" bestFit="1" customWidth="1"/>
    <col min="5651" max="5651" width="9.28515625" style="237" bestFit="1" customWidth="1"/>
    <col min="5652" max="5652" width="12.28515625" style="237" customWidth="1"/>
    <col min="5653" max="5653" width="14.7109375" style="237" customWidth="1"/>
    <col min="5654" max="5656" width="9.28515625" style="237" bestFit="1" customWidth="1"/>
    <col min="5657" max="5657" width="12.5703125" style="237" customWidth="1"/>
    <col min="5658" max="5658" width="13" style="237" customWidth="1"/>
    <col min="5659" max="5659" width="13.140625" style="237" customWidth="1"/>
    <col min="5660" max="5662" width="9.28515625" style="237" bestFit="1" customWidth="1"/>
    <col min="5663" max="5663" width="11.5703125" style="237" customWidth="1"/>
    <col min="5664" max="5665" width="9.28515625" style="237" bestFit="1" customWidth="1"/>
    <col min="5666" max="5666" width="12.85546875" style="237" customWidth="1"/>
    <col min="5667" max="5667" width="9.28515625" style="237" bestFit="1" customWidth="1"/>
    <col min="5668" max="5669" width="11.85546875" style="237" customWidth="1"/>
    <col min="5670" max="5670" width="14.140625" style="237" customWidth="1"/>
    <col min="5671" max="5671" width="13.85546875" style="237" customWidth="1"/>
    <col min="5672" max="5672" width="16.5703125" style="237" customWidth="1"/>
    <col min="5673" max="5888" width="9.140625" style="237"/>
    <col min="5889" max="5889" width="3.42578125" style="237" customWidth="1"/>
    <col min="5890" max="5890" width="43.5703125" style="237" customWidth="1"/>
    <col min="5891" max="5891" width="9.28515625" style="237" customWidth="1"/>
    <col min="5892" max="5892" width="24.28515625" style="237" bestFit="1" customWidth="1"/>
    <col min="5893" max="5893" width="23" style="237" bestFit="1" customWidth="1"/>
    <col min="5894" max="5894" width="11.7109375" style="237" customWidth="1"/>
    <col min="5895" max="5895" width="10" style="237" customWidth="1"/>
    <col min="5896" max="5896" width="14.5703125" style="237" customWidth="1"/>
    <col min="5897" max="5897" width="20.7109375" style="237" customWidth="1"/>
    <col min="5898" max="5898" width="10.7109375" style="237" customWidth="1"/>
    <col min="5899" max="5899" width="10.28515625" style="237" customWidth="1"/>
    <col min="5900" max="5902" width="9.140625" style="237"/>
    <col min="5903" max="5903" width="12.42578125" style="237" customWidth="1"/>
    <col min="5904" max="5904" width="10" style="237" customWidth="1"/>
    <col min="5905" max="5905" width="18.140625" style="237" customWidth="1"/>
    <col min="5906" max="5906" width="10.140625" style="237" bestFit="1" customWidth="1"/>
    <col min="5907" max="5907" width="9.28515625" style="237" bestFit="1" customWidth="1"/>
    <col min="5908" max="5908" width="12.28515625" style="237" customWidth="1"/>
    <col min="5909" max="5909" width="14.7109375" style="237" customWidth="1"/>
    <col min="5910" max="5912" width="9.28515625" style="237" bestFit="1" customWidth="1"/>
    <col min="5913" max="5913" width="12.5703125" style="237" customWidth="1"/>
    <col min="5914" max="5914" width="13" style="237" customWidth="1"/>
    <col min="5915" max="5915" width="13.140625" style="237" customWidth="1"/>
    <col min="5916" max="5918" width="9.28515625" style="237" bestFit="1" customWidth="1"/>
    <col min="5919" max="5919" width="11.5703125" style="237" customWidth="1"/>
    <col min="5920" max="5921" width="9.28515625" style="237" bestFit="1" customWidth="1"/>
    <col min="5922" max="5922" width="12.85546875" style="237" customWidth="1"/>
    <col min="5923" max="5923" width="9.28515625" style="237" bestFit="1" customWidth="1"/>
    <col min="5924" max="5925" width="11.85546875" style="237" customWidth="1"/>
    <col min="5926" max="5926" width="14.140625" style="237" customWidth="1"/>
    <col min="5927" max="5927" width="13.85546875" style="237" customWidth="1"/>
    <col min="5928" max="5928" width="16.5703125" style="237" customWidth="1"/>
    <col min="5929" max="6144" width="9.140625" style="237"/>
    <col min="6145" max="6145" width="3.42578125" style="237" customWidth="1"/>
    <col min="6146" max="6146" width="43.5703125" style="237" customWidth="1"/>
    <col min="6147" max="6147" width="9.28515625" style="237" customWidth="1"/>
    <col min="6148" max="6148" width="24.28515625" style="237" bestFit="1" customWidth="1"/>
    <col min="6149" max="6149" width="23" style="237" bestFit="1" customWidth="1"/>
    <col min="6150" max="6150" width="11.7109375" style="237" customWidth="1"/>
    <col min="6151" max="6151" width="10" style="237" customWidth="1"/>
    <col min="6152" max="6152" width="14.5703125" style="237" customWidth="1"/>
    <col min="6153" max="6153" width="20.7109375" style="237" customWidth="1"/>
    <col min="6154" max="6154" width="10.7109375" style="237" customWidth="1"/>
    <col min="6155" max="6155" width="10.28515625" style="237" customWidth="1"/>
    <col min="6156" max="6158" width="9.140625" style="237"/>
    <col min="6159" max="6159" width="12.42578125" style="237" customWidth="1"/>
    <col min="6160" max="6160" width="10" style="237" customWidth="1"/>
    <col min="6161" max="6161" width="18.140625" style="237" customWidth="1"/>
    <col min="6162" max="6162" width="10.140625" style="237" bestFit="1" customWidth="1"/>
    <col min="6163" max="6163" width="9.28515625" style="237" bestFit="1" customWidth="1"/>
    <col min="6164" max="6164" width="12.28515625" style="237" customWidth="1"/>
    <col min="6165" max="6165" width="14.7109375" style="237" customWidth="1"/>
    <col min="6166" max="6168" width="9.28515625" style="237" bestFit="1" customWidth="1"/>
    <col min="6169" max="6169" width="12.5703125" style="237" customWidth="1"/>
    <col min="6170" max="6170" width="13" style="237" customWidth="1"/>
    <col min="6171" max="6171" width="13.140625" style="237" customWidth="1"/>
    <col min="6172" max="6174" width="9.28515625" style="237" bestFit="1" customWidth="1"/>
    <col min="6175" max="6175" width="11.5703125" style="237" customWidth="1"/>
    <col min="6176" max="6177" width="9.28515625" style="237" bestFit="1" customWidth="1"/>
    <col min="6178" max="6178" width="12.85546875" style="237" customWidth="1"/>
    <col min="6179" max="6179" width="9.28515625" style="237" bestFit="1" customWidth="1"/>
    <col min="6180" max="6181" width="11.85546875" style="237" customWidth="1"/>
    <col min="6182" max="6182" width="14.140625" style="237" customWidth="1"/>
    <col min="6183" max="6183" width="13.85546875" style="237" customWidth="1"/>
    <col min="6184" max="6184" width="16.5703125" style="237" customWidth="1"/>
    <col min="6185" max="6400" width="9.140625" style="237"/>
    <col min="6401" max="6401" width="3.42578125" style="237" customWidth="1"/>
    <col min="6402" max="6402" width="43.5703125" style="237" customWidth="1"/>
    <col min="6403" max="6403" width="9.28515625" style="237" customWidth="1"/>
    <col min="6404" max="6404" width="24.28515625" style="237" bestFit="1" customWidth="1"/>
    <col min="6405" max="6405" width="23" style="237" bestFit="1" customWidth="1"/>
    <col min="6406" max="6406" width="11.7109375" style="237" customWidth="1"/>
    <col min="6407" max="6407" width="10" style="237" customWidth="1"/>
    <col min="6408" max="6408" width="14.5703125" style="237" customWidth="1"/>
    <col min="6409" max="6409" width="20.7109375" style="237" customWidth="1"/>
    <col min="6410" max="6410" width="10.7109375" style="237" customWidth="1"/>
    <col min="6411" max="6411" width="10.28515625" style="237" customWidth="1"/>
    <col min="6412" max="6414" width="9.140625" style="237"/>
    <col min="6415" max="6415" width="12.42578125" style="237" customWidth="1"/>
    <col min="6416" max="6416" width="10" style="237" customWidth="1"/>
    <col min="6417" max="6417" width="18.140625" style="237" customWidth="1"/>
    <col min="6418" max="6418" width="10.140625" style="237" bestFit="1" customWidth="1"/>
    <col min="6419" max="6419" width="9.28515625" style="237" bestFit="1" customWidth="1"/>
    <col min="6420" max="6420" width="12.28515625" style="237" customWidth="1"/>
    <col min="6421" max="6421" width="14.7109375" style="237" customWidth="1"/>
    <col min="6422" max="6424" width="9.28515625" style="237" bestFit="1" customWidth="1"/>
    <col min="6425" max="6425" width="12.5703125" style="237" customWidth="1"/>
    <col min="6426" max="6426" width="13" style="237" customWidth="1"/>
    <col min="6427" max="6427" width="13.140625" style="237" customWidth="1"/>
    <col min="6428" max="6430" width="9.28515625" style="237" bestFit="1" customWidth="1"/>
    <col min="6431" max="6431" width="11.5703125" style="237" customWidth="1"/>
    <col min="6432" max="6433" width="9.28515625" style="237" bestFit="1" customWidth="1"/>
    <col min="6434" max="6434" width="12.85546875" style="237" customWidth="1"/>
    <col min="6435" max="6435" width="9.28515625" style="237" bestFit="1" customWidth="1"/>
    <col min="6436" max="6437" width="11.85546875" style="237" customWidth="1"/>
    <col min="6438" max="6438" width="14.140625" style="237" customWidth="1"/>
    <col min="6439" max="6439" width="13.85546875" style="237" customWidth="1"/>
    <col min="6440" max="6440" width="16.5703125" style="237" customWidth="1"/>
    <col min="6441" max="6656" width="9.140625" style="237"/>
    <col min="6657" max="6657" width="3.42578125" style="237" customWidth="1"/>
    <col min="6658" max="6658" width="43.5703125" style="237" customWidth="1"/>
    <col min="6659" max="6659" width="9.28515625" style="237" customWidth="1"/>
    <col min="6660" max="6660" width="24.28515625" style="237" bestFit="1" customWidth="1"/>
    <col min="6661" max="6661" width="23" style="237" bestFit="1" customWidth="1"/>
    <col min="6662" max="6662" width="11.7109375" style="237" customWidth="1"/>
    <col min="6663" max="6663" width="10" style="237" customWidth="1"/>
    <col min="6664" max="6664" width="14.5703125" style="237" customWidth="1"/>
    <col min="6665" max="6665" width="20.7109375" style="237" customWidth="1"/>
    <col min="6666" max="6666" width="10.7109375" style="237" customWidth="1"/>
    <col min="6667" max="6667" width="10.28515625" style="237" customWidth="1"/>
    <col min="6668" max="6670" width="9.140625" style="237"/>
    <col min="6671" max="6671" width="12.42578125" style="237" customWidth="1"/>
    <col min="6672" max="6672" width="10" style="237" customWidth="1"/>
    <col min="6673" max="6673" width="18.140625" style="237" customWidth="1"/>
    <col min="6674" max="6674" width="10.140625" style="237" bestFit="1" customWidth="1"/>
    <col min="6675" max="6675" width="9.28515625" style="237" bestFit="1" customWidth="1"/>
    <col min="6676" max="6676" width="12.28515625" style="237" customWidth="1"/>
    <col min="6677" max="6677" width="14.7109375" style="237" customWidth="1"/>
    <col min="6678" max="6680" width="9.28515625" style="237" bestFit="1" customWidth="1"/>
    <col min="6681" max="6681" width="12.5703125" style="237" customWidth="1"/>
    <col min="6682" max="6682" width="13" style="237" customWidth="1"/>
    <col min="6683" max="6683" width="13.140625" style="237" customWidth="1"/>
    <col min="6684" max="6686" width="9.28515625" style="237" bestFit="1" customWidth="1"/>
    <col min="6687" max="6687" width="11.5703125" style="237" customWidth="1"/>
    <col min="6688" max="6689" width="9.28515625" style="237" bestFit="1" customWidth="1"/>
    <col min="6690" max="6690" width="12.85546875" style="237" customWidth="1"/>
    <col min="6691" max="6691" width="9.28515625" style="237" bestFit="1" customWidth="1"/>
    <col min="6692" max="6693" width="11.85546875" style="237" customWidth="1"/>
    <col min="6694" max="6694" width="14.140625" style="237" customWidth="1"/>
    <col min="6695" max="6695" width="13.85546875" style="237" customWidth="1"/>
    <col min="6696" max="6696" width="16.5703125" style="237" customWidth="1"/>
    <col min="6697" max="6912" width="9.140625" style="237"/>
    <col min="6913" max="6913" width="3.42578125" style="237" customWidth="1"/>
    <col min="6914" max="6914" width="43.5703125" style="237" customWidth="1"/>
    <col min="6915" max="6915" width="9.28515625" style="237" customWidth="1"/>
    <col min="6916" max="6916" width="24.28515625" style="237" bestFit="1" customWidth="1"/>
    <col min="6917" max="6917" width="23" style="237" bestFit="1" customWidth="1"/>
    <col min="6918" max="6918" width="11.7109375" style="237" customWidth="1"/>
    <col min="6919" max="6919" width="10" style="237" customWidth="1"/>
    <col min="6920" max="6920" width="14.5703125" style="237" customWidth="1"/>
    <col min="6921" max="6921" width="20.7109375" style="237" customWidth="1"/>
    <col min="6922" max="6922" width="10.7109375" style="237" customWidth="1"/>
    <col min="6923" max="6923" width="10.28515625" style="237" customWidth="1"/>
    <col min="6924" max="6926" width="9.140625" style="237"/>
    <col min="6927" max="6927" width="12.42578125" style="237" customWidth="1"/>
    <col min="6928" max="6928" width="10" style="237" customWidth="1"/>
    <col min="6929" max="6929" width="18.140625" style="237" customWidth="1"/>
    <col min="6930" max="6930" width="10.140625" style="237" bestFit="1" customWidth="1"/>
    <col min="6931" max="6931" width="9.28515625" style="237" bestFit="1" customWidth="1"/>
    <col min="6932" max="6932" width="12.28515625" style="237" customWidth="1"/>
    <col min="6933" max="6933" width="14.7109375" style="237" customWidth="1"/>
    <col min="6934" max="6936" width="9.28515625" style="237" bestFit="1" customWidth="1"/>
    <col min="6937" max="6937" width="12.5703125" style="237" customWidth="1"/>
    <col min="6938" max="6938" width="13" style="237" customWidth="1"/>
    <col min="6939" max="6939" width="13.140625" style="237" customWidth="1"/>
    <col min="6940" max="6942" width="9.28515625" style="237" bestFit="1" customWidth="1"/>
    <col min="6943" max="6943" width="11.5703125" style="237" customWidth="1"/>
    <col min="6944" max="6945" width="9.28515625" style="237" bestFit="1" customWidth="1"/>
    <col min="6946" max="6946" width="12.85546875" style="237" customWidth="1"/>
    <col min="6947" max="6947" width="9.28515625" style="237" bestFit="1" customWidth="1"/>
    <col min="6948" max="6949" width="11.85546875" style="237" customWidth="1"/>
    <col min="6950" max="6950" width="14.140625" style="237" customWidth="1"/>
    <col min="6951" max="6951" width="13.85546875" style="237" customWidth="1"/>
    <col min="6952" max="6952" width="16.5703125" style="237" customWidth="1"/>
    <col min="6953" max="7168" width="9.140625" style="237"/>
    <col min="7169" max="7169" width="3.42578125" style="237" customWidth="1"/>
    <col min="7170" max="7170" width="43.5703125" style="237" customWidth="1"/>
    <col min="7171" max="7171" width="9.28515625" style="237" customWidth="1"/>
    <col min="7172" max="7172" width="24.28515625" style="237" bestFit="1" customWidth="1"/>
    <col min="7173" max="7173" width="23" style="237" bestFit="1" customWidth="1"/>
    <col min="7174" max="7174" width="11.7109375" style="237" customWidth="1"/>
    <col min="7175" max="7175" width="10" style="237" customWidth="1"/>
    <col min="7176" max="7176" width="14.5703125" style="237" customWidth="1"/>
    <col min="7177" max="7177" width="20.7109375" style="237" customWidth="1"/>
    <col min="7178" max="7178" width="10.7109375" style="237" customWidth="1"/>
    <col min="7179" max="7179" width="10.28515625" style="237" customWidth="1"/>
    <col min="7180" max="7182" width="9.140625" style="237"/>
    <col min="7183" max="7183" width="12.42578125" style="237" customWidth="1"/>
    <col min="7184" max="7184" width="10" style="237" customWidth="1"/>
    <col min="7185" max="7185" width="18.140625" style="237" customWidth="1"/>
    <col min="7186" max="7186" width="10.140625" style="237" bestFit="1" customWidth="1"/>
    <col min="7187" max="7187" width="9.28515625" style="237" bestFit="1" customWidth="1"/>
    <col min="7188" max="7188" width="12.28515625" style="237" customWidth="1"/>
    <col min="7189" max="7189" width="14.7109375" style="237" customWidth="1"/>
    <col min="7190" max="7192" width="9.28515625" style="237" bestFit="1" customWidth="1"/>
    <col min="7193" max="7193" width="12.5703125" style="237" customWidth="1"/>
    <col min="7194" max="7194" width="13" style="237" customWidth="1"/>
    <col min="7195" max="7195" width="13.140625" style="237" customWidth="1"/>
    <col min="7196" max="7198" width="9.28515625" style="237" bestFit="1" customWidth="1"/>
    <col min="7199" max="7199" width="11.5703125" style="237" customWidth="1"/>
    <col min="7200" max="7201" width="9.28515625" style="237" bestFit="1" customWidth="1"/>
    <col min="7202" max="7202" width="12.85546875" style="237" customWidth="1"/>
    <col min="7203" max="7203" width="9.28515625" style="237" bestFit="1" customWidth="1"/>
    <col min="7204" max="7205" width="11.85546875" style="237" customWidth="1"/>
    <col min="7206" max="7206" width="14.140625" style="237" customWidth="1"/>
    <col min="7207" max="7207" width="13.85546875" style="237" customWidth="1"/>
    <col min="7208" max="7208" width="16.5703125" style="237" customWidth="1"/>
    <col min="7209" max="7424" width="9.140625" style="237"/>
    <col min="7425" max="7425" width="3.42578125" style="237" customWidth="1"/>
    <col min="7426" max="7426" width="43.5703125" style="237" customWidth="1"/>
    <col min="7427" max="7427" width="9.28515625" style="237" customWidth="1"/>
    <col min="7428" max="7428" width="24.28515625" style="237" bestFit="1" customWidth="1"/>
    <col min="7429" max="7429" width="23" style="237" bestFit="1" customWidth="1"/>
    <col min="7430" max="7430" width="11.7109375" style="237" customWidth="1"/>
    <col min="7431" max="7431" width="10" style="237" customWidth="1"/>
    <col min="7432" max="7432" width="14.5703125" style="237" customWidth="1"/>
    <col min="7433" max="7433" width="20.7109375" style="237" customWidth="1"/>
    <col min="7434" max="7434" width="10.7109375" style="237" customWidth="1"/>
    <col min="7435" max="7435" width="10.28515625" style="237" customWidth="1"/>
    <col min="7436" max="7438" width="9.140625" style="237"/>
    <col min="7439" max="7439" width="12.42578125" style="237" customWidth="1"/>
    <col min="7440" max="7440" width="10" style="237" customWidth="1"/>
    <col min="7441" max="7441" width="18.140625" style="237" customWidth="1"/>
    <col min="7442" max="7442" width="10.140625" style="237" bestFit="1" customWidth="1"/>
    <col min="7443" max="7443" width="9.28515625" style="237" bestFit="1" customWidth="1"/>
    <col min="7444" max="7444" width="12.28515625" style="237" customWidth="1"/>
    <col min="7445" max="7445" width="14.7109375" style="237" customWidth="1"/>
    <col min="7446" max="7448" width="9.28515625" style="237" bestFit="1" customWidth="1"/>
    <col min="7449" max="7449" width="12.5703125" style="237" customWidth="1"/>
    <col min="7450" max="7450" width="13" style="237" customWidth="1"/>
    <col min="7451" max="7451" width="13.140625" style="237" customWidth="1"/>
    <col min="7452" max="7454" width="9.28515625" style="237" bestFit="1" customWidth="1"/>
    <col min="7455" max="7455" width="11.5703125" style="237" customWidth="1"/>
    <col min="7456" max="7457" width="9.28515625" style="237" bestFit="1" customWidth="1"/>
    <col min="7458" max="7458" width="12.85546875" style="237" customWidth="1"/>
    <col min="7459" max="7459" width="9.28515625" style="237" bestFit="1" customWidth="1"/>
    <col min="7460" max="7461" width="11.85546875" style="237" customWidth="1"/>
    <col min="7462" max="7462" width="14.140625" style="237" customWidth="1"/>
    <col min="7463" max="7463" width="13.85546875" style="237" customWidth="1"/>
    <col min="7464" max="7464" width="16.5703125" style="237" customWidth="1"/>
    <col min="7465" max="7680" width="9.140625" style="237"/>
    <col min="7681" max="7681" width="3.42578125" style="237" customWidth="1"/>
    <col min="7682" max="7682" width="43.5703125" style="237" customWidth="1"/>
    <col min="7683" max="7683" width="9.28515625" style="237" customWidth="1"/>
    <col min="7684" max="7684" width="24.28515625" style="237" bestFit="1" customWidth="1"/>
    <col min="7685" max="7685" width="23" style="237" bestFit="1" customWidth="1"/>
    <col min="7686" max="7686" width="11.7109375" style="237" customWidth="1"/>
    <col min="7687" max="7687" width="10" style="237" customWidth="1"/>
    <col min="7688" max="7688" width="14.5703125" style="237" customWidth="1"/>
    <col min="7689" max="7689" width="20.7109375" style="237" customWidth="1"/>
    <col min="7690" max="7690" width="10.7109375" style="237" customWidth="1"/>
    <col min="7691" max="7691" width="10.28515625" style="237" customWidth="1"/>
    <col min="7692" max="7694" width="9.140625" style="237"/>
    <col min="7695" max="7695" width="12.42578125" style="237" customWidth="1"/>
    <col min="7696" max="7696" width="10" style="237" customWidth="1"/>
    <col min="7697" max="7697" width="18.140625" style="237" customWidth="1"/>
    <col min="7698" max="7698" width="10.140625" style="237" bestFit="1" customWidth="1"/>
    <col min="7699" max="7699" width="9.28515625" style="237" bestFit="1" customWidth="1"/>
    <col min="7700" max="7700" width="12.28515625" style="237" customWidth="1"/>
    <col min="7701" max="7701" width="14.7109375" style="237" customWidth="1"/>
    <col min="7702" max="7704" width="9.28515625" style="237" bestFit="1" customWidth="1"/>
    <col min="7705" max="7705" width="12.5703125" style="237" customWidth="1"/>
    <col min="7706" max="7706" width="13" style="237" customWidth="1"/>
    <col min="7707" max="7707" width="13.140625" style="237" customWidth="1"/>
    <col min="7708" max="7710" width="9.28515625" style="237" bestFit="1" customWidth="1"/>
    <col min="7711" max="7711" width="11.5703125" style="237" customWidth="1"/>
    <col min="7712" max="7713" width="9.28515625" style="237" bestFit="1" customWidth="1"/>
    <col min="7714" max="7714" width="12.85546875" style="237" customWidth="1"/>
    <col min="7715" max="7715" width="9.28515625" style="237" bestFit="1" customWidth="1"/>
    <col min="7716" max="7717" width="11.85546875" style="237" customWidth="1"/>
    <col min="7718" max="7718" width="14.140625" style="237" customWidth="1"/>
    <col min="7719" max="7719" width="13.85546875" style="237" customWidth="1"/>
    <col min="7720" max="7720" width="16.5703125" style="237" customWidth="1"/>
    <col min="7721" max="7936" width="9.140625" style="237"/>
    <col min="7937" max="7937" width="3.42578125" style="237" customWidth="1"/>
    <col min="7938" max="7938" width="43.5703125" style="237" customWidth="1"/>
    <col min="7939" max="7939" width="9.28515625" style="237" customWidth="1"/>
    <col min="7940" max="7940" width="24.28515625" style="237" bestFit="1" customWidth="1"/>
    <col min="7941" max="7941" width="23" style="237" bestFit="1" customWidth="1"/>
    <col min="7942" max="7942" width="11.7109375" style="237" customWidth="1"/>
    <col min="7943" max="7943" width="10" style="237" customWidth="1"/>
    <col min="7944" max="7944" width="14.5703125" style="237" customWidth="1"/>
    <col min="7945" max="7945" width="20.7109375" style="237" customWidth="1"/>
    <col min="7946" max="7946" width="10.7109375" style="237" customWidth="1"/>
    <col min="7947" max="7947" width="10.28515625" style="237" customWidth="1"/>
    <col min="7948" max="7950" width="9.140625" style="237"/>
    <col min="7951" max="7951" width="12.42578125" style="237" customWidth="1"/>
    <col min="7952" max="7952" width="10" style="237" customWidth="1"/>
    <col min="7953" max="7953" width="18.140625" style="237" customWidth="1"/>
    <col min="7954" max="7954" width="10.140625" style="237" bestFit="1" customWidth="1"/>
    <col min="7955" max="7955" width="9.28515625" style="237" bestFit="1" customWidth="1"/>
    <col min="7956" max="7956" width="12.28515625" style="237" customWidth="1"/>
    <col min="7957" max="7957" width="14.7109375" style="237" customWidth="1"/>
    <col min="7958" max="7960" width="9.28515625" style="237" bestFit="1" customWidth="1"/>
    <col min="7961" max="7961" width="12.5703125" style="237" customWidth="1"/>
    <col min="7962" max="7962" width="13" style="237" customWidth="1"/>
    <col min="7963" max="7963" width="13.140625" style="237" customWidth="1"/>
    <col min="7964" max="7966" width="9.28515625" style="237" bestFit="1" customWidth="1"/>
    <col min="7967" max="7967" width="11.5703125" style="237" customWidth="1"/>
    <col min="7968" max="7969" width="9.28515625" style="237" bestFit="1" customWidth="1"/>
    <col min="7970" max="7970" width="12.85546875" style="237" customWidth="1"/>
    <col min="7971" max="7971" width="9.28515625" style="237" bestFit="1" customWidth="1"/>
    <col min="7972" max="7973" width="11.85546875" style="237" customWidth="1"/>
    <col min="7974" max="7974" width="14.140625" style="237" customWidth="1"/>
    <col min="7975" max="7975" width="13.85546875" style="237" customWidth="1"/>
    <col min="7976" max="7976" width="16.5703125" style="237" customWidth="1"/>
    <col min="7977" max="8192" width="9.140625" style="237"/>
    <col min="8193" max="8193" width="3.42578125" style="237" customWidth="1"/>
    <col min="8194" max="8194" width="43.5703125" style="237" customWidth="1"/>
    <col min="8195" max="8195" width="9.28515625" style="237" customWidth="1"/>
    <col min="8196" max="8196" width="24.28515625" style="237" bestFit="1" customWidth="1"/>
    <col min="8197" max="8197" width="23" style="237" bestFit="1" customWidth="1"/>
    <col min="8198" max="8198" width="11.7109375" style="237" customWidth="1"/>
    <col min="8199" max="8199" width="10" style="237" customWidth="1"/>
    <col min="8200" max="8200" width="14.5703125" style="237" customWidth="1"/>
    <col min="8201" max="8201" width="20.7109375" style="237" customWidth="1"/>
    <col min="8202" max="8202" width="10.7109375" style="237" customWidth="1"/>
    <col min="8203" max="8203" width="10.28515625" style="237" customWidth="1"/>
    <col min="8204" max="8206" width="9.140625" style="237"/>
    <col min="8207" max="8207" width="12.42578125" style="237" customWidth="1"/>
    <col min="8208" max="8208" width="10" style="237" customWidth="1"/>
    <col min="8209" max="8209" width="18.140625" style="237" customWidth="1"/>
    <col min="8210" max="8210" width="10.140625" style="237" bestFit="1" customWidth="1"/>
    <col min="8211" max="8211" width="9.28515625" style="237" bestFit="1" customWidth="1"/>
    <col min="8212" max="8212" width="12.28515625" style="237" customWidth="1"/>
    <col min="8213" max="8213" width="14.7109375" style="237" customWidth="1"/>
    <col min="8214" max="8216" width="9.28515625" style="237" bestFit="1" customWidth="1"/>
    <col min="8217" max="8217" width="12.5703125" style="237" customWidth="1"/>
    <col min="8218" max="8218" width="13" style="237" customWidth="1"/>
    <col min="8219" max="8219" width="13.140625" style="237" customWidth="1"/>
    <col min="8220" max="8222" width="9.28515625" style="237" bestFit="1" customWidth="1"/>
    <col min="8223" max="8223" width="11.5703125" style="237" customWidth="1"/>
    <col min="8224" max="8225" width="9.28515625" style="237" bestFit="1" customWidth="1"/>
    <col min="8226" max="8226" width="12.85546875" style="237" customWidth="1"/>
    <col min="8227" max="8227" width="9.28515625" style="237" bestFit="1" customWidth="1"/>
    <col min="8228" max="8229" width="11.85546875" style="237" customWidth="1"/>
    <col min="8230" max="8230" width="14.140625" style="237" customWidth="1"/>
    <col min="8231" max="8231" width="13.85546875" style="237" customWidth="1"/>
    <col min="8232" max="8232" width="16.5703125" style="237" customWidth="1"/>
    <col min="8233" max="8448" width="9.140625" style="237"/>
    <col min="8449" max="8449" width="3.42578125" style="237" customWidth="1"/>
    <col min="8450" max="8450" width="43.5703125" style="237" customWidth="1"/>
    <col min="8451" max="8451" width="9.28515625" style="237" customWidth="1"/>
    <col min="8452" max="8452" width="24.28515625" style="237" bestFit="1" customWidth="1"/>
    <col min="8453" max="8453" width="23" style="237" bestFit="1" customWidth="1"/>
    <col min="8454" max="8454" width="11.7109375" style="237" customWidth="1"/>
    <col min="8455" max="8455" width="10" style="237" customWidth="1"/>
    <col min="8456" max="8456" width="14.5703125" style="237" customWidth="1"/>
    <col min="8457" max="8457" width="20.7109375" style="237" customWidth="1"/>
    <col min="8458" max="8458" width="10.7109375" style="237" customWidth="1"/>
    <col min="8459" max="8459" width="10.28515625" style="237" customWidth="1"/>
    <col min="8460" max="8462" width="9.140625" style="237"/>
    <col min="8463" max="8463" width="12.42578125" style="237" customWidth="1"/>
    <col min="8464" max="8464" width="10" style="237" customWidth="1"/>
    <col min="8465" max="8465" width="18.140625" style="237" customWidth="1"/>
    <col min="8466" max="8466" width="10.140625" style="237" bestFit="1" customWidth="1"/>
    <col min="8467" max="8467" width="9.28515625" style="237" bestFit="1" customWidth="1"/>
    <col min="8468" max="8468" width="12.28515625" style="237" customWidth="1"/>
    <col min="8469" max="8469" width="14.7109375" style="237" customWidth="1"/>
    <col min="8470" max="8472" width="9.28515625" style="237" bestFit="1" customWidth="1"/>
    <col min="8473" max="8473" width="12.5703125" style="237" customWidth="1"/>
    <col min="8474" max="8474" width="13" style="237" customWidth="1"/>
    <col min="8475" max="8475" width="13.140625" style="237" customWidth="1"/>
    <col min="8476" max="8478" width="9.28515625" style="237" bestFit="1" customWidth="1"/>
    <col min="8479" max="8479" width="11.5703125" style="237" customWidth="1"/>
    <col min="8480" max="8481" width="9.28515625" style="237" bestFit="1" customWidth="1"/>
    <col min="8482" max="8482" width="12.85546875" style="237" customWidth="1"/>
    <col min="8483" max="8483" width="9.28515625" style="237" bestFit="1" customWidth="1"/>
    <col min="8484" max="8485" width="11.85546875" style="237" customWidth="1"/>
    <col min="8486" max="8486" width="14.140625" style="237" customWidth="1"/>
    <col min="8487" max="8487" width="13.85546875" style="237" customWidth="1"/>
    <col min="8488" max="8488" width="16.5703125" style="237" customWidth="1"/>
    <col min="8489" max="8704" width="9.140625" style="237"/>
    <col min="8705" max="8705" width="3.42578125" style="237" customWidth="1"/>
    <col min="8706" max="8706" width="43.5703125" style="237" customWidth="1"/>
    <col min="8707" max="8707" width="9.28515625" style="237" customWidth="1"/>
    <col min="8708" max="8708" width="24.28515625" style="237" bestFit="1" customWidth="1"/>
    <col min="8709" max="8709" width="23" style="237" bestFit="1" customWidth="1"/>
    <col min="8710" max="8710" width="11.7109375" style="237" customWidth="1"/>
    <col min="8711" max="8711" width="10" style="237" customWidth="1"/>
    <col min="8712" max="8712" width="14.5703125" style="237" customWidth="1"/>
    <col min="8713" max="8713" width="20.7109375" style="237" customWidth="1"/>
    <col min="8714" max="8714" width="10.7109375" style="237" customWidth="1"/>
    <col min="8715" max="8715" width="10.28515625" style="237" customWidth="1"/>
    <col min="8716" max="8718" width="9.140625" style="237"/>
    <col min="8719" max="8719" width="12.42578125" style="237" customWidth="1"/>
    <col min="8720" max="8720" width="10" style="237" customWidth="1"/>
    <col min="8721" max="8721" width="18.140625" style="237" customWidth="1"/>
    <col min="8722" max="8722" width="10.140625" style="237" bestFit="1" customWidth="1"/>
    <col min="8723" max="8723" width="9.28515625" style="237" bestFit="1" customWidth="1"/>
    <col min="8724" max="8724" width="12.28515625" style="237" customWidth="1"/>
    <col min="8725" max="8725" width="14.7109375" style="237" customWidth="1"/>
    <col min="8726" max="8728" width="9.28515625" style="237" bestFit="1" customWidth="1"/>
    <col min="8729" max="8729" width="12.5703125" style="237" customWidth="1"/>
    <col min="8730" max="8730" width="13" style="237" customWidth="1"/>
    <col min="8731" max="8731" width="13.140625" style="237" customWidth="1"/>
    <col min="8732" max="8734" width="9.28515625" style="237" bestFit="1" customWidth="1"/>
    <col min="8735" max="8735" width="11.5703125" style="237" customWidth="1"/>
    <col min="8736" max="8737" width="9.28515625" style="237" bestFit="1" customWidth="1"/>
    <col min="8738" max="8738" width="12.85546875" style="237" customWidth="1"/>
    <col min="8739" max="8739" width="9.28515625" style="237" bestFit="1" customWidth="1"/>
    <col min="8740" max="8741" width="11.85546875" style="237" customWidth="1"/>
    <col min="8742" max="8742" width="14.140625" style="237" customWidth="1"/>
    <col min="8743" max="8743" width="13.85546875" style="237" customWidth="1"/>
    <col min="8744" max="8744" width="16.5703125" style="237" customWidth="1"/>
    <col min="8745" max="8960" width="9.140625" style="237"/>
    <col min="8961" max="8961" width="3.42578125" style="237" customWidth="1"/>
    <col min="8962" max="8962" width="43.5703125" style="237" customWidth="1"/>
    <col min="8963" max="8963" width="9.28515625" style="237" customWidth="1"/>
    <col min="8964" max="8964" width="24.28515625" style="237" bestFit="1" customWidth="1"/>
    <col min="8965" max="8965" width="23" style="237" bestFit="1" customWidth="1"/>
    <col min="8966" max="8966" width="11.7109375" style="237" customWidth="1"/>
    <col min="8967" max="8967" width="10" style="237" customWidth="1"/>
    <col min="8968" max="8968" width="14.5703125" style="237" customWidth="1"/>
    <col min="8969" max="8969" width="20.7109375" style="237" customWidth="1"/>
    <col min="8970" max="8970" width="10.7109375" style="237" customWidth="1"/>
    <col min="8971" max="8971" width="10.28515625" style="237" customWidth="1"/>
    <col min="8972" max="8974" width="9.140625" style="237"/>
    <col min="8975" max="8975" width="12.42578125" style="237" customWidth="1"/>
    <col min="8976" max="8976" width="10" style="237" customWidth="1"/>
    <col min="8977" max="8977" width="18.140625" style="237" customWidth="1"/>
    <col min="8978" max="8978" width="10.140625" style="237" bestFit="1" customWidth="1"/>
    <col min="8979" max="8979" width="9.28515625" style="237" bestFit="1" customWidth="1"/>
    <col min="8980" max="8980" width="12.28515625" style="237" customWidth="1"/>
    <col min="8981" max="8981" width="14.7109375" style="237" customWidth="1"/>
    <col min="8982" max="8984" width="9.28515625" style="237" bestFit="1" customWidth="1"/>
    <col min="8985" max="8985" width="12.5703125" style="237" customWidth="1"/>
    <col min="8986" max="8986" width="13" style="237" customWidth="1"/>
    <col min="8987" max="8987" width="13.140625" style="237" customWidth="1"/>
    <col min="8988" max="8990" width="9.28515625" style="237" bestFit="1" customWidth="1"/>
    <col min="8991" max="8991" width="11.5703125" style="237" customWidth="1"/>
    <col min="8992" max="8993" width="9.28515625" style="237" bestFit="1" customWidth="1"/>
    <col min="8994" max="8994" width="12.85546875" style="237" customWidth="1"/>
    <col min="8995" max="8995" width="9.28515625" style="237" bestFit="1" customWidth="1"/>
    <col min="8996" max="8997" width="11.85546875" style="237" customWidth="1"/>
    <col min="8998" max="8998" width="14.140625" style="237" customWidth="1"/>
    <col min="8999" max="8999" width="13.85546875" style="237" customWidth="1"/>
    <col min="9000" max="9000" width="16.5703125" style="237" customWidth="1"/>
    <col min="9001" max="9216" width="9.140625" style="237"/>
    <col min="9217" max="9217" width="3.42578125" style="237" customWidth="1"/>
    <col min="9218" max="9218" width="43.5703125" style="237" customWidth="1"/>
    <col min="9219" max="9219" width="9.28515625" style="237" customWidth="1"/>
    <col min="9220" max="9220" width="24.28515625" style="237" bestFit="1" customWidth="1"/>
    <col min="9221" max="9221" width="23" style="237" bestFit="1" customWidth="1"/>
    <col min="9222" max="9222" width="11.7109375" style="237" customWidth="1"/>
    <col min="9223" max="9223" width="10" style="237" customWidth="1"/>
    <col min="9224" max="9224" width="14.5703125" style="237" customWidth="1"/>
    <col min="9225" max="9225" width="20.7109375" style="237" customWidth="1"/>
    <col min="9226" max="9226" width="10.7109375" style="237" customWidth="1"/>
    <col min="9227" max="9227" width="10.28515625" style="237" customWidth="1"/>
    <col min="9228" max="9230" width="9.140625" style="237"/>
    <col min="9231" max="9231" width="12.42578125" style="237" customWidth="1"/>
    <col min="9232" max="9232" width="10" style="237" customWidth="1"/>
    <col min="9233" max="9233" width="18.140625" style="237" customWidth="1"/>
    <col min="9234" max="9234" width="10.140625" style="237" bestFit="1" customWidth="1"/>
    <col min="9235" max="9235" width="9.28515625" style="237" bestFit="1" customWidth="1"/>
    <col min="9236" max="9236" width="12.28515625" style="237" customWidth="1"/>
    <col min="9237" max="9237" width="14.7109375" style="237" customWidth="1"/>
    <col min="9238" max="9240" width="9.28515625" style="237" bestFit="1" customWidth="1"/>
    <col min="9241" max="9241" width="12.5703125" style="237" customWidth="1"/>
    <col min="9242" max="9242" width="13" style="237" customWidth="1"/>
    <col min="9243" max="9243" width="13.140625" style="237" customWidth="1"/>
    <col min="9244" max="9246" width="9.28515625" style="237" bestFit="1" customWidth="1"/>
    <col min="9247" max="9247" width="11.5703125" style="237" customWidth="1"/>
    <col min="9248" max="9249" width="9.28515625" style="237" bestFit="1" customWidth="1"/>
    <col min="9250" max="9250" width="12.85546875" style="237" customWidth="1"/>
    <col min="9251" max="9251" width="9.28515625" style="237" bestFit="1" customWidth="1"/>
    <col min="9252" max="9253" width="11.85546875" style="237" customWidth="1"/>
    <col min="9254" max="9254" width="14.140625" style="237" customWidth="1"/>
    <col min="9255" max="9255" width="13.85546875" style="237" customWidth="1"/>
    <col min="9256" max="9256" width="16.5703125" style="237" customWidth="1"/>
    <col min="9257" max="9472" width="9.140625" style="237"/>
    <col min="9473" max="9473" width="3.42578125" style="237" customWidth="1"/>
    <col min="9474" max="9474" width="43.5703125" style="237" customWidth="1"/>
    <col min="9475" max="9475" width="9.28515625" style="237" customWidth="1"/>
    <col min="9476" max="9476" width="24.28515625" style="237" bestFit="1" customWidth="1"/>
    <col min="9477" max="9477" width="23" style="237" bestFit="1" customWidth="1"/>
    <col min="9478" max="9478" width="11.7109375" style="237" customWidth="1"/>
    <col min="9479" max="9479" width="10" style="237" customWidth="1"/>
    <col min="9480" max="9480" width="14.5703125" style="237" customWidth="1"/>
    <col min="9481" max="9481" width="20.7109375" style="237" customWidth="1"/>
    <col min="9482" max="9482" width="10.7109375" style="237" customWidth="1"/>
    <col min="9483" max="9483" width="10.28515625" style="237" customWidth="1"/>
    <col min="9484" max="9486" width="9.140625" style="237"/>
    <col min="9487" max="9487" width="12.42578125" style="237" customWidth="1"/>
    <col min="9488" max="9488" width="10" style="237" customWidth="1"/>
    <col min="9489" max="9489" width="18.140625" style="237" customWidth="1"/>
    <col min="9490" max="9490" width="10.140625" style="237" bestFit="1" customWidth="1"/>
    <col min="9491" max="9491" width="9.28515625" style="237" bestFit="1" customWidth="1"/>
    <col min="9492" max="9492" width="12.28515625" style="237" customWidth="1"/>
    <col min="9493" max="9493" width="14.7109375" style="237" customWidth="1"/>
    <col min="9494" max="9496" width="9.28515625" style="237" bestFit="1" customWidth="1"/>
    <col min="9497" max="9497" width="12.5703125" style="237" customWidth="1"/>
    <col min="9498" max="9498" width="13" style="237" customWidth="1"/>
    <col min="9499" max="9499" width="13.140625" style="237" customWidth="1"/>
    <col min="9500" max="9502" width="9.28515625" style="237" bestFit="1" customWidth="1"/>
    <col min="9503" max="9503" width="11.5703125" style="237" customWidth="1"/>
    <col min="9504" max="9505" width="9.28515625" style="237" bestFit="1" customWidth="1"/>
    <col min="9506" max="9506" width="12.85546875" style="237" customWidth="1"/>
    <col min="9507" max="9507" width="9.28515625" style="237" bestFit="1" customWidth="1"/>
    <col min="9508" max="9509" width="11.85546875" style="237" customWidth="1"/>
    <col min="9510" max="9510" width="14.140625" style="237" customWidth="1"/>
    <col min="9511" max="9511" width="13.85546875" style="237" customWidth="1"/>
    <col min="9512" max="9512" width="16.5703125" style="237" customWidth="1"/>
    <col min="9513" max="9728" width="9.140625" style="237"/>
    <col min="9729" max="9729" width="3.42578125" style="237" customWidth="1"/>
    <col min="9730" max="9730" width="43.5703125" style="237" customWidth="1"/>
    <col min="9731" max="9731" width="9.28515625" style="237" customWidth="1"/>
    <col min="9732" max="9732" width="24.28515625" style="237" bestFit="1" customWidth="1"/>
    <col min="9733" max="9733" width="23" style="237" bestFit="1" customWidth="1"/>
    <col min="9734" max="9734" width="11.7109375" style="237" customWidth="1"/>
    <col min="9735" max="9735" width="10" style="237" customWidth="1"/>
    <col min="9736" max="9736" width="14.5703125" style="237" customWidth="1"/>
    <col min="9737" max="9737" width="20.7109375" style="237" customWidth="1"/>
    <col min="9738" max="9738" width="10.7109375" style="237" customWidth="1"/>
    <col min="9739" max="9739" width="10.28515625" style="237" customWidth="1"/>
    <col min="9740" max="9742" width="9.140625" style="237"/>
    <col min="9743" max="9743" width="12.42578125" style="237" customWidth="1"/>
    <col min="9744" max="9744" width="10" style="237" customWidth="1"/>
    <col min="9745" max="9745" width="18.140625" style="237" customWidth="1"/>
    <col min="9746" max="9746" width="10.140625" style="237" bestFit="1" customWidth="1"/>
    <col min="9747" max="9747" width="9.28515625" style="237" bestFit="1" customWidth="1"/>
    <col min="9748" max="9748" width="12.28515625" style="237" customWidth="1"/>
    <col min="9749" max="9749" width="14.7109375" style="237" customWidth="1"/>
    <col min="9750" max="9752" width="9.28515625" style="237" bestFit="1" customWidth="1"/>
    <col min="9753" max="9753" width="12.5703125" style="237" customWidth="1"/>
    <col min="9754" max="9754" width="13" style="237" customWidth="1"/>
    <col min="9755" max="9755" width="13.140625" style="237" customWidth="1"/>
    <col min="9756" max="9758" width="9.28515625" style="237" bestFit="1" customWidth="1"/>
    <col min="9759" max="9759" width="11.5703125" style="237" customWidth="1"/>
    <col min="9760" max="9761" width="9.28515625" style="237" bestFit="1" customWidth="1"/>
    <col min="9762" max="9762" width="12.85546875" style="237" customWidth="1"/>
    <col min="9763" max="9763" width="9.28515625" style="237" bestFit="1" customWidth="1"/>
    <col min="9764" max="9765" width="11.85546875" style="237" customWidth="1"/>
    <col min="9766" max="9766" width="14.140625" style="237" customWidth="1"/>
    <col min="9767" max="9767" width="13.85546875" style="237" customWidth="1"/>
    <col min="9768" max="9768" width="16.5703125" style="237" customWidth="1"/>
    <col min="9769" max="9984" width="9.140625" style="237"/>
    <col min="9985" max="9985" width="3.42578125" style="237" customWidth="1"/>
    <col min="9986" max="9986" width="43.5703125" style="237" customWidth="1"/>
    <col min="9987" max="9987" width="9.28515625" style="237" customWidth="1"/>
    <col min="9988" max="9988" width="24.28515625" style="237" bestFit="1" customWidth="1"/>
    <col min="9989" max="9989" width="23" style="237" bestFit="1" customWidth="1"/>
    <col min="9990" max="9990" width="11.7109375" style="237" customWidth="1"/>
    <col min="9991" max="9991" width="10" style="237" customWidth="1"/>
    <col min="9992" max="9992" width="14.5703125" style="237" customWidth="1"/>
    <col min="9993" max="9993" width="20.7109375" style="237" customWidth="1"/>
    <col min="9994" max="9994" width="10.7109375" style="237" customWidth="1"/>
    <col min="9995" max="9995" width="10.28515625" style="237" customWidth="1"/>
    <col min="9996" max="9998" width="9.140625" style="237"/>
    <col min="9999" max="9999" width="12.42578125" style="237" customWidth="1"/>
    <col min="10000" max="10000" width="10" style="237" customWidth="1"/>
    <col min="10001" max="10001" width="18.140625" style="237" customWidth="1"/>
    <col min="10002" max="10002" width="10.140625" style="237" bestFit="1" customWidth="1"/>
    <col min="10003" max="10003" width="9.28515625" style="237" bestFit="1" customWidth="1"/>
    <col min="10004" max="10004" width="12.28515625" style="237" customWidth="1"/>
    <col min="10005" max="10005" width="14.7109375" style="237" customWidth="1"/>
    <col min="10006" max="10008" width="9.28515625" style="237" bestFit="1" customWidth="1"/>
    <col min="10009" max="10009" width="12.5703125" style="237" customWidth="1"/>
    <col min="10010" max="10010" width="13" style="237" customWidth="1"/>
    <col min="10011" max="10011" width="13.140625" style="237" customWidth="1"/>
    <col min="10012" max="10014" width="9.28515625" style="237" bestFit="1" customWidth="1"/>
    <col min="10015" max="10015" width="11.5703125" style="237" customWidth="1"/>
    <col min="10016" max="10017" width="9.28515625" style="237" bestFit="1" customWidth="1"/>
    <col min="10018" max="10018" width="12.85546875" style="237" customWidth="1"/>
    <col min="10019" max="10019" width="9.28515625" style="237" bestFit="1" customWidth="1"/>
    <col min="10020" max="10021" width="11.85546875" style="237" customWidth="1"/>
    <col min="10022" max="10022" width="14.140625" style="237" customWidth="1"/>
    <col min="10023" max="10023" width="13.85546875" style="237" customWidth="1"/>
    <col min="10024" max="10024" width="16.5703125" style="237" customWidth="1"/>
    <col min="10025" max="10240" width="9.140625" style="237"/>
    <col min="10241" max="10241" width="3.42578125" style="237" customWidth="1"/>
    <col min="10242" max="10242" width="43.5703125" style="237" customWidth="1"/>
    <col min="10243" max="10243" width="9.28515625" style="237" customWidth="1"/>
    <col min="10244" max="10244" width="24.28515625" style="237" bestFit="1" customWidth="1"/>
    <col min="10245" max="10245" width="23" style="237" bestFit="1" customWidth="1"/>
    <col min="10246" max="10246" width="11.7109375" style="237" customWidth="1"/>
    <col min="10247" max="10247" width="10" style="237" customWidth="1"/>
    <col min="10248" max="10248" width="14.5703125" style="237" customWidth="1"/>
    <col min="10249" max="10249" width="20.7109375" style="237" customWidth="1"/>
    <col min="10250" max="10250" width="10.7109375" style="237" customWidth="1"/>
    <col min="10251" max="10251" width="10.28515625" style="237" customWidth="1"/>
    <col min="10252" max="10254" width="9.140625" style="237"/>
    <col min="10255" max="10255" width="12.42578125" style="237" customWidth="1"/>
    <col min="10256" max="10256" width="10" style="237" customWidth="1"/>
    <col min="10257" max="10257" width="18.140625" style="237" customWidth="1"/>
    <col min="10258" max="10258" width="10.140625" style="237" bestFit="1" customWidth="1"/>
    <col min="10259" max="10259" width="9.28515625" style="237" bestFit="1" customWidth="1"/>
    <col min="10260" max="10260" width="12.28515625" style="237" customWidth="1"/>
    <col min="10261" max="10261" width="14.7109375" style="237" customWidth="1"/>
    <col min="10262" max="10264" width="9.28515625" style="237" bestFit="1" customWidth="1"/>
    <col min="10265" max="10265" width="12.5703125" style="237" customWidth="1"/>
    <col min="10266" max="10266" width="13" style="237" customWidth="1"/>
    <col min="10267" max="10267" width="13.140625" style="237" customWidth="1"/>
    <col min="10268" max="10270" width="9.28515625" style="237" bestFit="1" customWidth="1"/>
    <col min="10271" max="10271" width="11.5703125" style="237" customWidth="1"/>
    <col min="10272" max="10273" width="9.28515625" style="237" bestFit="1" customWidth="1"/>
    <col min="10274" max="10274" width="12.85546875" style="237" customWidth="1"/>
    <col min="10275" max="10275" width="9.28515625" style="237" bestFit="1" customWidth="1"/>
    <col min="10276" max="10277" width="11.85546875" style="237" customWidth="1"/>
    <col min="10278" max="10278" width="14.140625" style="237" customWidth="1"/>
    <col min="10279" max="10279" width="13.85546875" style="237" customWidth="1"/>
    <col min="10280" max="10280" width="16.5703125" style="237" customWidth="1"/>
    <col min="10281" max="10496" width="9.140625" style="237"/>
    <col min="10497" max="10497" width="3.42578125" style="237" customWidth="1"/>
    <col min="10498" max="10498" width="43.5703125" style="237" customWidth="1"/>
    <col min="10499" max="10499" width="9.28515625" style="237" customWidth="1"/>
    <col min="10500" max="10500" width="24.28515625" style="237" bestFit="1" customWidth="1"/>
    <col min="10501" max="10501" width="23" style="237" bestFit="1" customWidth="1"/>
    <col min="10502" max="10502" width="11.7109375" style="237" customWidth="1"/>
    <col min="10503" max="10503" width="10" style="237" customWidth="1"/>
    <col min="10504" max="10504" width="14.5703125" style="237" customWidth="1"/>
    <col min="10505" max="10505" width="20.7109375" style="237" customWidth="1"/>
    <col min="10506" max="10506" width="10.7109375" style="237" customWidth="1"/>
    <col min="10507" max="10507" width="10.28515625" style="237" customWidth="1"/>
    <col min="10508" max="10510" width="9.140625" style="237"/>
    <col min="10511" max="10511" width="12.42578125" style="237" customWidth="1"/>
    <col min="10512" max="10512" width="10" style="237" customWidth="1"/>
    <col min="10513" max="10513" width="18.140625" style="237" customWidth="1"/>
    <col min="10514" max="10514" width="10.140625" style="237" bestFit="1" customWidth="1"/>
    <col min="10515" max="10515" width="9.28515625" style="237" bestFit="1" customWidth="1"/>
    <col min="10516" max="10516" width="12.28515625" style="237" customWidth="1"/>
    <col min="10517" max="10517" width="14.7109375" style="237" customWidth="1"/>
    <col min="10518" max="10520" width="9.28515625" style="237" bestFit="1" customWidth="1"/>
    <col min="10521" max="10521" width="12.5703125" style="237" customWidth="1"/>
    <col min="10522" max="10522" width="13" style="237" customWidth="1"/>
    <col min="10523" max="10523" width="13.140625" style="237" customWidth="1"/>
    <col min="10524" max="10526" width="9.28515625" style="237" bestFit="1" customWidth="1"/>
    <col min="10527" max="10527" width="11.5703125" style="237" customWidth="1"/>
    <col min="10528" max="10529" width="9.28515625" style="237" bestFit="1" customWidth="1"/>
    <col min="10530" max="10530" width="12.85546875" style="237" customWidth="1"/>
    <col min="10531" max="10531" width="9.28515625" style="237" bestFit="1" customWidth="1"/>
    <col min="10532" max="10533" width="11.85546875" style="237" customWidth="1"/>
    <col min="10534" max="10534" width="14.140625" style="237" customWidth="1"/>
    <col min="10535" max="10535" width="13.85546875" style="237" customWidth="1"/>
    <col min="10536" max="10536" width="16.5703125" style="237" customWidth="1"/>
    <col min="10537" max="10752" width="9.140625" style="237"/>
    <col min="10753" max="10753" width="3.42578125" style="237" customWidth="1"/>
    <col min="10754" max="10754" width="43.5703125" style="237" customWidth="1"/>
    <col min="10755" max="10755" width="9.28515625" style="237" customWidth="1"/>
    <col min="10756" max="10756" width="24.28515625" style="237" bestFit="1" customWidth="1"/>
    <col min="10757" max="10757" width="23" style="237" bestFit="1" customWidth="1"/>
    <col min="10758" max="10758" width="11.7109375" style="237" customWidth="1"/>
    <col min="10759" max="10759" width="10" style="237" customWidth="1"/>
    <col min="10760" max="10760" width="14.5703125" style="237" customWidth="1"/>
    <col min="10761" max="10761" width="20.7109375" style="237" customWidth="1"/>
    <col min="10762" max="10762" width="10.7109375" style="237" customWidth="1"/>
    <col min="10763" max="10763" width="10.28515625" style="237" customWidth="1"/>
    <col min="10764" max="10766" width="9.140625" style="237"/>
    <col min="10767" max="10767" width="12.42578125" style="237" customWidth="1"/>
    <col min="10768" max="10768" width="10" style="237" customWidth="1"/>
    <col min="10769" max="10769" width="18.140625" style="237" customWidth="1"/>
    <col min="10770" max="10770" width="10.140625" style="237" bestFit="1" customWidth="1"/>
    <col min="10771" max="10771" width="9.28515625" style="237" bestFit="1" customWidth="1"/>
    <col min="10772" max="10772" width="12.28515625" style="237" customWidth="1"/>
    <col min="10773" max="10773" width="14.7109375" style="237" customWidth="1"/>
    <col min="10774" max="10776" width="9.28515625" style="237" bestFit="1" customWidth="1"/>
    <col min="10777" max="10777" width="12.5703125" style="237" customWidth="1"/>
    <col min="10778" max="10778" width="13" style="237" customWidth="1"/>
    <col min="10779" max="10779" width="13.140625" style="237" customWidth="1"/>
    <col min="10780" max="10782" width="9.28515625" style="237" bestFit="1" customWidth="1"/>
    <col min="10783" max="10783" width="11.5703125" style="237" customWidth="1"/>
    <col min="10784" max="10785" width="9.28515625" style="237" bestFit="1" customWidth="1"/>
    <col min="10786" max="10786" width="12.85546875" style="237" customWidth="1"/>
    <col min="10787" max="10787" width="9.28515625" style="237" bestFit="1" customWidth="1"/>
    <col min="10788" max="10789" width="11.85546875" style="237" customWidth="1"/>
    <col min="10790" max="10790" width="14.140625" style="237" customWidth="1"/>
    <col min="10791" max="10791" width="13.85546875" style="237" customWidth="1"/>
    <col min="10792" max="10792" width="16.5703125" style="237" customWidth="1"/>
    <col min="10793" max="11008" width="9.140625" style="237"/>
    <col min="11009" max="11009" width="3.42578125" style="237" customWidth="1"/>
    <col min="11010" max="11010" width="43.5703125" style="237" customWidth="1"/>
    <col min="11011" max="11011" width="9.28515625" style="237" customWidth="1"/>
    <col min="11012" max="11012" width="24.28515625" style="237" bestFit="1" customWidth="1"/>
    <col min="11013" max="11013" width="23" style="237" bestFit="1" customWidth="1"/>
    <col min="11014" max="11014" width="11.7109375" style="237" customWidth="1"/>
    <col min="11015" max="11015" width="10" style="237" customWidth="1"/>
    <col min="11016" max="11016" width="14.5703125" style="237" customWidth="1"/>
    <col min="11017" max="11017" width="20.7109375" style="237" customWidth="1"/>
    <col min="11018" max="11018" width="10.7109375" style="237" customWidth="1"/>
    <col min="11019" max="11019" width="10.28515625" style="237" customWidth="1"/>
    <col min="11020" max="11022" width="9.140625" style="237"/>
    <col min="11023" max="11023" width="12.42578125" style="237" customWidth="1"/>
    <col min="11024" max="11024" width="10" style="237" customWidth="1"/>
    <col min="11025" max="11025" width="18.140625" style="237" customWidth="1"/>
    <col min="11026" max="11026" width="10.140625" style="237" bestFit="1" customWidth="1"/>
    <col min="11027" max="11027" width="9.28515625" style="237" bestFit="1" customWidth="1"/>
    <col min="11028" max="11028" width="12.28515625" style="237" customWidth="1"/>
    <col min="11029" max="11029" width="14.7109375" style="237" customWidth="1"/>
    <col min="11030" max="11032" width="9.28515625" style="237" bestFit="1" customWidth="1"/>
    <col min="11033" max="11033" width="12.5703125" style="237" customWidth="1"/>
    <col min="11034" max="11034" width="13" style="237" customWidth="1"/>
    <col min="11035" max="11035" width="13.140625" style="237" customWidth="1"/>
    <col min="11036" max="11038" width="9.28515625" style="237" bestFit="1" customWidth="1"/>
    <col min="11039" max="11039" width="11.5703125" style="237" customWidth="1"/>
    <col min="11040" max="11041" width="9.28515625" style="237" bestFit="1" customWidth="1"/>
    <col min="11042" max="11042" width="12.85546875" style="237" customWidth="1"/>
    <col min="11043" max="11043" width="9.28515625" style="237" bestFit="1" customWidth="1"/>
    <col min="11044" max="11045" width="11.85546875" style="237" customWidth="1"/>
    <col min="11046" max="11046" width="14.140625" style="237" customWidth="1"/>
    <col min="11047" max="11047" width="13.85546875" style="237" customWidth="1"/>
    <col min="11048" max="11048" width="16.5703125" style="237" customWidth="1"/>
    <col min="11049" max="11264" width="9.140625" style="237"/>
    <col min="11265" max="11265" width="3.42578125" style="237" customWidth="1"/>
    <col min="11266" max="11266" width="43.5703125" style="237" customWidth="1"/>
    <col min="11267" max="11267" width="9.28515625" style="237" customWidth="1"/>
    <col min="11268" max="11268" width="24.28515625" style="237" bestFit="1" customWidth="1"/>
    <col min="11269" max="11269" width="23" style="237" bestFit="1" customWidth="1"/>
    <col min="11270" max="11270" width="11.7109375" style="237" customWidth="1"/>
    <col min="11271" max="11271" width="10" style="237" customWidth="1"/>
    <col min="11272" max="11272" width="14.5703125" style="237" customWidth="1"/>
    <col min="11273" max="11273" width="20.7109375" style="237" customWidth="1"/>
    <col min="11274" max="11274" width="10.7109375" style="237" customWidth="1"/>
    <col min="11275" max="11275" width="10.28515625" style="237" customWidth="1"/>
    <col min="11276" max="11278" width="9.140625" style="237"/>
    <col min="11279" max="11279" width="12.42578125" style="237" customWidth="1"/>
    <col min="11280" max="11280" width="10" style="237" customWidth="1"/>
    <col min="11281" max="11281" width="18.140625" style="237" customWidth="1"/>
    <col min="11282" max="11282" width="10.140625" style="237" bestFit="1" customWidth="1"/>
    <col min="11283" max="11283" width="9.28515625" style="237" bestFit="1" customWidth="1"/>
    <col min="11284" max="11284" width="12.28515625" style="237" customWidth="1"/>
    <col min="11285" max="11285" width="14.7109375" style="237" customWidth="1"/>
    <col min="11286" max="11288" width="9.28515625" style="237" bestFit="1" customWidth="1"/>
    <col min="11289" max="11289" width="12.5703125" style="237" customWidth="1"/>
    <col min="11290" max="11290" width="13" style="237" customWidth="1"/>
    <col min="11291" max="11291" width="13.140625" style="237" customWidth="1"/>
    <col min="11292" max="11294" width="9.28515625" style="237" bestFit="1" customWidth="1"/>
    <col min="11295" max="11295" width="11.5703125" style="237" customWidth="1"/>
    <col min="11296" max="11297" width="9.28515625" style="237" bestFit="1" customWidth="1"/>
    <col min="11298" max="11298" width="12.85546875" style="237" customWidth="1"/>
    <col min="11299" max="11299" width="9.28515625" style="237" bestFit="1" customWidth="1"/>
    <col min="11300" max="11301" width="11.85546875" style="237" customWidth="1"/>
    <col min="11302" max="11302" width="14.140625" style="237" customWidth="1"/>
    <col min="11303" max="11303" width="13.85546875" style="237" customWidth="1"/>
    <col min="11304" max="11304" width="16.5703125" style="237" customWidth="1"/>
    <col min="11305" max="11520" width="9.140625" style="237"/>
    <col min="11521" max="11521" width="3.42578125" style="237" customWidth="1"/>
    <col min="11522" max="11522" width="43.5703125" style="237" customWidth="1"/>
    <col min="11523" max="11523" width="9.28515625" style="237" customWidth="1"/>
    <col min="11524" max="11524" width="24.28515625" style="237" bestFit="1" customWidth="1"/>
    <col min="11525" max="11525" width="23" style="237" bestFit="1" customWidth="1"/>
    <col min="11526" max="11526" width="11.7109375" style="237" customWidth="1"/>
    <col min="11527" max="11527" width="10" style="237" customWidth="1"/>
    <col min="11528" max="11528" width="14.5703125" style="237" customWidth="1"/>
    <col min="11529" max="11529" width="20.7109375" style="237" customWidth="1"/>
    <col min="11530" max="11530" width="10.7109375" style="237" customWidth="1"/>
    <col min="11531" max="11531" width="10.28515625" style="237" customWidth="1"/>
    <col min="11532" max="11534" width="9.140625" style="237"/>
    <col min="11535" max="11535" width="12.42578125" style="237" customWidth="1"/>
    <col min="11536" max="11536" width="10" style="237" customWidth="1"/>
    <col min="11537" max="11537" width="18.140625" style="237" customWidth="1"/>
    <col min="11538" max="11538" width="10.140625" style="237" bestFit="1" customWidth="1"/>
    <col min="11539" max="11539" width="9.28515625" style="237" bestFit="1" customWidth="1"/>
    <col min="11540" max="11540" width="12.28515625" style="237" customWidth="1"/>
    <col min="11541" max="11541" width="14.7109375" style="237" customWidth="1"/>
    <col min="11542" max="11544" width="9.28515625" style="237" bestFit="1" customWidth="1"/>
    <col min="11545" max="11545" width="12.5703125" style="237" customWidth="1"/>
    <col min="11546" max="11546" width="13" style="237" customWidth="1"/>
    <col min="11547" max="11547" width="13.140625" style="237" customWidth="1"/>
    <col min="11548" max="11550" width="9.28515625" style="237" bestFit="1" customWidth="1"/>
    <col min="11551" max="11551" width="11.5703125" style="237" customWidth="1"/>
    <col min="11552" max="11553" width="9.28515625" style="237" bestFit="1" customWidth="1"/>
    <col min="11554" max="11554" width="12.85546875" style="237" customWidth="1"/>
    <col min="11555" max="11555" width="9.28515625" style="237" bestFit="1" customWidth="1"/>
    <col min="11556" max="11557" width="11.85546875" style="237" customWidth="1"/>
    <col min="11558" max="11558" width="14.140625" style="237" customWidth="1"/>
    <col min="11559" max="11559" width="13.85546875" style="237" customWidth="1"/>
    <col min="11560" max="11560" width="16.5703125" style="237" customWidth="1"/>
    <col min="11561" max="11776" width="9.140625" style="237"/>
    <col min="11777" max="11777" width="3.42578125" style="237" customWidth="1"/>
    <col min="11778" max="11778" width="43.5703125" style="237" customWidth="1"/>
    <col min="11779" max="11779" width="9.28515625" style="237" customWidth="1"/>
    <col min="11780" max="11780" width="24.28515625" style="237" bestFit="1" customWidth="1"/>
    <col min="11781" max="11781" width="23" style="237" bestFit="1" customWidth="1"/>
    <col min="11782" max="11782" width="11.7109375" style="237" customWidth="1"/>
    <col min="11783" max="11783" width="10" style="237" customWidth="1"/>
    <col min="11784" max="11784" width="14.5703125" style="237" customWidth="1"/>
    <col min="11785" max="11785" width="20.7109375" style="237" customWidth="1"/>
    <col min="11786" max="11786" width="10.7109375" style="237" customWidth="1"/>
    <col min="11787" max="11787" width="10.28515625" style="237" customWidth="1"/>
    <col min="11788" max="11790" width="9.140625" style="237"/>
    <col min="11791" max="11791" width="12.42578125" style="237" customWidth="1"/>
    <col min="11792" max="11792" width="10" style="237" customWidth="1"/>
    <col min="11793" max="11793" width="18.140625" style="237" customWidth="1"/>
    <col min="11794" max="11794" width="10.140625" style="237" bestFit="1" customWidth="1"/>
    <col min="11795" max="11795" width="9.28515625" style="237" bestFit="1" customWidth="1"/>
    <col min="11796" max="11796" width="12.28515625" style="237" customWidth="1"/>
    <col min="11797" max="11797" width="14.7109375" style="237" customWidth="1"/>
    <col min="11798" max="11800" width="9.28515625" style="237" bestFit="1" customWidth="1"/>
    <col min="11801" max="11801" width="12.5703125" style="237" customWidth="1"/>
    <col min="11802" max="11802" width="13" style="237" customWidth="1"/>
    <col min="11803" max="11803" width="13.140625" style="237" customWidth="1"/>
    <col min="11804" max="11806" width="9.28515625" style="237" bestFit="1" customWidth="1"/>
    <col min="11807" max="11807" width="11.5703125" style="237" customWidth="1"/>
    <col min="11808" max="11809" width="9.28515625" style="237" bestFit="1" customWidth="1"/>
    <col min="11810" max="11810" width="12.85546875" style="237" customWidth="1"/>
    <col min="11811" max="11811" width="9.28515625" style="237" bestFit="1" customWidth="1"/>
    <col min="11812" max="11813" width="11.85546875" style="237" customWidth="1"/>
    <col min="11814" max="11814" width="14.140625" style="237" customWidth="1"/>
    <col min="11815" max="11815" width="13.85546875" style="237" customWidth="1"/>
    <col min="11816" max="11816" width="16.5703125" style="237" customWidth="1"/>
    <col min="11817" max="12032" width="9.140625" style="237"/>
    <col min="12033" max="12033" width="3.42578125" style="237" customWidth="1"/>
    <col min="12034" max="12034" width="43.5703125" style="237" customWidth="1"/>
    <col min="12035" max="12035" width="9.28515625" style="237" customWidth="1"/>
    <col min="12036" max="12036" width="24.28515625" style="237" bestFit="1" customWidth="1"/>
    <col min="12037" max="12037" width="23" style="237" bestFit="1" customWidth="1"/>
    <col min="12038" max="12038" width="11.7109375" style="237" customWidth="1"/>
    <col min="12039" max="12039" width="10" style="237" customWidth="1"/>
    <col min="12040" max="12040" width="14.5703125" style="237" customWidth="1"/>
    <col min="12041" max="12041" width="20.7109375" style="237" customWidth="1"/>
    <col min="12042" max="12042" width="10.7109375" style="237" customWidth="1"/>
    <col min="12043" max="12043" width="10.28515625" style="237" customWidth="1"/>
    <col min="12044" max="12046" width="9.140625" style="237"/>
    <col min="12047" max="12047" width="12.42578125" style="237" customWidth="1"/>
    <col min="12048" max="12048" width="10" style="237" customWidth="1"/>
    <col min="12049" max="12049" width="18.140625" style="237" customWidth="1"/>
    <col min="12050" max="12050" width="10.140625" style="237" bestFit="1" customWidth="1"/>
    <col min="12051" max="12051" width="9.28515625" style="237" bestFit="1" customWidth="1"/>
    <col min="12052" max="12052" width="12.28515625" style="237" customWidth="1"/>
    <col min="12053" max="12053" width="14.7109375" style="237" customWidth="1"/>
    <col min="12054" max="12056" width="9.28515625" style="237" bestFit="1" customWidth="1"/>
    <col min="12057" max="12057" width="12.5703125" style="237" customWidth="1"/>
    <col min="12058" max="12058" width="13" style="237" customWidth="1"/>
    <col min="12059" max="12059" width="13.140625" style="237" customWidth="1"/>
    <col min="12060" max="12062" width="9.28515625" style="237" bestFit="1" customWidth="1"/>
    <col min="12063" max="12063" width="11.5703125" style="237" customWidth="1"/>
    <col min="12064" max="12065" width="9.28515625" style="237" bestFit="1" customWidth="1"/>
    <col min="12066" max="12066" width="12.85546875" style="237" customWidth="1"/>
    <col min="12067" max="12067" width="9.28515625" style="237" bestFit="1" customWidth="1"/>
    <col min="12068" max="12069" width="11.85546875" style="237" customWidth="1"/>
    <col min="12070" max="12070" width="14.140625" style="237" customWidth="1"/>
    <col min="12071" max="12071" width="13.85546875" style="237" customWidth="1"/>
    <col min="12072" max="12072" width="16.5703125" style="237" customWidth="1"/>
    <col min="12073" max="12288" width="9.140625" style="237"/>
    <col min="12289" max="12289" width="3.42578125" style="237" customWidth="1"/>
    <col min="12290" max="12290" width="43.5703125" style="237" customWidth="1"/>
    <col min="12291" max="12291" width="9.28515625" style="237" customWidth="1"/>
    <col min="12292" max="12292" width="24.28515625" style="237" bestFit="1" customWidth="1"/>
    <col min="12293" max="12293" width="23" style="237" bestFit="1" customWidth="1"/>
    <col min="12294" max="12294" width="11.7109375" style="237" customWidth="1"/>
    <col min="12295" max="12295" width="10" style="237" customWidth="1"/>
    <col min="12296" max="12296" width="14.5703125" style="237" customWidth="1"/>
    <col min="12297" max="12297" width="20.7109375" style="237" customWidth="1"/>
    <col min="12298" max="12298" width="10.7109375" style="237" customWidth="1"/>
    <col min="12299" max="12299" width="10.28515625" style="237" customWidth="1"/>
    <col min="12300" max="12302" width="9.140625" style="237"/>
    <col min="12303" max="12303" width="12.42578125" style="237" customWidth="1"/>
    <col min="12304" max="12304" width="10" style="237" customWidth="1"/>
    <col min="12305" max="12305" width="18.140625" style="237" customWidth="1"/>
    <col min="12306" max="12306" width="10.140625" style="237" bestFit="1" customWidth="1"/>
    <col min="12307" max="12307" width="9.28515625" style="237" bestFit="1" customWidth="1"/>
    <col min="12308" max="12308" width="12.28515625" style="237" customWidth="1"/>
    <col min="12309" max="12309" width="14.7109375" style="237" customWidth="1"/>
    <col min="12310" max="12312" width="9.28515625" style="237" bestFit="1" customWidth="1"/>
    <col min="12313" max="12313" width="12.5703125" style="237" customWidth="1"/>
    <col min="12314" max="12314" width="13" style="237" customWidth="1"/>
    <col min="12315" max="12315" width="13.140625" style="237" customWidth="1"/>
    <col min="12316" max="12318" width="9.28515625" style="237" bestFit="1" customWidth="1"/>
    <col min="12319" max="12319" width="11.5703125" style="237" customWidth="1"/>
    <col min="12320" max="12321" width="9.28515625" style="237" bestFit="1" customWidth="1"/>
    <col min="12322" max="12322" width="12.85546875" style="237" customWidth="1"/>
    <col min="12323" max="12323" width="9.28515625" style="237" bestFit="1" customWidth="1"/>
    <col min="12324" max="12325" width="11.85546875" style="237" customWidth="1"/>
    <col min="12326" max="12326" width="14.140625" style="237" customWidth="1"/>
    <col min="12327" max="12327" width="13.85546875" style="237" customWidth="1"/>
    <col min="12328" max="12328" width="16.5703125" style="237" customWidth="1"/>
    <col min="12329" max="12544" width="9.140625" style="237"/>
    <col min="12545" max="12545" width="3.42578125" style="237" customWidth="1"/>
    <col min="12546" max="12546" width="43.5703125" style="237" customWidth="1"/>
    <col min="12547" max="12547" width="9.28515625" style="237" customWidth="1"/>
    <col min="12548" max="12548" width="24.28515625" style="237" bestFit="1" customWidth="1"/>
    <col min="12549" max="12549" width="23" style="237" bestFit="1" customWidth="1"/>
    <col min="12550" max="12550" width="11.7109375" style="237" customWidth="1"/>
    <col min="12551" max="12551" width="10" style="237" customWidth="1"/>
    <col min="12552" max="12552" width="14.5703125" style="237" customWidth="1"/>
    <col min="12553" max="12553" width="20.7109375" style="237" customWidth="1"/>
    <col min="12554" max="12554" width="10.7109375" style="237" customWidth="1"/>
    <col min="12555" max="12555" width="10.28515625" style="237" customWidth="1"/>
    <col min="12556" max="12558" width="9.140625" style="237"/>
    <col min="12559" max="12559" width="12.42578125" style="237" customWidth="1"/>
    <col min="12560" max="12560" width="10" style="237" customWidth="1"/>
    <col min="12561" max="12561" width="18.140625" style="237" customWidth="1"/>
    <col min="12562" max="12562" width="10.140625" style="237" bestFit="1" customWidth="1"/>
    <col min="12563" max="12563" width="9.28515625" style="237" bestFit="1" customWidth="1"/>
    <col min="12564" max="12564" width="12.28515625" style="237" customWidth="1"/>
    <col min="12565" max="12565" width="14.7109375" style="237" customWidth="1"/>
    <col min="12566" max="12568" width="9.28515625" style="237" bestFit="1" customWidth="1"/>
    <col min="12569" max="12569" width="12.5703125" style="237" customWidth="1"/>
    <col min="12570" max="12570" width="13" style="237" customWidth="1"/>
    <col min="12571" max="12571" width="13.140625" style="237" customWidth="1"/>
    <col min="12572" max="12574" width="9.28515625" style="237" bestFit="1" customWidth="1"/>
    <col min="12575" max="12575" width="11.5703125" style="237" customWidth="1"/>
    <col min="12576" max="12577" width="9.28515625" style="237" bestFit="1" customWidth="1"/>
    <col min="12578" max="12578" width="12.85546875" style="237" customWidth="1"/>
    <col min="12579" max="12579" width="9.28515625" style="237" bestFit="1" customWidth="1"/>
    <col min="12580" max="12581" width="11.85546875" style="237" customWidth="1"/>
    <col min="12582" max="12582" width="14.140625" style="237" customWidth="1"/>
    <col min="12583" max="12583" width="13.85546875" style="237" customWidth="1"/>
    <col min="12584" max="12584" width="16.5703125" style="237" customWidth="1"/>
    <col min="12585" max="12800" width="9.140625" style="237"/>
    <col min="12801" max="12801" width="3.42578125" style="237" customWidth="1"/>
    <col min="12802" max="12802" width="43.5703125" style="237" customWidth="1"/>
    <col min="12803" max="12803" width="9.28515625" style="237" customWidth="1"/>
    <col min="12804" max="12804" width="24.28515625" style="237" bestFit="1" customWidth="1"/>
    <col min="12805" max="12805" width="23" style="237" bestFit="1" customWidth="1"/>
    <col min="12806" max="12806" width="11.7109375" style="237" customWidth="1"/>
    <col min="12807" max="12807" width="10" style="237" customWidth="1"/>
    <col min="12808" max="12808" width="14.5703125" style="237" customWidth="1"/>
    <col min="12809" max="12809" width="20.7109375" style="237" customWidth="1"/>
    <col min="12810" max="12810" width="10.7109375" style="237" customWidth="1"/>
    <col min="12811" max="12811" width="10.28515625" style="237" customWidth="1"/>
    <col min="12812" max="12814" width="9.140625" style="237"/>
    <col min="12815" max="12815" width="12.42578125" style="237" customWidth="1"/>
    <col min="12816" max="12816" width="10" style="237" customWidth="1"/>
    <col min="12817" max="12817" width="18.140625" style="237" customWidth="1"/>
    <col min="12818" max="12818" width="10.140625" style="237" bestFit="1" customWidth="1"/>
    <col min="12819" max="12819" width="9.28515625" style="237" bestFit="1" customWidth="1"/>
    <col min="12820" max="12820" width="12.28515625" style="237" customWidth="1"/>
    <col min="12821" max="12821" width="14.7109375" style="237" customWidth="1"/>
    <col min="12822" max="12824" width="9.28515625" style="237" bestFit="1" customWidth="1"/>
    <col min="12825" max="12825" width="12.5703125" style="237" customWidth="1"/>
    <col min="12826" max="12826" width="13" style="237" customWidth="1"/>
    <col min="12827" max="12827" width="13.140625" style="237" customWidth="1"/>
    <col min="12828" max="12830" width="9.28515625" style="237" bestFit="1" customWidth="1"/>
    <col min="12831" max="12831" width="11.5703125" style="237" customWidth="1"/>
    <col min="12832" max="12833" width="9.28515625" style="237" bestFit="1" customWidth="1"/>
    <col min="12834" max="12834" width="12.85546875" style="237" customWidth="1"/>
    <col min="12835" max="12835" width="9.28515625" style="237" bestFit="1" customWidth="1"/>
    <col min="12836" max="12837" width="11.85546875" style="237" customWidth="1"/>
    <col min="12838" max="12838" width="14.140625" style="237" customWidth="1"/>
    <col min="12839" max="12839" width="13.85546875" style="237" customWidth="1"/>
    <col min="12840" max="12840" width="16.5703125" style="237" customWidth="1"/>
    <col min="12841" max="13056" width="9.140625" style="237"/>
    <col min="13057" max="13057" width="3.42578125" style="237" customWidth="1"/>
    <col min="13058" max="13058" width="43.5703125" style="237" customWidth="1"/>
    <col min="13059" max="13059" width="9.28515625" style="237" customWidth="1"/>
    <col min="13060" max="13060" width="24.28515625" style="237" bestFit="1" customWidth="1"/>
    <col min="13061" max="13061" width="23" style="237" bestFit="1" customWidth="1"/>
    <col min="13062" max="13062" width="11.7109375" style="237" customWidth="1"/>
    <col min="13063" max="13063" width="10" style="237" customWidth="1"/>
    <col min="13064" max="13064" width="14.5703125" style="237" customWidth="1"/>
    <col min="13065" max="13065" width="20.7109375" style="237" customWidth="1"/>
    <col min="13066" max="13066" width="10.7109375" style="237" customWidth="1"/>
    <col min="13067" max="13067" width="10.28515625" style="237" customWidth="1"/>
    <col min="13068" max="13070" width="9.140625" style="237"/>
    <col min="13071" max="13071" width="12.42578125" style="237" customWidth="1"/>
    <col min="13072" max="13072" width="10" style="237" customWidth="1"/>
    <col min="13073" max="13073" width="18.140625" style="237" customWidth="1"/>
    <col min="13074" max="13074" width="10.140625" style="237" bestFit="1" customWidth="1"/>
    <col min="13075" max="13075" width="9.28515625" style="237" bestFit="1" customWidth="1"/>
    <col min="13076" max="13076" width="12.28515625" style="237" customWidth="1"/>
    <col min="13077" max="13077" width="14.7109375" style="237" customWidth="1"/>
    <col min="13078" max="13080" width="9.28515625" style="237" bestFit="1" customWidth="1"/>
    <col min="13081" max="13081" width="12.5703125" style="237" customWidth="1"/>
    <col min="13082" max="13082" width="13" style="237" customWidth="1"/>
    <col min="13083" max="13083" width="13.140625" style="237" customWidth="1"/>
    <col min="13084" max="13086" width="9.28515625" style="237" bestFit="1" customWidth="1"/>
    <col min="13087" max="13087" width="11.5703125" style="237" customWidth="1"/>
    <col min="13088" max="13089" width="9.28515625" style="237" bestFit="1" customWidth="1"/>
    <col min="13090" max="13090" width="12.85546875" style="237" customWidth="1"/>
    <col min="13091" max="13091" width="9.28515625" style="237" bestFit="1" customWidth="1"/>
    <col min="13092" max="13093" width="11.85546875" style="237" customWidth="1"/>
    <col min="13094" max="13094" width="14.140625" style="237" customWidth="1"/>
    <col min="13095" max="13095" width="13.85546875" style="237" customWidth="1"/>
    <col min="13096" max="13096" width="16.5703125" style="237" customWidth="1"/>
    <col min="13097" max="13312" width="9.140625" style="237"/>
    <col min="13313" max="13313" width="3.42578125" style="237" customWidth="1"/>
    <col min="13314" max="13314" width="43.5703125" style="237" customWidth="1"/>
    <col min="13315" max="13315" width="9.28515625" style="237" customWidth="1"/>
    <col min="13316" max="13316" width="24.28515625" style="237" bestFit="1" customWidth="1"/>
    <col min="13317" max="13317" width="23" style="237" bestFit="1" customWidth="1"/>
    <col min="13318" max="13318" width="11.7109375" style="237" customWidth="1"/>
    <col min="13319" max="13319" width="10" style="237" customWidth="1"/>
    <col min="13320" max="13320" width="14.5703125" style="237" customWidth="1"/>
    <col min="13321" max="13321" width="20.7109375" style="237" customWidth="1"/>
    <col min="13322" max="13322" width="10.7109375" style="237" customWidth="1"/>
    <col min="13323" max="13323" width="10.28515625" style="237" customWidth="1"/>
    <col min="13324" max="13326" width="9.140625" style="237"/>
    <col min="13327" max="13327" width="12.42578125" style="237" customWidth="1"/>
    <col min="13328" max="13328" width="10" style="237" customWidth="1"/>
    <col min="13329" max="13329" width="18.140625" style="237" customWidth="1"/>
    <col min="13330" max="13330" width="10.140625" style="237" bestFit="1" customWidth="1"/>
    <col min="13331" max="13331" width="9.28515625" style="237" bestFit="1" customWidth="1"/>
    <col min="13332" max="13332" width="12.28515625" style="237" customWidth="1"/>
    <col min="13333" max="13333" width="14.7109375" style="237" customWidth="1"/>
    <col min="13334" max="13336" width="9.28515625" style="237" bestFit="1" customWidth="1"/>
    <col min="13337" max="13337" width="12.5703125" style="237" customWidth="1"/>
    <col min="13338" max="13338" width="13" style="237" customWidth="1"/>
    <col min="13339" max="13339" width="13.140625" style="237" customWidth="1"/>
    <col min="13340" max="13342" width="9.28515625" style="237" bestFit="1" customWidth="1"/>
    <col min="13343" max="13343" width="11.5703125" style="237" customWidth="1"/>
    <col min="13344" max="13345" width="9.28515625" style="237" bestFit="1" customWidth="1"/>
    <col min="13346" max="13346" width="12.85546875" style="237" customWidth="1"/>
    <col min="13347" max="13347" width="9.28515625" style="237" bestFit="1" customWidth="1"/>
    <col min="13348" max="13349" width="11.85546875" style="237" customWidth="1"/>
    <col min="13350" max="13350" width="14.140625" style="237" customWidth="1"/>
    <col min="13351" max="13351" width="13.85546875" style="237" customWidth="1"/>
    <col min="13352" max="13352" width="16.5703125" style="237" customWidth="1"/>
    <col min="13353" max="13568" width="9.140625" style="237"/>
    <col min="13569" max="13569" width="3.42578125" style="237" customWidth="1"/>
    <col min="13570" max="13570" width="43.5703125" style="237" customWidth="1"/>
    <col min="13571" max="13571" width="9.28515625" style="237" customWidth="1"/>
    <col min="13572" max="13572" width="24.28515625" style="237" bestFit="1" customWidth="1"/>
    <col min="13573" max="13573" width="23" style="237" bestFit="1" customWidth="1"/>
    <col min="13574" max="13574" width="11.7109375" style="237" customWidth="1"/>
    <col min="13575" max="13575" width="10" style="237" customWidth="1"/>
    <col min="13576" max="13576" width="14.5703125" style="237" customWidth="1"/>
    <col min="13577" max="13577" width="20.7109375" style="237" customWidth="1"/>
    <col min="13578" max="13578" width="10.7109375" style="237" customWidth="1"/>
    <col min="13579" max="13579" width="10.28515625" style="237" customWidth="1"/>
    <col min="13580" max="13582" width="9.140625" style="237"/>
    <col min="13583" max="13583" width="12.42578125" style="237" customWidth="1"/>
    <col min="13584" max="13584" width="10" style="237" customWidth="1"/>
    <col min="13585" max="13585" width="18.140625" style="237" customWidth="1"/>
    <col min="13586" max="13586" width="10.140625" style="237" bestFit="1" customWidth="1"/>
    <col min="13587" max="13587" width="9.28515625" style="237" bestFit="1" customWidth="1"/>
    <col min="13588" max="13588" width="12.28515625" style="237" customWidth="1"/>
    <col min="13589" max="13589" width="14.7109375" style="237" customWidth="1"/>
    <col min="13590" max="13592" width="9.28515625" style="237" bestFit="1" customWidth="1"/>
    <col min="13593" max="13593" width="12.5703125" style="237" customWidth="1"/>
    <col min="13594" max="13594" width="13" style="237" customWidth="1"/>
    <col min="13595" max="13595" width="13.140625" style="237" customWidth="1"/>
    <col min="13596" max="13598" width="9.28515625" style="237" bestFit="1" customWidth="1"/>
    <col min="13599" max="13599" width="11.5703125" style="237" customWidth="1"/>
    <col min="13600" max="13601" width="9.28515625" style="237" bestFit="1" customWidth="1"/>
    <col min="13602" max="13602" width="12.85546875" style="237" customWidth="1"/>
    <col min="13603" max="13603" width="9.28515625" style="237" bestFit="1" customWidth="1"/>
    <col min="13604" max="13605" width="11.85546875" style="237" customWidth="1"/>
    <col min="13606" max="13606" width="14.140625" style="237" customWidth="1"/>
    <col min="13607" max="13607" width="13.85546875" style="237" customWidth="1"/>
    <col min="13608" max="13608" width="16.5703125" style="237" customWidth="1"/>
    <col min="13609" max="13824" width="9.140625" style="237"/>
    <col min="13825" max="13825" width="3.42578125" style="237" customWidth="1"/>
    <col min="13826" max="13826" width="43.5703125" style="237" customWidth="1"/>
    <col min="13827" max="13827" width="9.28515625" style="237" customWidth="1"/>
    <col min="13828" max="13828" width="24.28515625" style="237" bestFit="1" customWidth="1"/>
    <col min="13829" max="13829" width="23" style="237" bestFit="1" customWidth="1"/>
    <col min="13830" max="13830" width="11.7109375" style="237" customWidth="1"/>
    <col min="13831" max="13831" width="10" style="237" customWidth="1"/>
    <col min="13832" max="13832" width="14.5703125" style="237" customWidth="1"/>
    <col min="13833" max="13833" width="20.7109375" style="237" customWidth="1"/>
    <col min="13834" max="13834" width="10.7109375" style="237" customWidth="1"/>
    <col min="13835" max="13835" width="10.28515625" style="237" customWidth="1"/>
    <col min="13836" max="13838" width="9.140625" style="237"/>
    <col min="13839" max="13839" width="12.42578125" style="237" customWidth="1"/>
    <col min="13840" max="13840" width="10" style="237" customWidth="1"/>
    <col min="13841" max="13841" width="18.140625" style="237" customWidth="1"/>
    <col min="13842" max="13842" width="10.140625" style="237" bestFit="1" customWidth="1"/>
    <col min="13843" max="13843" width="9.28515625" style="237" bestFit="1" customWidth="1"/>
    <col min="13844" max="13844" width="12.28515625" style="237" customWidth="1"/>
    <col min="13845" max="13845" width="14.7109375" style="237" customWidth="1"/>
    <col min="13846" max="13848" width="9.28515625" style="237" bestFit="1" customWidth="1"/>
    <col min="13849" max="13849" width="12.5703125" style="237" customWidth="1"/>
    <col min="13850" max="13850" width="13" style="237" customWidth="1"/>
    <col min="13851" max="13851" width="13.140625" style="237" customWidth="1"/>
    <col min="13852" max="13854" width="9.28515625" style="237" bestFit="1" customWidth="1"/>
    <col min="13855" max="13855" width="11.5703125" style="237" customWidth="1"/>
    <col min="13856" max="13857" width="9.28515625" style="237" bestFit="1" customWidth="1"/>
    <col min="13858" max="13858" width="12.85546875" style="237" customWidth="1"/>
    <col min="13859" max="13859" width="9.28515625" style="237" bestFit="1" customWidth="1"/>
    <col min="13860" max="13861" width="11.85546875" style="237" customWidth="1"/>
    <col min="13862" max="13862" width="14.140625" style="237" customWidth="1"/>
    <col min="13863" max="13863" width="13.85546875" style="237" customWidth="1"/>
    <col min="13864" max="13864" width="16.5703125" style="237" customWidth="1"/>
    <col min="13865" max="14080" width="9.140625" style="237"/>
    <col min="14081" max="14081" width="3.42578125" style="237" customWidth="1"/>
    <col min="14082" max="14082" width="43.5703125" style="237" customWidth="1"/>
    <col min="14083" max="14083" width="9.28515625" style="237" customWidth="1"/>
    <col min="14084" max="14084" width="24.28515625" style="237" bestFit="1" customWidth="1"/>
    <col min="14085" max="14085" width="23" style="237" bestFit="1" customWidth="1"/>
    <col min="14086" max="14086" width="11.7109375" style="237" customWidth="1"/>
    <col min="14087" max="14087" width="10" style="237" customWidth="1"/>
    <col min="14088" max="14088" width="14.5703125" style="237" customWidth="1"/>
    <col min="14089" max="14089" width="20.7109375" style="237" customWidth="1"/>
    <col min="14090" max="14090" width="10.7109375" style="237" customWidth="1"/>
    <col min="14091" max="14091" width="10.28515625" style="237" customWidth="1"/>
    <col min="14092" max="14094" width="9.140625" style="237"/>
    <col min="14095" max="14095" width="12.42578125" style="237" customWidth="1"/>
    <col min="14096" max="14096" width="10" style="237" customWidth="1"/>
    <col min="14097" max="14097" width="18.140625" style="237" customWidth="1"/>
    <col min="14098" max="14098" width="10.140625" style="237" bestFit="1" customWidth="1"/>
    <col min="14099" max="14099" width="9.28515625" style="237" bestFit="1" customWidth="1"/>
    <col min="14100" max="14100" width="12.28515625" style="237" customWidth="1"/>
    <col min="14101" max="14101" width="14.7109375" style="237" customWidth="1"/>
    <col min="14102" max="14104" width="9.28515625" style="237" bestFit="1" customWidth="1"/>
    <col min="14105" max="14105" width="12.5703125" style="237" customWidth="1"/>
    <col min="14106" max="14106" width="13" style="237" customWidth="1"/>
    <col min="14107" max="14107" width="13.140625" style="237" customWidth="1"/>
    <col min="14108" max="14110" width="9.28515625" style="237" bestFit="1" customWidth="1"/>
    <col min="14111" max="14111" width="11.5703125" style="237" customWidth="1"/>
    <col min="14112" max="14113" width="9.28515625" style="237" bestFit="1" customWidth="1"/>
    <col min="14114" max="14114" width="12.85546875" style="237" customWidth="1"/>
    <col min="14115" max="14115" width="9.28515625" style="237" bestFit="1" customWidth="1"/>
    <col min="14116" max="14117" width="11.85546875" style="237" customWidth="1"/>
    <col min="14118" max="14118" width="14.140625" style="237" customWidth="1"/>
    <col min="14119" max="14119" width="13.85546875" style="237" customWidth="1"/>
    <col min="14120" max="14120" width="16.5703125" style="237" customWidth="1"/>
    <col min="14121" max="14336" width="9.140625" style="237"/>
    <col min="14337" max="14337" width="3.42578125" style="237" customWidth="1"/>
    <col min="14338" max="14338" width="43.5703125" style="237" customWidth="1"/>
    <col min="14339" max="14339" width="9.28515625" style="237" customWidth="1"/>
    <col min="14340" max="14340" width="24.28515625" style="237" bestFit="1" customWidth="1"/>
    <col min="14341" max="14341" width="23" style="237" bestFit="1" customWidth="1"/>
    <col min="14342" max="14342" width="11.7109375" style="237" customWidth="1"/>
    <col min="14343" max="14343" width="10" style="237" customWidth="1"/>
    <col min="14344" max="14344" width="14.5703125" style="237" customWidth="1"/>
    <col min="14345" max="14345" width="20.7109375" style="237" customWidth="1"/>
    <col min="14346" max="14346" width="10.7109375" style="237" customWidth="1"/>
    <col min="14347" max="14347" width="10.28515625" style="237" customWidth="1"/>
    <col min="14348" max="14350" width="9.140625" style="237"/>
    <col min="14351" max="14351" width="12.42578125" style="237" customWidth="1"/>
    <col min="14352" max="14352" width="10" style="237" customWidth="1"/>
    <col min="14353" max="14353" width="18.140625" style="237" customWidth="1"/>
    <col min="14354" max="14354" width="10.140625" style="237" bestFit="1" customWidth="1"/>
    <col min="14355" max="14355" width="9.28515625" style="237" bestFit="1" customWidth="1"/>
    <col min="14356" max="14356" width="12.28515625" style="237" customWidth="1"/>
    <col min="14357" max="14357" width="14.7109375" style="237" customWidth="1"/>
    <col min="14358" max="14360" width="9.28515625" style="237" bestFit="1" customWidth="1"/>
    <col min="14361" max="14361" width="12.5703125" style="237" customWidth="1"/>
    <col min="14362" max="14362" width="13" style="237" customWidth="1"/>
    <col min="14363" max="14363" width="13.140625" style="237" customWidth="1"/>
    <col min="14364" max="14366" width="9.28515625" style="237" bestFit="1" customWidth="1"/>
    <col min="14367" max="14367" width="11.5703125" style="237" customWidth="1"/>
    <col min="14368" max="14369" width="9.28515625" style="237" bestFit="1" customWidth="1"/>
    <col min="14370" max="14370" width="12.85546875" style="237" customWidth="1"/>
    <col min="14371" max="14371" width="9.28515625" style="237" bestFit="1" customWidth="1"/>
    <col min="14372" max="14373" width="11.85546875" style="237" customWidth="1"/>
    <col min="14374" max="14374" width="14.140625" style="237" customWidth="1"/>
    <col min="14375" max="14375" width="13.85546875" style="237" customWidth="1"/>
    <col min="14376" max="14376" width="16.5703125" style="237" customWidth="1"/>
    <col min="14377" max="14592" width="9.140625" style="237"/>
    <col min="14593" max="14593" width="3.42578125" style="237" customWidth="1"/>
    <col min="14594" max="14594" width="43.5703125" style="237" customWidth="1"/>
    <col min="14595" max="14595" width="9.28515625" style="237" customWidth="1"/>
    <col min="14596" max="14596" width="24.28515625" style="237" bestFit="1" customWidth="1"/>
    <col min="14597" max="14597" width="23" style="237" bestFit="1" customWidth="1"/>
    <col min="14598" max="14598" width="11.7109375" style="237" customWidth="1"/>
    <col min="14599" max="14599" width="10" style="237" customWidth="1"/>
    <col min="14600" max="14600" width="14.5703125" style="237" customWidth="1"/>
    <col min="14601" max="14601" width="20.7109375" style="237" customWidth="1"/>
    <col min="14602" max="14602" width="10.7109375" style="237" customWidth="1"/>
    <col min="14603" max="14603" width="10.28515625" style="237" customWidth="1"/>
    <col min="14604" max="14606" width="9.140625" style="237"/>
    <col min="14607" max="14607" width="12.42578125" style="237" customWidth="1"/>
    <col min="14608" max="14608" width="10" style="237" customWidth="1"/>
    <col min="14609" max="14609" width="18.140625" style="237" customWidth="1"/>
    <col min="14610" max="14610" width="10.140625" style="237" bestFit="1" customWidth="1"/>
    <col min="14611" max="14611" width="9.28515625" style="237" bestFit="1" customWidth="1"/>
    <col min="14612" max="14612" width="12.28515625" style="237" customWidth="1"/>
    <col min="14613" max="14613" width="14.7109375" style="237" customWidth="1"/>
    <col min="14614" max="14616" width="9.28515625" style="237" bestFit="1" customWidth="1"/>
    <col min="14617" max="14617" width="12.5703125" style="237" customWidth="1"/>
    <col min="14618" max="14618" width="13" style="237" customWidth="1"/>
    <col min="14619" max="14619" width="13.140625" style="237" customWidth="1"/>
    <col min="14620" max="14622" width="9.28515625" style="237" bestFit="1" customWidth="1"/>
    <col min="14623" max="14623" width="11.5703125" style="237" customWidth="1"/>
    <col min="14624" max="14625" width="9.28515625" style="237" bestFit="1" customWidth="1"/>
    <col min="14626" max="14626" width="12.85546875" style="237" customWidth="1"/>
    <col min="14627" max="14627" width="9.28515625" style="237" bestFit="1" customWidth="1"/>
    <col min="14628" max="14629" width="11.85546875" style="237" customWidth="1"/>
    <col min="14630" max="14630" width="14.140625" style="237" customWidth="1"/>
    <col min="14631" max="14631" width="13.85546875" style="237" customWidth="1"/>
    <col min="14632" max="14632" width="16.5703125" style="237" customWidth="1"/>
    <col min="14633" max="14848" width="9.140625" style="237"/>
    <col min="14849" max="14849" width="3.42578125" style="237" customWidth="1"/>
    <col min="14850" max="14850" width="43.5703125" style="237" customWidth="1"/>
    <col min="14851" max="14851" width="9.28515625" style="237" customWidth="1"/>
    <col min="14852" max="14852" width="24.28515625" style="237" bestFit="1" customWidth="1"/>
    <col min="14853" max="14853" width="23" style="237" bestFit="1" customWidth="1"/>
    <col min="14854" max="14854" width="11.7109375" style="237" customWidth="1"/>
    <col min="14855" max="14855" width="10" style="237" customWidth="1"/>
    <col min="14856" max="14856" width="14.5703125" style="237" customWidth="1"/>
    <col min="14857" max="14857" width="20.7109375" style="237" customWidth="1"/>
    <col min="14858" max="14858" width="10.7109375" style="237" customWidth="1"/>
    <col min="14859" max="14859" width="10.28515625" style="237" customWidth="1"/>
    <col min="14860" max="14862" width="9.140625" style="237"/>
    <col min="14863" max="14863" width="12.42578125" style="237" customWidth="1"/>
    <col min="14864" max="14864" width="10" style="237" customWidth="1"/>
    <col min="14865" max="14865" width="18.140625" style="237" customWidth="1"/>
    <col min="14866" max="14866" width="10.140625" style="237" bestFit="1" customWidth="1"/>
    <col min="14867" max="14867" width="9.28515625" style="237" bestFit="1" customWidth="1"/>
    <col min="14868" max="14868" width="12.28515625" style="237" customWidth="1"/>
    <col min="14869" max="14869" width="14.7109375" style="237" customWidth="1"/>
    <col min="14870" max="14872" width="9.28515625" style="237" bestFit="1" customWidth="1"/>
    <col min="14873" max="14873" width="12.5703125" style="237" customWidth="1"/>
    <col min="14874" max="14874" width="13" style="237" customWidth="1"/>
    <col min="14875" max="14875" width="13.140625" style="237" customWidth="1"/>
    <col min="14876" max="14878" width="9.28515625" style="237" bestFit="1" customWidth="1"/>
    <col min="14879" max="14879" width="11.5703125" style="237" customWidth="1"/>
    <col min="14880" max="14881" width="9.28515625" style="237" bestFit="1" customWidth="1"/>
    <col min="14882" max="14882" width="12.85546875" style="237" customWidth="1"/>
    <col min="14883" max="14883" width="9.28515625" style="237" bestFit="1" customWidth="1"/>
    <col min="14884" max="14885" width="11.85546875" style="237" customWidth="1"/>
    <col min="14886" max="14886" width="14.140625" style="237" customWidth="1"/>
    <col min="14887" max="14887" width="13.85546875" style="237" customWidth="1"/>
    <col min="14888" max="14888" width="16.5703125" style="237" customWidth="1"/>
    <col min="14889" max="15104" width="9.140625" style="237"/>
    <col min="15105" max="15105" width="3.42578125" style="237" customWidth="1"/>
    <col min="15106" max="15106" width="43.5703125" style="237" customWidth="1"/>
    <col min="15107" max="15107" width="9.28515625" style="237" customWidth="1"/>
    <col min="15108" max="15108" width="24.28515625" style="237" bestFit="1" customWidth="1"/>
    <col min="15109" max="15109" width="23" style="237" bestFit="1" customWidth="1"/>
    <col min="15110" max="15110" width="11.7109375" style="237" customWidth="1"/>
    <col min="15111" max="15111" width="10" style="237" customWidth="1"/>
    <col min="15112" max="15112" width="14.5703125" style="237" customWidth="1"/>
    <col min="15113" max="15113" width="20.7109375" style="237" customWidth="1"/>
    <col min="15114" max="15114" width="10.7109375" style="237" customWidth="1"/>
    <col min="15115" max="15115" width="10.28515625" style="237" customWidth="1"/>
    <col min="15116" max="15118" width="9.140625" style="237"/>
    <col min="15119" max="15119" width="12.42578125" style="237" customWidth="1"/>
    <col min="15120" max="15120" width="10" style="237" customWidth="1"/>
    <col min="15121" max="15121" width="18.140625" style="237" customWidth="1"/>
    <col min="15122" max="15122" width="10.140625" style="237" bestFit="1" customWidth="1"/>
    <col min="15123" max="15123" width="9.28515625" style="237" bestFit="1" customWidth="1"/>
    <col min="15124" max="15124" width="12.28515625" style="237" customWidth="1"/>
    <col min="15125" max="15125" width="14.7109375" style="237" customWidth="1"/>
    <col min="15126" max="15128" width="9.28515625" style="237" bestFit="1" customWidth="1"/>
    <col min="15129" max="15129" width="12.5703125" style="237" customWidth="1"/>
    <col min="15130" max="15130" width="13" style="237" customWidth="1"/>
    <col min="15131" max="15131" width="13.140625" style="237" customWidth="1"/>
    <col min="15132" max="15134" width="9.28515625" style="237" bestFit="1" customWidth="1"/>
    <col min="15135" max="15135" width="11.5703125" style="237" customWidth="1"/>
    <col min="15136" max="15137" width="9.28515625" style="237" bestFit="1" customWidth="1"/>
    <col min="15138" max="15138" width="12.85546875" style="237" customWidth="1"/>
    <col min="15139" max="15139" width="9.28515625" style="237" bestFit="1" customWidth="1"/>
    <col min="15140" max="15141" width="11.85546875" style="237" customWidth="1"/>
    <col min="15142" max="15142" width="14.140625" style="237" customWidth="1"/>
    <col min="15143" max="15143" width="13.85546875" style="237" customWidth="1"/>
    <col min="15144" max="15144" width="16.5703125" style="237" customWidth="1"/>
    <col min="15145" max="15360" width="9.140625" style="237"/>
    <col min="15361" max="15361" width="3.42578125" style="237" customWidth="1"/>
    <col min="15362" max="15362" width="43.5703125" style="237" customWidth="1"/>
    <col min="15363" max="15363" width="9.28515625" style="237" customWidth="1"/>
    <col min="15364" max="15364" width="24.28515625" style="237" bestFit="1" customWidth="1"/>
    <col min="15365" max="15365" width="23" style="237" bestFit="1" customWidth="1"/>
    <col min="15366" max="15366" width="11.7109375" style="237" customWidth="1"/>
    <col min="15367" max="15367" width="10" style="237" customWidth="1"/>
    <col min="15368" max="15368" width="14.5703125" style="237" customWidth="1"/>
    <col min="15369" max="15369" width="20.7109375" style="237" customWidth="1"/>
    <col min="15370" max="15370" width="10.7109375" style="237" customWidth="1"/>
    <col min="15371" max="15371" width="10.28515625" style="237" customWidth="1"/>
    <col min="15372" max="15374" width="9.140625" style="237"/>
    <col min="15375" max="15375" width="12.42578125" style="237" customWidth="1"/>
    <col min="15376" max="15376" width="10" style="237" customWidth="1"/>
    <col min="15377" max="15377" width="18.140625" style="237" customWidth="1"/>
    <col min="15378" max="15378" width="10.140625" style="237" bestFit="1" customWidth="1"/>
    <col min="15379" max="15379" width="9.28515625" style="237" bestFit="1" customWidth="1"/>
    <col min="15380" max="15380" width="12.28515625" style="237" customWidth="1"/>
    <col min="15381" max="15381" width="14.7109375" style="237" customWidth="1"/>
    <col min="15382" max="15384" width="9.28515625" style="237" bestFit="1" customWidth="1"/>
    <col min="15385" max="15385" width="12.5703125" style="237" customWidth="1"/>
    <col min="15386" max="15386" width="13" style="237" customWidth="1"/>
    <col min="15387" max="15387" width="13.140625" style="237" customWidth="1"/>
    <col min="15388" max="15390" width="9.28515625" style="237" bestFit="1" customWidth="1"/>
    <col min="15391" max="15391" width="11.5703125" style="237" customWidth="1"/>
    <col min="15392" max="15393" width="9.28515625" style="237" bestFit="1" customWidth="1"/>
    <col min="15394" max="15394" width="12.85546875" style="237" customWidth="1"/>
    <col min="15395" max="15395" width="9.28515625" style="237" bestFit="1" customWidth="1"/>
    <col min="15396" max="15397" width="11.85546875" style="237" customWidth="1"/>
    <col min="15398" max="15398" width="14.140625" style="237" customWidth="1"/>
    <col min="15399" max="15399" width="13.85546875" style="237" customWidth="1"/>
    <col min="15400" max="15400" width="16.5703125" style="237" customWidth="1"/>
    <col min="15401" max="15616" width="9.140625" style="237"/>
    <col min="15617" max="15617" width="3.42578125" style="237" customWidth="1"/>
    <col min="15618" max="15618" width="43.5703125" style="237" customWidth="1"/>
    <col min="15619" max="15619" width="9.28515625" style="237" customWidth="1"/>
    <col min="15620" max="15620" width="24.28515625" style="237" bestFit="1" customWidth="1"/>
    <col min="15621" max="15621" width="23" style="237" bestFit="1" customWidth="1"/>
    <col min="15622" max="15622" width="11.7109375" style="237" customWidth="1"/>
    <col min="15623" max="15623" width="10" style="237" customWidth="1"/>
    <col min="15624" max="15624" width="14.5703125" style="237" customWidth="1"/>
    <col min="15625" max="15625" width="20.7109375" style="237" customWidth="1"/>
    <col min="15626" max="15626" width="10.7109375" style="237" customWidth="1"/>
    <col min="15627" max="15627" width="10.28515625" style="237" customWidth="1"/>
    <col min="15628" max="15630" width="9.140625" style="237"/>
    <col min="15631" max="15631" width="12.42578125" style="237" customWidth="1"/>
    <col min="15632" max="15632" width="10" style="237" customWidth="1"/>
    <col min="15633" max="15633" width="18.140625" style="237" customWidth="1"/>
    <col min="15634" max="15634" width="10.140625" style="237" bestFit="1" customWidth="1"/>
    <col min="15635" max="15635" width="9.28515625" style="237" bestFit="1" customWidth="1"/>
    <col min="15636" max="15636" width="12.28515625" style="237" customWidth="1"/>
    <col min="15637" max="15637" width="14.7109375" style="237" customWidth="1"/>
    <col min="15638" max="15640" width="9.28515625" style="237" bestFit="1" customWidth="1"/>
    <col min="15641" max="15641" width="12.5703125" style="237" customWidth="1"/>
    <col min="15642" max="15642" width="13" style="237" customWidth="1"/>
    <col min="15643" max="15643" width="13.140625" style="237" customWidth="1"/>
    <col min="15644" max="15646" width="9.28515625" style="237" bestFit="1" customWidth="1"/>
    <col min="15647" max="15647" width="11.5703125" style="237" customWidth="1"/>
    <col min="15648" max="15649" width="9.28515625" style="237" bestFit="1" customWidth="1"/>
    <col min="15650" max="15650" width="12.85546875" style="237" customWidth="1"/>
    <col min="15651" max="15651" width="9.28515625" style="237" bestFit="1" customWidth="1"/>
    <col min="15652" max="15653" width="11.85546875" style="237" customWidth="1"/>
    <col min="15654" max="15654" width="14.140625" style="237" customWidth="1"/>
    <col min="15655" max="15655" width="13.85546875" style="237" customWidth="1"/>
    <col min="15656" max="15656" width="16.5703125" style="237" customWidth="1"/>
    <col min="15657" max="15872" width="9.140625" style="237"/>
    <col min="15873" max="15873" width="3.42578125" style="237" customWidth="1"/>
    <col min="15874" max="15874" width="43.5703125" style="237" customWidth="1"/>
    <col min="15875" max="15875" width="9.28515625" style="237" customWidth="1"/>
    <col min="15876" max="15876" width="24.28515625" style="237" bestFit="1" customWidth="1"/>
    <col min="15877" max="15877" width="23" style="237" bestFit="1" customWidth="1"/>
    <col min="15878" max="15878" width="11.7109375" style="237" customWidth="1"/>
    <col min="15879" max="15879" width="10" style="237" customWidth="1"/>
    <col min="15880" max="15880" width="14.5703125" style="237" customWidth="1"/>
    <col min="15881" max="15881" width="20.7109375" style="237" customWidth="1"/>
    <col min="15882" max="15882" width="10.7109375" style="237" customWidth="1"/>
    <col min="15883" max="15883" width="10.28515625" style="237" customWidth="1"/>
    <col min="15884" max="15886" width="9.140625" style="237"/>
    <col min="15887" max="15887" width="12.42578125" style="237" customWidth="1"/>
    <col min="15888" max="15888" width="10" style="237" customWidth="1"/>
    <col min="15889" max="15889" width="18.140625" style="237" customWidth="1"/>
    <col min="15890" max="15890" width="10.140625" style="237" bestFit="1" customWidth="1"/>
    <col min="15891" max="15891" width="9.28515625" style="237" bestFit="1" customWidth="1"/>
    <col min="15892" max="15892" width="12.28515625" style="237" customWidth="1"/>
    <col min="15893" max="15893" width="14.7109375" style="237" customWidth="1"/>
    <col min="15894" max="15896" width="9.28515625" style="237" bestFit="1" customWidth="1"/>
    <col min="15897" max="15897" width="12.5703125" style="237" customWidth="1"/>
    <col min="15898" max="15898" width="13" style="237" customWidth="1"/>
    <col min="15899" max="15899" width="13.140625" style="237" customWidth="1"/>
    <col min="15900" max="15902" width="9.28515625" style="237" bestFit="1" customWidth="1"/>
    <col min="15903" max="15903" width="11.5703125" style="237" customWidth="1"/>
    <col min="15904" max="15905" width="9.28515625" style="237" bestFit="1" customWidth="1"/>
    <col min="15906" max="15906" width="12.85546875" style="237" customWidth="1"/>
    <col min="15907" max="15907" width="9.28515625" style="237" bestFit="1" customWidth="1"/>
    <col min="15908" max="15909" width="11.85546875" style="237" customWidth="1"/>
    <col min="15910" max="15910" width="14.140625" style="237" customWidth="1"/>
    <col min="15911" max="15911" width="13.85546875" style="237" customWidth="1"/>
    <col min="15912" max="15912" width="16.5703125" style="237" customWidth="1"/>
    <col min="15913" max="16128" width="9.140625" style="237"/>
    <col min="16129" max="16129" width="3.42578125" style="237" customWidth="1"/>
    <col min="16130" max="16130" width="43.5703125" style="237" customWidth="1"/>
    <col min="16131" max="16131" width="9.28515625" style="237" customWidth="1"/>
    <col min="16132" max="16132" width="24.28515625" style="237" bestFit="1" customWidth="1"/>
    <col min="16133" max="16133" width="23" style="237" bestFit="1" customWidth="1"/>
    <col min="16134" max="16134" width="11.7109375" style="237" customWidth="1"/>
    <col min="16135" max="16135" width="10" style="237" customWidth="1"/>
    <col min="16136" max="16136" width="14.5703125" style="237" customWidth="1"/>
    <col min="16137" max="16137" width="20.7109375" style="237" customWidth="1"/>
    <col min="16138" max="16138" width="10.7109375" style="237" customWidth="1"/>
    <col min="16139" max="16139" width="10.28515625" style="237" customWidth="1"/>
    <col min="16140" max="16142" width="9.140625" style="237"/>
    <col min="16143" max="16143" width="12.42578125" style="237" customWidth="1"/>
    <col min="16144" max="16144" width="10" style="237" customWidth="1"/>
    <col min="16145" max="16145" width="18.140625" style="237" customWidth="1"/>
    <col min="16146" max="16146" width="10.140625" style="237" bestFit="1" customWidth="1"/>
    <col min="16147" max="16147" width="9.28515625" style="237" bestFit="1" customWidth="1"/>
    <col min="16148" max="16148" width="12.28515625" style="237" customWidth="1"/>
    <col min="16149" max="16149" width="14.7109375" style="237" customWidth="1"/>
    <col min="16150" max="16152" width="9.28515625" style="237" bestFit="1" customWidth="1"/>
    <col min="16153" max="16153" width="12.5703125" style="237" customWidth="1"/>
    <col min="16154" max="16154" width="13" style="237" customWidth="1"/>
    <col min="16155" max="16155" width="13.140625" style="237" customWidth="1"/>
    <col min="16156" max="16158" width="9.28515625" style="237" bestFit="1" customWidth="1"/>
    <col min="16159" max="16159" width="11.5703125" style="237" customWidth="1"/>
    <col min="16160" max="16161" width="9.28515625" style="237" bestFit="1" customWidth="1"/>
    <col min="16162" max="16162" width="12.85546875" style="237" customWidth="1"/>
    <col min="16163" max="16163" width="9.28515625" style="237" bestFit="1" customWidth="1"/>
    <col min="16164" max="16165" width="11.85546875" style="237" customWidth="1"/>
    <col min="16166" max="16166" width="14.140625" style="237" customWidth="1"/>
    <col min="16167" max="16167" width="13.85546875" style="237" customWidth="1"/>
    <col min="16168" max="16168" width="16.5703125" style="237" customWidth="1"/>
    <col min="16169" max="16384" width="9.140625" style="237"/>
  </cols>
  <sheetData>
    <row r="1" spans="1:64" ht="15.75">
      <c r="A1" s="236" t="s">
        <v>194</v>
      </c>
    </row>
    <row r="2" spans="1:64" ht="15.75">
      <c r="A2" s="236" t="s">
        <v>195</v>
      </c>
    </row>
    <row r="3" spans="1:64" ht="18">
      <c r="A3" s="236" t="s">
        <v>196</v>
      </c>
      <c r="B3" s="239"/>
    </row>
    <row r="4" spans="1:64" ht="18">
      <c r="B4" s="239"/>
    </row>
    <row r="7" spans="1:64" ht="12.75" customHeight="1">
      <c r="B7" s="573" t="s">
        <v>197</v>
      </c>
      <c r="C7" s="575" t="s">
        <v>198</v>
      </c>
      <c r="D7" s="577" t="s">
        <v>199</v>
      </c>
      <c r="E7" s="578"/>
      <c r="F7" s="578"/>
      <c r="G7" s="578"/>
      <c r="H7" s="578"/>
      <c r="I7" s="578"/>
      <c r="J7" s="578"/>
      <c r="K7" s="578"/>
      <c r="L7" s="578"/>
      <c r="M7" s="578"/>
      <c r="N7" s="578"/>
      <c r="O7" s="579" t="s">
        <v>200</v>
      </c>
      <c r="P7" s="581" t="s">
        <v>201</v>
      </c>
      <c r="Q7" s="583" t="s">
        <v>202</v>
      </c>
      <c r="R7" s="565" t="s">
        <v>203</v>
      </c>
      <c r="S7" s="565"/>
      <c r="T7" s="565"/>
      <c r="U7" s="565"/>
      <c r="V7" s="565"/>
      <c r="W7" s="565"/>
      <c r="X7" s="565"/>
      <c r="Y7" s="565"/>
      <c r="Z7" s="566"/>
      <c r="AA7" s="567" t="s">
        <v>204</v>
      </c>
      <c r="AB7" s="569" t="s">
        <v>205</v>
      </c>
      <c r="AC7" s="570"/>
      <c r="AD7" s="570"/>
      <c r="AE7" s="570"/>
      <c r="AF7" s="570"/>
      <c r="AG7" s="571"/>
      <c r="AH7" s="572" t="s">
        <v>206</v>
      </c>
      <c r="AI7" s="572"/>
      <c r="AJ7" s="572"/>
      <c r="AK7" s="572"/>
      <c r="AL7" s="590" t="s">
        <v>207</v>
      </c>
      <c r="AM7" s="592" t="s">
        <v>208</v>
      </c>
      <c r="AN7" s="573" t="s">
        <v>209</v>
      </c>
    </row>
    <row r="8" spans="1:64" ht="91.5" customHeight="1">
      <c r="B8" s="574"/>
      <c r="C8" s="576"/>
      <c r="D8" s="240" t="s">
        <v>210</v>
      </c>
      <c r="E8" s="241" t="s">
        <v>192</v>
      </c>
      <c r="F8" s="242" t="s">
        <v>211</v>
      </c>
      <c r="G8" s="241" t="s">
        <v>212</v>
      </c>
      <c r="H8" s="242" t="s">
        <v>213</v>
      </c>
      <c r="I8" s="241" t="s">
        <v>214</v>
      </c>
      <c r="J8" s="242" t="s">
        <v>215</v>
      </c>
      <c r="K8" s="241" t="s">
        <v>216</v>
      </c>
      <c r="L8" s="242" t="s">
        <v>217</v>
      </c>
      <c r="M8" s="241" t="s">
        <v>218</v>
      </c>
      <c r="N8" s="242" t="s">
        <v>219</v>
      </c>
      <c r="O8" s="580"/>
      <c r="P8" s="582"/>
      <c r="Q8" s="584"/>
      <c r="R8" s="243" t="s">
        <v>20</v>
      </c>
      <c r="S8" s="244" t="s">
        <v>220</v>
      </c>
      <c r="T8" s="241" t="s">
        <v>221</v>
      </c>
      <c r="U8" s="244" t="s">
        <v>222</v>
      </c>
      <c r="V8" s="244" t="s">
        <v>3</v>
      </c>
      <c r="W8" s="244" t="s">
        <v>23</v>
      </c>
      <c r="X8" s="244" t="s">
        <v>223</v>
      </c>
      <c r="Y8" s="244" t="s">
        <v>224</v>
      </c>
      <c r="Z8" s="245" t="s">
        <v>225</v>
      </c>
      <c r="AA8" s="568"/>
      <c r="AB8" s="243" t="s">
        <v>226</v>
      </c>
      <c r="AC8" s="244" t="s">
        <v>227</v>
      </c>
      <c r="AD8" s="244" t="s">
        <v>5</v>
      </c>
      <c r="AE8" s="244" t="s">
        <v>228</v>
      </c>
      <c r="AF8" s="244" t="s">
        <v>229</v>
      </c>
      <c r="AG8" s="246" t="s">
        <v>12</v>
      </c>
      <c r="AH8" s="244" t="s">
        <v>230</v>
      </c>
      <c r="AI8" s="244" t="s">
        <v>231</v>
      </c>
      <c r="AJ8" s="244" t="s">
        <v>232</v>
      </c>
      <c r="AK8" s="246" t="s">
        <v>233</v>
      </c>
      <c r="AL8" s="591"/>
      <c r="AM8" s="593"/>
      <c r="AN8" s="585"/>
    </row>
    <row r="9" spans="1:64" ht="12.75" customHeight="1">
      <c r="B9" s="247" t="s">
        <v>234</v>
      </c>
      <c r="C9" s="248" t="s">
        <v>235</v>
      </c>
      <c r="D9" s="249" t="s">
        <v>235</v>
      </c>
      <c r="E9" s="249" t="s">
        <v>235</v>
      </c>
      <c r="F9" s="249" t="s">
        <v>235</v>
      </c>
      <c r="G9" s="249" t="s">
        <v>235</v>
      </c>
      <c r="H9" s="249" t="s">
        <v>235</v>
      </c>
      <c r="I9" s="249" t="s">
        <v>235</v>
      </c>
      <c r="J9" s="249" t="s">
        <v>235</v>
      </c>
      <c r="K9" s="249" t="s">
        <v>235</v>
      </c>
      <c r="L9" s="249" t="s">
        <v>235</v>
      </c>
      <c r="M9" s="249" t="s">
        <v>235</v>
      </c>
      <c r="N9" s="249" t="s">
        <v>235</v>
      </c>
      <c r="O9" s="250">
        <v>7485</v>
      </c>
      <c r="P9" s="251">
        <v>348</v>
      </c>
      <c r="Q9" s="250">
        <v>7880</v>
      </c>
      <c r="R9" s="252">
        <v>3544</v>
      </c>
      <c r="S9" s="253">
        <v>82</v>
      </c>
      <c r="T9" s="254">
        <v>815</v>
      </c>
      <c r="U9" s="253">
        <v>503</v>
      </c>
      <c r="V9" s="253">
        <v>178</v>
      </c>
      <c r="W9" s="253">
        <v>57</v>
      </c>
      <c r="X9" s="253">
        <v>28</v>
      </c>
      <c r="Y9" s="253">
        <v>0</v>
      </c>
      <c r="Z9" s="255">
        <v>71</v>
      </c>
      <c r="AA9" s="250">
        <v>144</v>
      </c>
      <c r="AB9" s="252">
        <v>29</v>
      </c>
      <c r="AC9" s="253">
        <v>16</v>
      </c>
      <c r="AD9" s="253">
        <v>120</v>
      </c>
      <c r="AE9" s="253">
        <v>55</v>
      </c>
      <c r="AF9" s="253">
        <v>9</v>
      </c>
      <c r="AG9" s="255">
        <v>47</v>
      </c>
      <c r="AH9" s="253">
        <v>603</v>
      </c>
      <c r="AI9" s="253">
        <v>446</v>
      </c>
      <c r="AJ9" s="253">
        <v>111</v>
      </c>
      <c r="AK9" s="255">
        <v>9</v>
      </c>
      <c r="AL9" s="256">
        <v>7405</v>
      </c>
      <c r="AM9" s="257" t="s">
        <v>235</v>
      </c>
      <c r="AN9" s="257" t="s">
        <v>235</v>
      </c>
    </row>
    <row r="10" spans="1:64">
      <c r="A10" s="258"/>
      <c r="B10" s="259" t="s">
        <v>236</v>
      </c>
      <c r="C10" s="260">
        <v>39692</v>
      </c>
      <c r="D10" s="261" t="s">
        <v>33</v>
      </c>
      <c r="E10" s="262" t="s">
        <v>193</v>
      </c>
      <c r="F10" s="263" t="s">
        <v>237</v>
      </c>
      <c r="G10" s="264">
        <v>135507</v>
      </c>
      <c r="H10" s="265">
        <v>3026906</v>
      </c>
      <c r="I10" s="263" t="s">
        <v>238</v>
      </c>
      <c r="J10" s="265">
        <v>11</v>
      </c>
      <c r="K10" s="265">
        <v>18</v>
      </c>
      <c r="L10" s="265">
        <v>510</v>
      </c>
      <c r="M10" s="266">
        <v>19</v>
      </c>
      <c r="N10" s="267" t="s">
        <v>239</v>
      </c>
      <c r="O10" s="268">
        <v>7686</v>
      </c>
      <c r="P10" s="269">
        <v>1006</v>
      </c>
      <c r="Q10" s="268">
        <v>8692</v>
      </c>
      <c r="R10" s="270">
        <v>3961</v>
      </c>
      <c r="S10" s="268">
        <v>18</v>
      </c>
      <c r="T10" s="268">
        <v>816</v>
      </c>
      <c r="U10" s="268">
        <v>1212</v>
      </c>
      <c r="V10" s="268">
        <v>200</v>
      </c>
      <c r="W10" s="268">
        <v>0</v>
      </c>
      <c r="X10" s="268">
        <v>175</v>
      </c>
      <c r="Y10" s="268">
        <v>0</v>
      </c>
      <c r="Z10" s="269">
        <v>161</v>
      </c>
      <c r="AA10" s="268">
        <v>118</v>
      </c>
      <c r="AB10" s="270">
        <v>163</v>
      </c>
      <c r="AC10" s="268">
        <v>12</v>
      </c>
      <c r="AD10" s="268">
        <v>247</v>
      </c>
      <c r="AE10" s="268">
        <v>124</v>
      </c>
      <c r="AF10" s="268">
        <v>16</v>
      </c>
      <c r="AG10" s="269">
        <v>43</v>
      </c>
      <c r="AH10" s="268">
        <v>412</v>
      </c>
      <c r="AI10" s="268">
        <v>649</v>
      </c>
      <c r="AJ10" s="268">
        <v>312</v>
      </c>
      <c r="AK10" s="269">
        <v>69</v>
      </c>
      <c r="AL10" s="271">
        <v>8704</v>
      </c>
      <c r="AM10" s="272" t="s">
        <v>240</v>
      </c>
      <c r="AN10" s="273" t="s">
        <v>240</v>
      </c>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row>
    <row r="11" spans="1:64">
      <c r="A11" s="258"/>
      <c r="B11" s="275" t="s">
        <v>241</v>
      </c>
      <c r="C11" s="276">
        <v>38231</v>
      </c>
      <c r="D11" s="277" t="s">
        <v>33</v>
      </c>
      <c r="E11" s="278" t="s">
        <v>193</v>
      </c>
      <c r="F11" s="279" t="s">
        <v>237</v>
      </c>
      <c r="G11" s="280">
        <v>134798</v>
      </c>
      <c r="H11" s="280">
        <v>3026905</v>
      </c>
      <c r="I11" s="279" t="s">
        <v>238</v>
      </c>
      <c r="J11" s="280">
        <v>11</v>
      </c>
      <c r="K11" s="280">
        <v>18</v>
      </c>
      <c r="L11" s="280">
        <v>1398</v>
      </c>
      <c r="M11" s="281">
        <v>41.2</v>
      </c>
      <c r="N11" s="282" t="s">
        <v>242</v>
      </c>
      <c r="O11" s="283">
        <v>7781</v>
      </c>
      <c r="P11" s="284">
        <v>126</v>
      </c>
      <c r="Q11" s="283">
        <v>7907</v>
      </c>
      <c r="R11" s="285">
        <v>5474</v>
      </c>
      <c r="S11" s="283">
        <v>0</v>
      </c>
      <c r="T11" s="283">
        <v>514</v>
      </c>
      <c r="U11" s="283">
        <v>0</v>
      </c>
      <c r="V11" s="283">
        <v>0</v>
      </c>
      <c r="W11" s="283">
        <v>0</v>
      </c>
      <c r="X11" s="283">
        <v>0</v>
      </c>
      <c r="Y11" s="283">
        <v>0</v>
      </c>
      <c r="Z11" s="284">
        <v>26</v>
      </c>
      <c r="AA11" s="283">
        <v>219</v>
      </c>
      <c r="AB11" s="285">
        <v>0</v>
      </c>
      <c r="AC11" s="283">
        <v>0</v>
      </c>
      <c r="AD11" s="283">
        <v>0</v>
      </c>
      <c r="AE11" s="283">
        <v>58</v>
      </c>
      <c r="AF11" s="283">
        <v>0</v>
      </c>
      <c r="AG11" s="284">
        <v>389</v>
      </c>
      <c r="AH11" s="283">
        <v>660</v>
      </c>
      <c r="AI11" s="283">
        <v>265</v>
      </c>
      <c r="AJ11" s="283">
        <v>261</v>
      </c>
      <c r="AK11" s="284">
        <v>0</v>
      </c>
      <c r="AL11" s="286">
        <v>7867</v>
      </c>
      <c r="AM11" s="287" t="s">
        <v>240</v>
      </c>
      <c r="AN11" s="288">
        <v>0.53</v>
      </c>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row>
    <row r="12" spans="1:64">
      <c r="A12" s="258"/>
      <c r="B12" s="289" t="s">
        <v>243</v>
      </c>
      <c r="C12" s="290">
        <v>40422</v>
      </c>
      <c r="D12" s="291" t="s">
        <v>36</v>
      </c>
      <c r="E12" s="292" t="s">
        <v>244</v>
      </c>
      <c r="F12" s="293" t="s">
        <v>245</v>
      </c>
      <c r="G12" s="294">
        <v>136085</v>
      </c>
      <c r="H12" s="294">
        <v>8226905</v>
      </c>
      <c r="I12" s="293" t="s">
        <v>238</v>
      </c>
      <c r="J12" s="294">
        <v>11</v>
      </c>
      <c r="K12" s="294">
        <v>18</v>
      </c>
      <c r="L12" s="294">
        <v>626</v>
      </c>
      <c r="M12" s="295">
        <v>33.200000000000003</v>
      </c>
      <c r="N12" s="296" t="s">
        <v>246</v>
      </c>
      <c r="O12" s="297">
        <v>10401</v>
      </c>
      <c r="P12" s="298">
        <v>222</v>
      </c>
      <c r="Q12" s="297">
        <v>10623</v>
      </c>
      <c r="R12" s="299">
        <v>3888</v>
      </c>
      <c r="S12" s="297">
        <v>289</v>
      </c>
      <c r="T12" s="297">
        <v>1089</v>
      </c>
      <c r="U12" s="297">
        <v>586</v>
      </c>
      <c r="V12" s="297">
        <v>297</v>
      </c>
      <c r="W12" s="297">
        <v>149</v>
      </c>
      <c r="X12" s="297">
        <v>442</v>
      </c>
      <c r="Y12" s="297">
        <v>99</v>
      </c>
      <c r="Z12" s="298">
        <v>254</v>
      </c>
      <c r="AA12" s="297">
        <v>134</v>
      </c>
      <c r="AB12" s="299">
        <v>21</v>
      </c>
      <c r="AC12" s="297">
        <v>14</v>
      </c>
      <c r="AD12" s="297">
        <v>201</v>
      </c>
      <c r="AE12" s="297">
        <v>53</v>
      </c>
      <c r="AF12" s="297">
        <v>3</v>
      </c>
      <c r="AG12" s="298">
        <v>831</v>
      </c>
      <c r="AH12" s="297">
        <v>581</v>
      </c>
      <c r="AI12" s="297">
        <v>435</v>
      </c>
      <c r="AJ12" s="297">
        <v>335</v>
      </c>
      <c r="AK12" s="298">
        <v>64</v>
      </c>
      <c r="AL12" s="300">
        <v>9767</v>
      </c>
      <c r="AM12" s="301" t="s">
        <v>240</v>
      </c>
      <c r="AN12" s="302">
        <v>0.34</v>
      </c>
      <c r="AO12" s="274"/>
      <c r="AP12" s="274"/>
      <c r="AQ12" s="274"/>
      <c r="AR12" s="274"/>
      <c r="AS12" s="274"/>
      <c r="AT12" s="274"/>
      <c r="AU12" s="274"/>
      <c r="AV12" s="274"/>
      <c r="AW12" s="274"/>
      <c r="AX12" s="274"/>
      <c r="AY12" s="274"/>
      <c r="AZ12" s="274"/>
      <c r="BA12" s="274"/>
      <c r="BB12" s="274"/>
      <c r="BC12" s="274"/>
      <c r="BD12" s="274"/>
      <c r="BE12" s="274"/>
      <c r="BF12" s="274"/>
      <c r="BG12" s="274"/>
      <c r="BH12" s="274"/>
      <c r="BI12" s="274"/>
      <c r="BJ12" s="274"/>
      <c r="BK12" s="274"/>
      <c r="BL12" s="274"/>
    </row>
    <row r="13" spans="1:64">
      <c r="A13" s="258"/>
      <c r="B13" s="289" t="s">
        <v>247</v>
      </c>
      <c r="C13" s="303">
        <v>37500</v>
      </c>
      <c r="D13" s="291" t="s">
        <v>37</v>
      </c>
      <c r="E13" s="292" t="s">
        <v>193</v>
      </c>
      <c r="F13" s="293" t="s">
        <v>237</v>
      </c>
      <c r="G13" s="294">
        <v>133769</v>
      </c>
      <c r="H13" s="294">
        <v>3036905</v>
      </c>
      <c r="I13" s="293" t="s">
        <v>238</v>
      </c>
      <c r="J13" s="294">
        <v>3</v>
      </c>
      <c r="K13" s="294">
        <v>18</v>
      </c>
      <c r="L13" s="294">
        <v>1568</v>
      </c>
      <c r="M13" s="295">
        <v>30.7</v>
      </c>
      <c r="N13" s="304" t="s">
        <v>246</v>
      </c>
      <c r="O13" s="297">
        <v>6568</v>
      </c>
      <c r="P13" s="298">
        <v>378</v>
      </c>
      <c r="Q13" s="297">
        <v>6946</v>
      </c>
      <c r="R13" s="299">
        <v>2864</v>
      </c>
      <c r="S13" s="297">
        <v>154</v>
      </c>
      <c r="T13" s="297">
        <v>1101</v>
      </c>
      <c r="U13" s="297">
        <v>482</v>
      </c>
      <c r="V13" s="297">
        <v>105</v>
      </c>
      <c r="W13" s="297">
        <v>131</v>
      </c>
      <c r="X13" s="297">
        <v>382</v>
      </c>
      <c r="Y13" s="297">
        <v>17</v>
      </c>
      <c r="Z13" s="298">
        <v>91</v>
      </c>
      <c r="AA13" s="297">
        <v>167</v>
      </c>
      <c r="AB13" s="299">
        <v>111</v>
      </c>
      <c r="AC13" s="297">
        <v>11</v>
      </c>
      <c r="AD13" s="297">
        <v>129</v>
      </c>
      <c r="AE13" s="297">
        <v>61</v>
      </c>
      <c r="AF13" s="297">
        <v>34</v>
      </c>
      <c r="AG13" s="298">
        <v>50</v>
      </c>
      <c r="AH13" s="297">
        <v>502</v>
      </c>
      <c r="AI13" s="297">
        <v>381</v>
      </c>
      <c r="AJ13" s="297">
        <v>240</v>
      </c>
      <c r="AK13" s="298">
        <v>18</v>
      </c>
      <c r="AL13" s="300">
        <v>7031</v>
      </c>
      <c r="AM13" s="301">
        <v>0.57999999999999996</v>
      </c>
      <c r="AN13" s="302">
        <v>0.52</v>
      </c>
      <c r="AO13" s="274"/>
      <c r="AP13" s="274"/>
      <c r="AQ13" s="274"/>
      <c r="AR13" s="274"/>
      <c r="AS13" s="274"/>
      <c r="AT13" s="274"/>
      <c r="AU13" s="274"/>
      <c r="AV13" s="274"/>
      <c r="AW13" s="274"/>
      <c r="AX13" s="274"/>
      <c r="AY13" s="274"/>
      <c r="AZ13" s="274"/>
      <c r="BA13" s="274"/>
      <c r="BB13" s="274"/>
      <c r="BC13" s="274"/>
      <c r="BD13" s="274"/>
      <c r="BE13" s="274"/>
      <c r="BF13" s="274"/>
      <c r="BG13" s="274"/>
      <c r="BH13" s="274"/>
      <c r="BI13" s="274"/>
      <c r="BJ13" s="274"/>
      <c r="BK13" s="274"/>
      <c r="BL13" s="274"/>
    </row>
    <row r="14" spans="1:64">
      <c r="A14" s="258"/>
      <c r="B14" s="305" t="s">
        <v>248</v>
      </c>
      <c r="C14" s="306">
        <v>40422</v>
      </c>
      <c r="D14" s="307" t="s">
        <v>38</v>
      </c>
      <c r="E14" s="308" t="s">
        <v>249</v>
      </c>
      <c r="F14" s="309" t="s">
        <v>245</v>
      </c>
      <c r="G14" s="310">
        <v>136152</v>
      </c>
      <c r="H14" s="310">
        <v>3306906</v>
      </c>
      <c r="I14" s="309" t="s">
        <v>238</v>
      </c>
      <c r="J14" s="310">
        <v>11</v>
      </c>
      <c r="K14" s="310">
        <v>18</v>
      </c>
      <c r="L14" s="310">
        <v>1121</v>
      </c>
      <c r="M14" s="311">
        <v>37.9</v>
      </c>
      <c r="N14" s="312" t="s">
        <v>242</v>
      </c>
      <c r="O14" s="313">
        <v>7347</v>
      </c>
      <c r="P14" s="314">
        <v>81</v>
      </c>
      <c r="Q14" s="313">
        <v>7428</v>
      </c>
      <c r="R14" s="315">
        <v>3634</v>
      </c>
      <c r="S14" s="313">
        <v>45</v>
      </c>
      <c r="T14" s="313">
        <v>650</v>
      </c>
      <c r="U14" s="313">
        <v>237</v>
      </c>
      <c r="V14" s="313">
        <v>111</v>
      </c>
      <c r="W14" s="313">
        <v>0</v>
      </c>
      <c r="X14" s="283">
        <v>122</v>
      </c>
      <c r="Y14" s="313">
        <v>325</v>
      </c>
      <c r="Z14" s="314">
        <v>63</v>
      </c>
      <c r="AA14" s="313">
        <v>142</v>
      </c>
      <c r="AB14" s="315">
        <v>102</v>
      </c>
      <c r="AC14" s="313">
        <v>33</v>
      </c>
      <c r="AD14" s="313">
        <v>90</v>
      </c>
      <c r="AE14" s="313">
        <v>40</v>
      </c>
      <c r="AF14" s="313">
        <v>17</v>
      </c>
      <c r="AG14" s="314">
        <v>120</v>
      </c>
      <c r="AH14" s="313">
        <v>618</v>
      </c>
      <c r="AI14" s="313">
        <v>272</v>
      </c>
      <c r="AJ14" s="313">
        <v>177</v>
      </c>
      <c r="AK14" s="314">
        <v>21</v>
      </c>
      <c r="AL14" s="316">
        <v>6820</v>
      </c>
      <c r="AM14" s="317" t="s">
        <v>240</v>
      </c>
      <c r="AN14" s="318">
        <v>0.53</v>
      </c>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4"/>
      <c r="BL14" s="274"/>
    </row>
    <row r="15" spans="1:64">
      <c r="A15" s="258"/>
      <c r="B15" s="275" t="s">
        <v>250</v>
      </c>
      <c r="C15" s="319">
        <v>40422</v>
      </c>
      <c r="D15" s="277" t="s">
        <v>38</v>
      </c>
      <c r="E15" s="278" t="s">
        <v>249</v>
      </c>
      <c r="F15" s="279" t="s">
        <v>245</v>
      </c>
      <c r="G15" s="320">
        <v>136213</v>
      </c>
      <c r="H15" s="280">
        <v>3306910</v>
      </c>
      <c r="I15" s="279" t="s">
        <v>238</v>
      </c>
      <c r="J15" s="280">
        <v>11</v>
      </c>
      <c r="K15" s="280">
        <v>19</v>
      </c>
      <c r="L15" s="280">
        <v>524</v>
      </c>
      <c r="M15" s="281">
        <v>59.7</v>
      </c>
      <c r="N15" s="321" t="s">
        <v>242</v>
      </c>
      <c r="O15" s="283">
        <v>9439</v>
      </c>
      <c r="P15" s="284">
        <v>345</v>
      </c>
      <c r="Q15" s="283">
        <v>9784</v>
      </c>
      <c r="R15" s="285">
        <v>3683</v>
      </c>
      <c r="S15" s="283">
        <v>147</v>
      </c>
      <c r="T15" s="283">
        <v>775</v>
      </c>
      <c r="U15" s="283">
        <v>906</v>
      </c>
      <c r="V15" s="283">
        <v>158</v>
      </c>
      <c r="W15" s="283">
        <v>0</v>
      </c>
      <c r="X15" s="283">
        <v>126</v>
      </c>
      <c r="Y15" s="283">
        <v>23</v>
      </c>
      <c r="Z15" s="284">
        <v>164</v>
      </c>
      <c r="AA15" s="283">
        <v>618</v>
      </c>
      <c r="AB15" s="285">
        <v>151</v>
      </c>
      <c r="AC15" s="283">
        <v>92</v>
      </c>
      <c r="AD15" s="283">
        <v>158</v>
      </c>
      <c r="AE15" s="283">
        <v>52</v>
      </c>
      <c r="AF15" s="283">
        <v>17</v>
      </c>
      <c r="AG15" s="284">
        <v>32</v>
      </c>
      <c r="AH15" s="283">
        <v>922</v>
      </c>
      <c r="AI15" s="283">
        <v>740</v>
      </c>
      <c r="AJ15" s="283">
        <v>189</v>
      </c>
      <c r="AK15" s="284">
        <v>109</v>
      </c>
      <c r="AL15" s="286">
        <v>9063</v>
      </c>
      <c r="AM15" s="287" t="s">
        <v>240</v>
      </c>
      <c r="AN15" s="288">
        <v>0.38</v>
      </c>
      <c r="AO15" s="274"/>
      <c r="AP15" s="274"/>
      <c r="AQ15" s="274"/>
      <c r="AR15" s="274"/>
      <c r="AS15" s="274"/>
      <c r="AT15" s="274"/>
      <c r="AU15" s="274"/>
      <c r="AV15" s="274"/>
      <c r="AW15" s="274"/>
      <c r="AX15" s="274"/>
      <c r="AY15" s="274"/>
      <c r="AZ15" s="274"/>
      <c r="BA15" s="274"/>
      <c r="BB15" s="274"/>
      <c r="BC15" s="274"/>
      <c r="BD15" s="274"/>
      <c r="BE15" s="274"/>
      <c r="BF15" s="274"/>
      <c r="BG15" s="274"/>
      <c r="BH15" s="274"/>
      <c r="BI15" s="274"/>
      <c r="BJ15" s="274"/>
      <c r="BK15" s="274"/>
      <c r="BL15" s="274"/>
    </row>
    <row r="16" spans="1:64">
      <c r="A16" s="258"/>
      <c r="B16" s="289" t="s">
        <v>251</v>
      </c>
      <c r="C16" s="303">
        <v>39692</v>
      </c>
      <c r="D16" s="291" t="s">
        <v>39</v>
      </c>
      <c r="E16" s="292" t="s">
        <v>252</v>
      </c>
      <c r="F16" s="293" t="s">
        <v>245</v>
      </c>
      <c r="G16" s="294">
        <v>135580</v>
      </c>
      <c r="H16" s="294">
        <v>8896905</v>
      </c>
      <c r="I16" s="293" t="s">
        <v>238</v>
      </c>
      <c r="J16" s="294">
        <v>11</v>
      </c>
      <c r="K16" s="294">
        <v>19</v>
      </c>
      <c r="L16" s="294">
        <v>848</v>
      </c>
      <c r="M16" s="295">
        <v>25</v>
      </c>
      <c r="N16" s="304" t="s">
        <v>246</v>
      </c>
      <c r="O16" s="297">
        <v>8354</v>
      </c>
      <c r="P16" s="298">
        <v>1127</v>
      </c>
      <c r="Q16" s="297">
        <v>9481</v>
      </c>
      <c r="R16" s="299">
        <v>4338</v>
      </c>
      <c r="S16" s="297">
        <v>224</v>
      </c>
      <c r="T16" s="297">
        <v>1386</v>
      </c>
      <c r="U16" s="297">
        <v>337</v>
      </c>
      <c r="V16" s="297">
        <v>210</v>
      </c>
      <c r="W16" s="297">
        <v>169</v>
      </c>
      <c r="X16" s="297">
        <v>439</v>
      </c>
      <c r="Y16" s="297">
        <v>0</v>
      </c>
      <c r="Z16" s="298">
        <v>53</v>
      </c>
      <c r="AA16" s="297">
        <v>124</v>
      </c>
      <c r="AB16" s="299">
        <v>203</v>
      </c>
      <c r="AC16" s="297">
        <v>63</v>
      </c>
      <c r="AD16" s="297">
        <v>216</v>
      </c>
      <c r="AE16" s="297">
        <v>77</v>
      </c>
      <c r="AF16" s="297">
        <v>9</v>
      </c>
      <c r="AG16" s="298">
        <v>146</v>
      </c>
      <c r="AH16" s="297">
        <v>1046</v>
      </c>
      <c r="AI16" s="297">
        <v>415</v>
      </c>
      <c r="AJ16" s="297">
        <v>17</v>
      </c>
      <c r="AK16" s="298">
        <v>20</v>
      </c>
      <c r="AL16" s="300">
        <v>9491</v>
      </c>
      <c r="AM16" s="301" t="s">
        <v>240</v>
      </c>
      <c r="AN16" s="302">
        <v>0.56000000000000005</v>
      </c>
      <c r="AO16" s="274"/>
      <c r="AP16" s="274"/>
      <c r="AQ16" s="274"/>
      <c r="AR16" s="274"/>
      <c r="AS16" s="274"/>
      <c r="AT16" s="274"/>
      <c r="AU16" s="274"/>
      <c r="AV16" s="274"/>
      <c r="AW16" s="274"/>
      <c r="AX16" s="274"/>
      <c r="AY16" s="274"/>
      <c r="AZ16" s="274"/>
      <c r="BA16" s="274"/>
      <c r="BB16" s="274"/>
      <c r="BC16" s="274"/>
      <c r="BD16" s="274"/>
      <c r="BE16" s="274"/>
      <c r="BF16" s="274"/>
      <c r="BG16" s="274"/>
      <c r="BH16" s="274"/>
      <c r="BI16" s="274"/>
      <c r="BJ16" s="274"/>
      <c r="BK16" s="274"/>
      <c r="BL16" s="274"/>
    </row>
    <row r="17" spans="1:64">
      <c r="A17" s="258"/>
      <c r="B17" s="289" t="s">
        <v>253</v>
      </c>
      <c r="C17" s="290">
        <v>40422</v>
      </c>
      <c r="D17" s="291" t="s">
        <v>41</v>
      </c>
      <c r="E17" s="292" t="s">
        <v>252</v>
      </c>
      <c r="F17" s="293" t="s">
        <v>245</v>
      </c>
      <c r="G17" s="294">
        <v>136135</v>
      </c>
      <c r="H17" s="294">
        <v>3506907</v>
      </c>
      <c r="I17" s="293" t="s">
        <v>238</v>
      </c>
      <c r="J17" s="294">
        <v>11</v>
      </c>
      <c r="K17" s="294">
        <v>19</v>
      </c>
      <c r="L17" s="294">
        <v>373</v>
      </c>
      <c r="M17" s="295">
        <v>29.2</v>
      </c>
      <c r="N17" s="304" t="s">
        <v>246</v>
      </c>
      <c r="O17" s="297">
        <v>10595</v>
      </c>
      <c r="P17" s="298">
        <v>475</v>
      </c>
      <c r="Q17" s="297">
        <v>11070</v>
      </c>
      <c r="R17" s="299">
        <v>4783</v>
      </c>
      <c r="S17" s="297">
        <v>164</v>
      </c>
      <c r="T17" s="297">
        <v>981</v>
      </c>
      <c r="U17" s="297">
        <v>469</v>
      </c>
      <c r="V17" s="297">
        <v>367</v>
      </c>
      <c r="W17" s="297">
        <v>182</v>
      </c>
      <c r="X17" s="297" t="s">
        <v>254</v>
      </c>
      <c r="Y17" s="297">
        <v>0</v>
      </c>
      <c r="Z17" s="298">
        <v>450</v>
      </c>
      <c r="AA17" s="297">
        <v>536</v>
      </c>
      <c r="AB17" s="299">
        <v>29</v>
      </c>
      <c r="AC17" s="297">
        <v>59</v>
      </c>
      <c r="AD17" s="297">
        <v>257</v>
      </c>
      <c r="AE17" s="297">
        <v>64</v>
      </c>
      <c r="AF17" s="297">
        <v>35</v>
      </c>
      <c r="AG17" s="298">
        <v>35</v>
      </c>
      <c r="AH17" s="297">
        <v>592</v>
      </c>
      <c r="AI17" s="297" t="s">
        <v>254</v>
      </c>
      <c r="AJ17" s="297">
        <v>206</v>
      </c>
      <c r="AK17" s="298">
        <v>38</v>
      </c>
      <c r="AL17" s="300">
        <v>10306</v>
      </c>
      <c r="AM17" s="301" t="s">
        <v>240</v>
      </c>
      <c r="AN17" s="302">
        <v>0.51</v>
      </c>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row>
    <row r="18" spans="1:64">
      <c r="A18" s="258"/>
      <c r="B18" s="275" t="s">
        <v>255</v>
      </c>
      <c r="C18" s="319">
        <v>39818</v>
      </c>
      <c r="D18" s="277" t="s">
        <v>41</v>
      </c>
      <c r="E18" s="278" t="s">
        <v>252</v>
      </c>
      <c r="F18" s="279" t="s">
        <v>245</v>
      </c>
      <c r="G18" s="280">
        <v>135770</v>
      </c>
      <c r="H18" s="280">
        <v>3506905</v>
      </c>
      <c r="I18" s="279" t="s">
        <v>238</v>
      </c>
      <c r="J18" s="280">
        <v>11</v>
      </c>
      <c r="K18" s="280">
        <v>16</v>
      </c>
      <c r="L18" s="280">
        <v>806</v>
      </c>
      <c r="M18" s="281">
        <v>36.6</v>
      </c>
      <c r="N18" s="321" t="s">
        <v>242</v>
      </c>
      <c r="O18" s="283">
        <v>6986</v>
      </c>
      <c r="P18" s="284">
        <v>207</v>
      </c>
      <c r="Q18" s="283">
        <v>7194</v>
      </c>
      <c r="R18" s="285">
        <v>3185</v>
      </c>
      <c r="S18" s="283">
        <v>244</v>
      </c>
      <c r="T18" s="283">
        <v>742</v>
      </c>
      <c r="U18" s="283">
        <v>597</v>
      </c>
      <c r="V18" s="283">
        <v>278</v>
      </c>
      <c r="W18" s="283">
        <v>103</v>
      </c>
      <c r="X18" s="283">
        <v>73</v>
      </c>
      <c r="Y18" s="283">
        <v>25</v>
      </c>
      <c r="Z18" s="284">
        <v>62</v>
      </c>
      <c r="AA18" s="283">
        <v>36</v>
      </c>
      <c r="AB18" s="285">
        <v>7</v>
      </c>
      <c r="AC18" s="283">
        <v>36</v>
      </c>
      <c r="AD18" s="283">
        <v>247</v>
      </c>
      <c r="AE18" s="283">
        <v>36</v>
      </c>
      <c r="AF18" s="283">
        <v>72</v>
      </c>
      <c r="AG18" s="284">
        <v>26</v>
      </c>
      <c r="AH18" s="283">
        <v>655</v>
      </c>
      <c r="AI18" s="283">
        <v>311</v>
      </c>
      <c r="AJ18" s="283">
        <v>72</v>
      </c>
      <c r="AK18" s="284">
        <v>0</v>
      </c>
      <c r="AL18" s="286">
        <v>6808</v>
      </c>
      <c r="AM18" s="287" t="s">
        <v>240</v>
      </c>
      <c r="AN18" s="288">
        <v>0.56000000000000005</v>
      </c>
      <c r="AO18" s="274"/>
      <c r="AP18" s="274"/>
      <c r="AQ18" s="274"/>
      <c r="AR18" s="274"/>
      <c r="AS18" s="274"/>
      <c r="AT18" s="274"/>
      <c r="AU18" s="274"/>
      <c r="AV18" s="274"/>
      <c r="AW18" s="274"/>
      <c r="AX18" s="274"/>
      <c r="AY18" s="274"/>
      <c r="AZ18" s="274"/>
      <c r="BA18" s="274"/>
      <c r="BB18" s="274"/>
      <c r="BC18" s="274"/>
      <c r="BD18" s="274"/>
      <c r="BE18" s="274"/>
      <c r="BF18" s="274"/>
      <c r="BG18" s="274"/>
      <c r="BH18" s="274"/>
      <c r="BI18" s="274"/>
      <c r="BJ18" s="274"/>
      <c r="BK18" s="274"/>
      <c r="BL18" s="274"/>
    </row>
    <row r="19" spans="1:64">
      <c r="A19" s="258"/>
      <c r="B19" s="275" t="s">
        <v>256</v>
      </c>
      <c r="C19" s="319">
        <v>40057</v>
      </c>
      <c r="D19" s="277" t="s">
        <v>41</v>
      </c>
      <c r="E19" s="278" t="s">
        <v>252</v>
      </c>
      <c r="F19" s="279" t="s">
        <v>245</v>
      </c>
      <c r="G19" s="280">
        <v>135981</v>
      </c>
      <c r="H19" s="280">
        <v>3506906</v>
      </c>
      <c r="I19" s="279" t="s">
        <v>238</v>
      </c>
      <c r="J19" s="280">
        <v>3</v>
      </c>
      <c r="K19" s="280">
        <v>19</v>
      </c>
      <c r="L19" s="280">
        <v>928.5</v>
      </c>
      <c r="M19" s="281">
        <v>49.8</v>
      </c>
      <c r="N19" s="321" t="s">
        <v>242</v>
      </c>
      <c r="O19" s="283">
        <v>7175</v>
      </c>
      <c r="P19" s="284">
        <v>247</v>
      </c>
      <c r="Q19" s="283">
        <v>7422</v>
      </c>
      <c r="R19" s="285">
        <v>3496</v>
      </c>
      <c r="S19" s="283">
        <v>138</v>
      </c>
      <c r="T19" s="283">
        <v>917</v>
      </c>
      <c r="U19" s="283">
        <v>502</v>
      </c>
      <c r="V19" s="283">
        <v>234</v>
      </c>
      <c r="W19" s="283">
        <v>152</v>
      </c>
      <c r="X19" s="283">
        <v>0</v>
      </c>
      <c r="Y19" s="283">
        <v>0</v>
      </c>
      <c r="Z19" s="284">
        <v>19</v>
      </c>
      <c r="AA19" s="283">
        <v>305</v>
      </c>
      <c r="AB19" s="285">
        <v>10</v>
      </c>
      <c r="AC19" s="283">
        <v>64</v>
      </c>
      <c r="AD19" s="283">
        <v>271</v>
      </c>
      <c r="AE19" s="283">
        <v>38</v>
      </c>
      <c r="AF19" s="283">
        <v>3</v>
      </c>
      <c r="AG19" s="284">
        <v>13</v>
      </c>
      <c r="AH19" s="283">
        <v>698</v>
      </c>
      <c r="AI19" s="283">
        <v>479</v>
      </c>
      <c r="AJ19" s="283">
        <v>222</v>
      </c>
      <c r="AK19" s="284">
        <v>10</v>
      </c>
      <c r="AL19" s="286">
        <v>7569</v>
      </c>
      <c r="AM19" s="287">
        <v>0.73</v>
      </c>
      <c r="AN19" s="288">
        <v>0.42</v>
      </c>
      <c r="AO19" s="274"/>
      <c r="AP19" s="274"/>
      <c r="AQ19" s="274"/>
      <c r="AR19" s="274"/>
      <c r="AS19" s="274"/>
      <c r="AT19" s="274"/>
      <c r="AU19" s="274"/>
      <c r="AV19" s="274"/>
      <c r="AW19" s="274"/>
      <c r="AX19" s="274"/>
      <c r="AY19" s="274"/>
      <c r="AZ19" s="274"/>
      <c r="BA19" s="274"/>
      <c r="BB19" s="274"/>
      <c r="BC19" s="274"/>
      <c r="BD19" s="274"/>
      <c r="BE19" s="274"/>
      <c r="BF19" s="274"/>
      <c r="BG19" s="274"/>
      <c r="BH19" s="274"/>
      <c r="BI19" s="274"/>
      <c r="BJ19" s="274"/>
      <c r="BK19" s="274"/>
      <c r="BL19" s="274"/>
    </row>
    <row r="20" spans="1:64">
      <c r="A20" s="258"/>
      <c r="B20" s="289" t="s">
        <v>257</v>
      </c>
      <c r="C20" s="290">
        <v>40422</v>
      </c>
      <c r="D20" s="291" t="s">
        <v>42</v>
      </c>
      <c r="E20" s="292" t="s">
        <v>258</v>
      </c>
      <c r="F20" s="293" t="s">
        <v>245</v>
      </c>
      <c r="G20" s="294">
        <v>136125</v>
      </c>
      <c r="H20" s="294">
        <v>8376906</v>
      </c>
      <c r="I20" s="293" t="s">
        <v>238</v>
      </c>
      <c r="J20" s="294">
        <v>11</v>
      </c>
      <c r="K20" s="294">
        <v>18</v>
      </c>
      <c r="L20" s="294">
        <v>554</v>
      </c>
      <c r="M20" s="295">
        <v>21</v>
      </c>
      <c r="N20" s="304" t="s">
        <v>246</v>
      </c>
      <c r="O20" s="297">
        <v>8897</v>
      </c>
      <c r="P20" s="298">
        <v>190</v>
      </c>
      <c r="Q20" s="297">
        <v>9087</v>
      </c>
      <c r="R20" s="299">
        <v>3227</v>
      </c>
      <c r="S20" s="297">
        <v>112</v>
      </c>
      <c r="T20" s="297">
        <v>1027</v>
      </c>
      <c r="U20" s="297">
        <v>628</v>
      </c>
      <c r="V20" s="297">
        <v>108</v>
      </c>
      <c r="W20" s="297">
        <v>0</v>
      </c>
      <c r="X20" s="297">
        <v>114</v>
      </c>
      <c r="Y20" s="297">
        <v>130</v>
      </c>
      <c r="Z20" s="298">
        <v>204</v>
      </c>
      <c r="AA20" s="297">
        <v>168</v>
      </c>
      <c r="AB20" s="299">
        <v>125</v>
      </c>
      <c r="AC20" s="297">
        <v>13</v>
      </c>
      <c r="AD20" s="297">
        <v>97</v>
      </c>
      <c r="AE20" s="297">
        <v>56</v>
      </c>
      <c r="AF20" s="297">
        <v>0</v>
      </c>
      <c r="AG20" s="298">
        <v>18</v>
      </c>
      <c r="AH20" s="297">
        <v>581</v>
      </c>
      <c r="AI20" s="297">
        <v>341</v>
      </c>
      <c r="AJ20" s="297">
        <v>134</v>
      </c>
      <c r="AK20" s="298">
        <v>0</v>
      </c>
      <c r="AL20" s="300">
        <v>7083</v>
      </c>
      <c r="AM20" s="301" t="s">
        <v>240</v>
      </c>
      <c r="AN20" s="302">
        <v>0.46</v>
      </c>
      <c r="AO20" s="274"/>
      <c r="AP20" s="274"/>
      <c r="AQ20" s="274"/>
      <c r="AR20" s="274"/>
      <c r="AS20" s="274"/>
      <c r="AT20" s="274"/>
      <c r="AU20" s="274"/>
      <c r="AV20" s="274"/>
      <c r="AW20" s="274"/>
      <c r="AX20" s="274"/>
      <c r="AY20" s="274"/>
      <c r="AZ20" s="274"/>
      <c r="BA20" s="274"/>
      <c r="BB20" s="274"/>
      <c r="BC20" s="274"/>
      <c r="BD20" s="274"/>
      <c r="BE20" s="274"/>
      <c r="BF20" s="274"/>
      <c r="BG20" s="274"/>
      <c r="BH20" s="274"/>
      <c r="BI20" s="274"/>
      <c r="BJ20" s="274"/>
      <c r="BK20" s="274"/>
      <c r="BL20" s="274"/>
    </row>
    <row r="21" spans="1:64">
      <c r="A21" s="258"/>
      <c r="B21" s="289" t="s">
        <v>259</v>
      </c>
      <c r="C21" s="303">
        <v>40422</v>
      </c>
      <c r="D21" s="291" t="s">
        <v>42</v>
      </c>
      <c r="E21" s="292" t="s">
        <v>258</v>
      </c>
      <c r="F21" s="293" t="s">
        <v>245</v>
      </c>
      <c r="G21" s="294">
        <v>136120</v>
      </c>
      <c r="H21" s="294">
        <v>8376905</v>
      </c>
      <c r="I21" s="293" t="s">
        <v>238</v>
      </c>
      <c r="J21" s="294">
        <v>11</v>
      </c>
      <c r="K21" s="294">
        <v>18</v>
      </c>
      <c r="L21" s="294">
        <v>704</v>
      </c>
      <c r="M21" s="295">
        <v>21.3</v>
      </c>
      <c r="N21" s="304" t="s">
        <v>246</v>
      </c>
      <c r="O21" s="297">
        <v>8636</v>
      </c>
      <c r="P21" s="298">
        <v>240</v>
      </c>
      <c r="Q21" s="297">
        <v>8876</v>
      </c>
      <c r="R21" s="299">
        <v>3757</v>
      </c>
      <c r="S21" s="297">
        <v>243</v>
      </c>
      <c r="T21" s="297">
        <v>624</v>
      </c>
      <c r="U21" s="297">
        <v>483</v>
      </c>
      <c r="V21" s="297">
        <v>179</v>
      </c>
      <c r="W21" s="297" t="s">
        <v>254</v>
      </c>
      <c r="X21" s="297">
        <v>0</v>
      </c>
      <c r="Y21" s="297">
        <v>250</v>
      </c>
      <c r="Z21" s="298">
        <v>51</v>
      </c>
      <c r="AA21" s="297">
        <v>317</v>
      </c>
      <c r="AB21" s="299">
        <v>20</v>
      </c>
      <c r="AC21" s="297">
        <v>44</v>
      </c>
      <c r="AD21" s="297">
        <v>104</v>
      </c>
      <c r="AE21" s="297">
        <v>71</v>
      </c>
      <c r="AF21" s="297">
        <v>0</v>
      </c>
      <c r="AG21" s="298">
        <v>217</v>
      </c>
      <c r="AH21" s="297">
        <v>534</v>
      </c>
      <c r="AI21" s="297" t="s">
        <v>254</v>
      </c>
      <c r="AJ21" s="297">
        <v>236</v>
      </c>
      <c r="AK21" s="298">
        <v>0</v>
      </c>
      <c r="AL21" s="300">
        <v>7446</v>
      </c>
      <c r="AM21" s="301" t="s">
        <v>240</v>
      </c>
      <c r="AN21" s="302">
        <v>0.38</v>
      </c>
      <c r="AO21" s="274"/>
      <c r="AP21" s="274"/>
      <c r="AQ21" s="274"/>
      <c r="AR21" s="274"/>
      <c r="AS21" s="274"/>
      <c r="AT21" s="274"/>
      <c r="AU21" s="274"/>
      <c r="AV21" s="274"/>
      <c r="AW21" s="274"/>
      <c r="AX21" s="274"/>
      <c r="AY21" s="274"/>
      <c r="AZ21" s="274"/>
      <c r="BA21" s="274"/>
      <c r="BB21" s="274"/>
      <c r="BC21" s="274"/>
      <c r="BD21" s="274"/>
      <c r="BE21" s="274"/>
      <c r="BF21" s="274"/>
      <c r="BG21" s="274"/>
      <c r="BH21" s="274"/>
      <c r="BI21" s="274"/>
      <c r="BJ21" s="274"/>
      <c r="BK21" s="274"/>
      <c r="BL21" s="274"/>
    </row>
    <row r="22" spans="1:64">
      <c r="A22" s="258"/>
      <c r="B22" s="259" t="s">
        <v>260</v>
      </c>
      <c r="C22" s="322">
        <v>38596</v>
      </c>
      <c r="D22" s="261" t="s">
        <v>44</v>
      </c>
      <c r="E22" s="262" t="s">
        <v>261</v>
      </c>
      <c r="F22" s="263" t="s">
        <v>245</v>
      </c>
      <c r="G22" s="265">
        <v>130909</v>
      </c>
      <c r="H22" s="265">
        <v>3806905</v>
      </c>
      <c r="I22" s="263" t="s">
        <v>238</v>
      </c>
      <c r="J22" s="265">
        <v>11</v>
      </c>
      <c r="K22" s="265">
        <v>18</v>
      </c>
      <c r="L22" s="265">
        <v>1102</v>
      </c>
      <c r="M22" s="266">
        <v>12.4</v>
      </c>
      <c r="N22" s="323" t="s">
        <v>239</v>
      </c>
      <c r="O22" s="268">
        <v>5962</v>
      </c>
      <c r="P22" s="269">
        <v>827</v>
      </c>
      <c r="Q22" s="268">
        <v>6789</v>
      </c>
      <c r="R22" s="270">
        <v>3597</v>
      </c>
      <c r="S22" s="268">
        <v>13</v>
      </c>
      <c r="T22" s="268">
        <v>773</v>
      </c>
      <c r="U22" s="268">
        <v>505</v>
      </c>
      <c r="V22" s="268">
        <v>191</v>
      </c>
      <c r="W22" s="268">
        <v>100</v>
      </c>
      <c r="X22" s="268">
        <v>155</v>
      </c>
      <c r="Y22" s="268">
        <v>142</v>
      </c>
      <c r="Z22" s="269">
        <v>71</v>
      </c>
      <c r="AA22" s="268">
        <v>101</v>
      </c>
      <c r="AB22" s="270">
        <v>7</v>
      </c>
      <c r="AC22" s="268">
        <v>11</v>
      </c>
      <c r="AD22" s="268">
        <v>154</v>
      </c>
      <c r="AE22" s="268">
        <v>45</v>
      </c>
      <c r="AF22" s="268">
        <v>73</v>
      </c>
      <c r="AG22" s="269">
        <v>42</v>
      </c>
      <c r="AH22" s="268">
        <v>302</v>
      </c>
      <c r="AI22" s="268">
        <v>482</v>
      </c>
      <c r="AJ22" s="268">
        <v>69</v>
      </c>
      <c r="AK22" s="269">
        <v>14</v>
      </c>
      <c r="AL22" s="271">
        <v>6847</v>
      </c>
      <c r="AM22" s="272" t="s">
        <v>240</v>
      </c>
      <c r="AN22" s="273">
        <v>0.8</v>
      </c>
      <c r="AO22" s="274"/>
      <c r="AP22" s="274"/>
      <c r="AQ22" s="274"/>
      <c r="AR22" s="274"/>
      <c r="AS22" s="274"/>
      <c r="AT22" s="274"/>
      <c r="AU22" s="274"/>
      <c r="AV22" s="274"/>
      <c r="AW22" s="274"/>
      <c r="AX22" s="274"/>
      <c r="AY22" s="274"/>
      <c r="AZ22" s="274"/>
      <c r="BA22" s="274"/>
      <c r="BB22" s="274"/>
      <c r="BC22" s="274"/>
      <c r="BD22" s="274"/>
      <c r="BE22" s="274"/>
      <c r="BF22" s="274"/>
      <c r="BG22" s="274"/>
      <c r="BH22" s="274"/>
      <c r="BI22" s="274"/>
      <c r="BJ22" s="274"/>
      <c r="BK22" s="274"/>
      <c r="BL22" s="274"/>
    </row>
    <row r="23" spans="1:64">
      <c r="A23" s="258"/>
      <c r="B23" s="289" t="s">
        <v>262</v>
      </c>
      <c r="C23" s="290">
        <v>40057</v>
      </c>
      <c r="D23" s="291" t="s">
        <v>44</v>
      </c>
      <c r="E23" s="292" t="s">
        <v>261</v>
      </c>
      <c r="F23" s="293" t="s">
        <v>245</v>
      </c>
      <c r="G23" s="294">
        <v>135866</v>
      </c>
      <c r="H23" s="294">
        <v>3806908</v>
      </c>
      <c r="I23" s="293" t="s">
        <v>238</v>
      </c>
      <c r="J23" s="294">
        <v>11</v>
      </c>
      <c r="K23" s="294">
        <v>19</v>
      </c>
      <c r="L23" s="294">
        <v>1155</v>
      </c>
      <c r="M23" s="295">
        <v>32.299999999999997</v>
      </c>
      <c r="N23" s="304" t="s">
        <v>246</v>
      </c>
      <c r="O23" s="297">
        <v>7056</v>
      </c>
      <c r="P23" s="298">
        <v>458</v>
      </c>
      <c r="Q23" s="297">
        <v>7514</v>
      </c>
      <c r="R23" s="299">
        <v>3428</v>
      </c>
      <c r="S23" s="297">
        <v>102</v>
      </c>
      <c r="T23" s="297">
        <v>893</v>
      </c>
      <c r="U23" s="297">
        <v>362</v>
      </c>
      <c r="V23" s="297">
        <v>165</v>
      </c>
      <c r="W23" s="297">
        <v>145</v>
      </c>
      <c r="X23" s="297">
        <v>177</v>
      </c>
      <c r="Y23" s="297">
        <v>130</v>
      </c>
      <c r="Z23" s="298">
        <v>85</v>
      </c>
      <c r="AA23" s="297">
        <v>80</v>
      </c>
      <c r="AB23" s="299">
        <v>59</v>
      </c>
      <c r="AC23" s="297">
        <v>32</v>
      </c>
      <c r="AD23" s="297">
        <v>114</v>
      </c>
      <c r="AE23" s="297">
        <v>40</v>
      </c>
      <c r="AF23" s="297">
        <v>9</v>
      </c>
      <c r="AG23" s="298">
        <v>36</v>
      </c>
      <c r="AH23" s="297">
        <v>603</v>
      </c>
      <c r="AI23" s="297">
        <v>590</v>
      </c>
      <c r="AJ23" s="297">
        <v>48</v>
      </c>
      <c r="AK23" s="298">
        <v>8</v>
      </c>
      <c r="AL23" s="300">
        <v>7104</v>
      </c>
      <c r="AM23" s="301" t="s">
        <v>240</v>
      </c>
      <c r="AN23" s="302">
        <v>0.43</v>
      </c>
      <c r="AO23" s="274"/>
      <c r="AP23" s="274"/>
      <c r="AQ23" s="274"/>
      <c r="AR23" s="274"/>
      <c r="AS23" s="274"/>
      <c r="AT23" s="274"/>
      <c r="AU23" s="274"/>
      <c r="AV23" s="274"/>
      <c r="AW23" s="274"/>
      <c r="AX23" s="274"/>
      <c r="AY23" s="274"/>
      <c r="AZ23" s="274"/>
      <c r="BA23" s="274"/>
      <c r="BB23" s="274"/>
      <c r="BC23" s="274"/>
      <c r="BD23" s="274"/>
      <c r="BE23" s="274"/>
      <c r="BF23" s="274"/>
      <c r="BG23" s="274"/>
      <c r="BH23" s="274"/>
      <c r="BI23" s="274"/>
      <c r="BJ23" s="274"/>
      <c r="BK23" s="274"/>
      <c r="BL23" s="274"/>
    </row>
    <row r="24" spans="1:64">
      <c r="A24" s="258"/>
      <c r="B24" s="289" t="s">
        <v>263</v>
      </c>
      <c r="C24" s="290">
        <v>40057</v>
      </c>
      <c r="D24" s="324" t="s">
        <v>44</v>
      </c>
      <c r="E24" s="292" t="s">
        <v>261</v>
      </c>
      <c r="F24" s="293" t="s">
        <v>245</v>
      </c>
      <c r="G24" s="325">
        <v>135865</v>
      </c>
      <c r="H24" s="294">
        <v>3806907</v>
      </c>
      <c r="I24" s="293" t="s">
        <v>238</v>
      </c>
      <c r="J24" s="294">
        <v>3</v>
      </c>
      <c r="K24" s="294">
        <v>19</v>
      </c>
      <c r="L24" s="294">
        <v>764</v>
      </c>
      <c r="M24" s="295">
        <v>29.2</v>
      </c>
      <c r="N24" s="304" t="s">
        <v>246</v>
      </c>
      <c r="O24" s="297">
        <v>7448</v>
      </c>
      <c r="P24" s="298">
        <v>270</v>
      </c>
      <c r="Q24" s="297">
        <v>7717</v>
      </c>
      <c r="R24" s="299">
        <v>3717</v>
      </c>
      <c r="S24" s="297">
        <v>122</v>
      </c>
      <c r="T24" s="297">
        <v>1359</v>
      </c>
      <c r="U24" s="297">
        <v>548</v>
      </c>
      <c r="V24" s="297">
        <v>111</v>
      </c>
      <c r="W24" s="297">
        <v>141</v>
      </c>
      <c r="X24" s="297" t="s">
        <v>254</v>
      </c>
      <c r="Y24" s="297">
        <v>0</v>
      </c>
      <c r="Z24" s="298">
        <v>71</v>
      </c>
      <c r="AA24" s="297">
        <v>139</v>
      </c>
      <c r="AB24" s="299">
        <v>169</v>
      </c>
      <c r="AC24" s="297">
        <v>16</v>
      </c>
      <c r="AD24" s="297">
        <v>110</v>
      </c>
      <c r="AE24" s="297">
        <v>16</v>
      </c>
      <c r="AF24" s="297">
        <v>7</v>
      </c>
      <c r="AG24" s="298">
        <v>12</v>
      </c>
      <c r="AH24" s="297">
        <v>717</v>
      </c>
      <c r="AI24" s="297" t="s">
        <v>254</v>
      </c>
      <c r="AJ24" s="297">
        <v>25</v>
      </c>
      <c r="AK24" s="298">
        <v>9</v>
      </c>
      <c r="AL24" s="300">
        <v>7577</v>
      </c>
      <c r="AM24" s="301">
        <v>0.72</v>
      </c>
      <c r="AN24" s="302">
        <v>0.37</v>
      </c>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c r="BL24" s="274"/>
    </row>
    <row r="25" spans="1:64">
      <c r="A25" s="258"/>
      <c r="B25" s="326" t="s">
        <v>264</v>
      </c>
      <c r="C25" s="327">
        <v>39326</v>
      </c>
      <c r="D25" s="328" t="s">
        <v>44</v>
      </c>
      <c r="E25" s="329" t="s">
        <v>261</v>
      </c>
      <c r="F25" s="330" t="s">
        <v>245</v>
      </c>
      <c r="G25" s="331">
        <v>135367</v>
      </c>
      <c r="H25" s="331">
        <v>3806906</v>
      </c>
      <c r="I25" s="330" t="s">
        <v>238</v>
      </c>
      <c r="J25" s="331">
        <v>4</v>
      </c>
      <c r="K25" s="331">
        <v>18</v>
      </c>
      <c r="L25" s="331">
        <v>1236</v>
      </c>
      <c r="M25" s="332">
        <v>33.5</v>
      </c>
      <c r="N25" s="333" t="s">
        <v>246</v>
      </c>
      <c r="O25" s="334">
        <v>7460</v>
      </c>
      <c r="P25" s="335">
        <v>114</v>
      </c>
      <c r="Q25" s="334">
        <v>7574</v>
      </c>
      <c r="R25" s="336">
        <v>3299</v>
      </c>
      <c r="S25" s="334">
        <v>116</v>
      </c>
      <c r="T25" s="334">
        <v>0</v>
      </c>
      <c r="U25" s="334">
        <v>2093</v>
      </c>
      <c r="V25" s="334">
        <v>0</v>
      </c>
      <c r="W25" s="334">
        <v>0</v>
      </c>
      <c r="X25" s="334">
        <v>0</v>
      </c>
      <c r="Y25" s="334">
        <v>0</v>
      </c>
      <c r="Z25" s="335">
        <v>85</v>
      </c>
      <c r="AA25" s="334">
        <v>99</v>
      </c>
      <c r="AB25" s="336">
        <v>26</v>
      </c>
      <c r="AC25" s="334">
        <v>15</v>
      </c>
      <c r="AD25" s="334">
        <v>184</v>
      </c>
      <c r="AE25" s="334">
        <v>62</v>
      </c>
      <c r="AF25" s="334">
        <v>109</v>
      </c>
      <c r="AG25" s="335">
        <v>69</v>
      </c>
      <c r="AH25" s="334">
        <v>578</v>
      </c>
      <c r="AI25" s="334">
        <v>26</v>
      </c>
      <c r="AJ25" s="334">
        <v>165</v>
      </c>
      <c r="AK25" s="335">
        <v>5</v>
      </c>
      <c r="AL25" s="337">
        <v>6931</v>
      </c>
      <c r="AM25" s="338" t="s">
        <v>265</v>
      </c>
      <c r="AN25" s="339">
        <v>0.37</v>
      </c>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c r="BL25" s="274"/>
    </row>
    <row r="26" spans="1:64">
      <c r="A26" s="258"/>
      <c r="B26" s="275" t="s">
        <v>266</v>
      </c>
      <c r="C26" s="319">
        <v>40422</v>
      </c>
      <c r="D26" s="277" t="s">
        <v>44</v>
      </c>
      <c r="E26" s="278" t="s">
        <v>261</v>
      </c>
      <c r="F26" s="279" t="s">
        <v>245</v>
      </c>
      <c r="G26" s="280">
        <v>136198</v>
      </c>
      <c r="H26" s="280">
        <v>3806909</v>
      </c>
      <c r="I26" s="279" t="s">
        <v>238</v>
      </c>
      <c r="J26" s="280">
        <v>11</v>
      </c>
      <c r="K26" s="280">
        <v>18</v>
      </c>
      <c r="L26" s="280">
        <v>642</v>
      </c>
      <c r="M26" s="281">
        <v>39.299999999999997</v>
      </c>
      <c r="N26" s="321" t="s">
        <v>242</v>
      </c>
      <c r="O26" s="283">
        <v>10065</v>
      </c>
      <c r="P26" s="284">
        <v>100</v>
      </c>
      <c r="Q26" s="283">
        <v>10165</v>
      </c>
      <c r="R26" s="285">
        <v>4497</v>
      </c>
      <c r="S26" s="283">
        <v>157</v>
      </c>
      <c r="T26" s="283">
        <v>1410</v>
      </c>
      <c r="U26" s="283">
        <v>466</v>
      </c>
      <c r="V26" s="283">
        <v>81</v>
      </c>
      <c r="W26" s="283">
        <v>0</v>
      </c>
      <c r="X26" s="283" t="s">
        <v>254</v>
      </c>
      <c r="Y26" s="283">
        <v>20</v>
      </c>
      <c r="Z26" s="284">
        <v>84</v>
      </c>
      <c r="AA26" s="283">
        <v>36</v>
      </c>
      <c r="AB26" s="285">
        <v>121</v>
      </c>
      <c r="AC26" s="283">
        <v>11</v>
      </c>
      <c r="AD26" s="283">
        <v>107</v>
      </c>
      <c r="AE26" s="283">
        <v>56</v>
      </c>
      <c r="AF26" s="283">
        <v>0</v>
      </c>
      <c r="AG26" s="284">
        <v>760</v>
      </c>
      <c r="AH26" s="283">
        <v>648</v>
      </c>
      <c r="AI26" s="283" t="s">
        <v>254</v>
      </c>
      <c r="AJ26" s="283">
        <v>31</v>
      </c>
      <c r="AK26" s="284">
        <v>9</v>
      </c>
      <c r="AL26" s="286">
        <v>8939</v>
      </c>
      <c r="AM26" s="287" t="s">
        <v>240</v>
      </c>
      <c r="AN26" s="288">
        <v>0.26</v>
      </c>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4"/>
      <c r="BL26" s="274"/>
    </row>
    <row r="27" spans="1:64">
      <c r="A27" s="258"/>
      <c r="B27" s="275" t="s">
        <v>267</v>
      </c>
      <c r="C27" s="276">
        <v>37865</v>
      </c>
      <c r="D27" s="277" t="s">
        <v>45</v>
      </c>
      <c r="E27" s="278" t="s">
        <v>193</v>
      </c>
      <c r="F27" s="279" t="s">
        <v>237</v>
      </c>
      <c r="G27" s="280">
        <v>134226</v>
      </c>
      <c r="H27" s="280">
        <v>3046905</v>
      </c>
      <c r="I27" s="279" t="s">
        <v>238</v>
      </c>
      <c r="J27" s="280">
        <v>11</v>
      </c>
      <c r="K27" s="280">
        <v>18</v>
      </c>
      <c r="L27" s="280">
        <v>1181</v>
      </c>
      <c r="M27" s="281">
        <v>41.8</v>
      </c>
      <c r="N27" s="282" t="s">
        <v>242</v>
      </c>
      <c r="O27" s="283">
        <v>8145</v>
      </c>
      <c r="P27" s="284">
        <v>377</v>
      </c>
      <c r="Q27" s="283">
        <v>8522</v>
      </c>
      <c r="R27" s="285">
        <v>4047</v>
      </c>
      <c r="S27" s="283">
        <v>93</v>
      </c>
      <c r="T27" s="283">
        <v>854</v>
      </c>
      <c r="U27" s="283">
        <v>676</v>
      </c>
      <c r="V27" s="283">
        <v>160</v>
      </c>
      <c r="W27" s="283">
        <v>178</v>
      </c>
      <c r="X27" s="283" t="s">
        <v>254</v>
      </c>
      <c r="Y27" s="283">
        <v>47</v>
      </c>
      <c r="Z27" s="284">
        <v>130</v>
      </c>
      <c r="AA27" s="283">
        <v>279</v>
      </c>
      <c r="AB27" s="285">
        <v>162</v>
      </c>
      <c r="AC27" s="283">
        <v>-3</v>
      </c>
      <c r="AD27" s="283">
        <v>100</v>
      </c>
      <c r="AE27" s="283">
        <v>65</v>
      </c>
      <c r="AF27" s="283">
        <v>105</v>
      </c>
      <c r="AG27" s="284">
        <v>62</v>
      </c>
      <c r="AH27" s="283">
        <v>401</v>
      </c>
      <c r="AI27" s="283" t="s">
        <v>254</v>
      </c>
      <c r="AJ27" s="283">
        <v>296</v>
      </c>
      <c r="AK27" s="284">
        <v>22</v>
      </c>
      <c r="AL27" s="286">
        <v>8185</v>
      </c>
      <c r="AM27" s="287" t="s">
        <v>240</v>
      </c>
      <c r="AN27" s="288">
        <v>0.48</v>
      </c>
      <c r="AO27" s="274"/>
      <c r="AP27" s="274"/>
      <c r="AQ27" s="274"/>
      <c r="AR27" s="274"/>
      <c r="AS27" s="274"/>
      <c r="AT27" s="274"/>
      <c r="AU27" s="274"/>
      <c r="AV27" s="274"/>
      <c r="AW27" s="274"/>
      <c r="AX27" s="274"/>
      <c r="AY27" s="274"/>
      <c r="AZ27" s="274"/>
      <c r="BA27" s="274"/>
      <c r="BB27" s="274"/>
      <c r="BC27" s="274"/>
      <c r="BD27" s="274"/>
      <c r="BE27" s="274"/>
      <c r="BF27" s="274"/>
      <c r="BG27" s="274"/>
      <c r="BH27" s="274"/>
      <c r="BI27" s="274"/>
      <c r="BJ27" s="274"/>
      <c r="BK27" s="274"/>
      <c r="BL27" s="274"/>
    </row>
    <row r="28" spans="1:64">
      <c r="A28" s="258"/>
      <c r="B28" s="275" t="s">
        <v>268</v>
      </c>
      <c r="C28" s="319">
        <v>40422</v>
      </c>
      <c r="D28" s="277" t="s">
        <v>46</v>
      </c>
      <c r="E28" s="278" t="s">
        <v>269</v>
      </c>
      <c r="F28" s="279" t="s">
        <v>245</v>
      </c>
      <c r="G28" s="280">
        <v>136164</v>
      </c>
      <c r="H28" s="280">
        <v>8466905</v>
      </c>
      <c r="I28" s="279" t="s">
        <v>238</v>
      </c>
      <c r="J28" s="280">
        <v>11</v>
      </c>
      <c r="K28" s="280">
        <v>19</v>
      </c>
      <c r="L28" s="280">
        <v>670</v>
      </c>
      <c r="M28" s="281">
        <v>39.4</v>
      </c>
      <c r="N28" s="282" t="s">
        <v>242</v>
      </c>
      <c r="O28" s="283">
        <v>9433</v>
      </c>
      <c r="P28" s="284">
        <v>91</v>
      </c>
      <c r="Q28" s="283">
        <v>9524</v>
      </c>
      <c r="R28" s="285">
        <v>3533</v>
      </c>
      <c r="S28" s="283">
        <v>313</v>
      </c>
      <c r="T28" s="283">
        <v>901</v>
      </c>
      <c r="U28" s="283">
        <v>513</v>
      </c>
      <c r="V28" s="283">
        <v>185</v>
      </c>
      <c r="W28" s="283">
        <v>0</v>
      </c>
      <c r="X28" s="283" t="s">
        <v>254</v>
      </c>
      <c r="Y28" s="283">
        <v>0</v>
      </c>
      <c r="Z28" s="284">
        <v>313</v>
      </c>
      <c r="AA28" s="283">
        <v>33</v>
      </c>
      <c r="AB28" s="285">
        <v>140</v>
      </c>
      <c r="AC28" s="283">
        <v>24</v>
      </c>
      <c r="AD28" s="283">
        <v>215</v>
      </c>
      <c r="AE28" s="283">
        <v>40</v>
      </c>
      <c r="AF28" s="283">
        <v>3</v>
      </c>
      <c r="AG28" s="284">
        <v>76</v>
      </c>
      <c r="AH28" s="283">
        <v>760</v>
      </c>
      <c r="AI28" s="283" t="s">
        <v>254</v>
      </c>
      <c r="AJ28" s="283">
        <v>75</v>
      </c>
      <c r="AK28" s="284">
        <v>4</v>
      </c>
      <c r="AL28" s="286">
        <v>7409</v>
      </c>
      <c r="AM28" s="287" t="s">
        <v>240</v>
      </c>
      <c r="AN28" s="288">
        <v>0.37</v>
      </c>
      <c r="AO28" s="274"/>
      <c r="AP28" s="274"/>
      <c r="AQ28" s="274"/>
      <c r="AR28" s="274"/>
      <c r="AS28" s="274"/>
      <c r="AT28" s="274"/>
      <c r="AU28" s="274"/>
      <c r="AV28" s="274"/>
      <c r="AW28" s="274"/>
      <c r="AX28" s="274"/>
      <c r="AY28" s="274"/>
      <c r="AZ28" s="274"/>
      <c r="BA28" s="274"/>
      <c r="BB28" s="274"/>
      <c r="BC28" s="274"/>
      <c r="BD28" s="274"/>
      <c r="BE28" s="274"/>
      <c r="BF28" s="274"/>
      <c r="BG28" s="274"/>
      <c r="BH28" s="274"/>
      <c r="BI28" s="274"/>
      <c r="BJ28" s="274"/>
      <c r="BK28" s="274"/>
      <c r="BL28" s="274"/>
    </row>
    <row r="29" spans="1:64">
      <c r="A29" s="258"/>
      <c r="B29" s="259" t="s">
        <v>270</v>
      </c>
      <c r="C29" s="340">
        <v>39693</v>
      </c>
      <c r="D29" s="261" t="s">
        <v>47</v>
      </c>
      <c r="E29" s="262" t="s">
        <v>258</v>
      </c>
      <c r="F29" s="263" t="s">
        <v>245</v>
      </c>
      <c r="G29" s="264">
        <v>135581</v>
      </c>
      <c r="H29" s="265">
        <v>8016909</v>
      </c>
      <c r="I29" s="263" t="s">
        <v>238</v>
      </c>
      <c r="J29" s="265">
        <v>11</v>
      </c>
      <c r="K29" s="265">
        <v>18</v>
      </c>
      <c r="L29" s="265">
        <v>531</v>
      </c>
      <c r="M29" s="266">
        <v>12.2</v>
      </c>
      <c r="N29" s="267" t="s">
        <v>239</v>
      </c>
      <c r="O29" s="268">
        <v>6194</v>
      </c>
      <c r="P29" s="269">
        <v>620</v>
      </c>
      <c r="Q29" s="268">
        <v>6814</v>
      </c>
      <c r="R29" s="270">
        <v>3687</v>
      </c>
      <c r="S29" s="268">
        <v>299</v>
      </c>
      <c r="T29" s="268">
        <v>21</v>
      </c>
      <c r="U29" s="268">
        <v>699</v>
      </c>
      <c r="V29" s="268" t="s">
        <v>254</v>
      </c>
      <c r="W29" s="268">
        <v>0</v>
      </c>
      <c r="X29" s="268" t="s">
        <v>254</v>
      </c>
      <c r="Y29" s="268">
        <v>19</v>
      </c>
      <c r="Z29" s="269">
        <v>166</v>
      </c>
      <c r="AA29" s="268">
        <v>98</v>
      </c>
      <c r="AB29" s="270">
        <v>28</v>
      </c>
      <c r="AC29" s="268">
        <v>19</v>
      </c>
      <c r="AD29" s="268">
        <v>141</v>
      </c>
      <c r="AE29" s="268">
        <v>68</v>
      </c>
      <c r="AF29" s="268">
        <v>64</v>
      </c>
      <c r="AG29" s="269">
        <v>92</v>
      </c>
      <c r="AH29" s="268">
        <v>657</v>
      </c>
      <c r="AI29" s="268">
        <v>620</v>
      </c>
      <c r="AJ29" s="268">
        <v>128</v>
      </c>
      <c r="AK29" s="269">
        <v>53</v>
      </c>
      <c r="AL29" s="271">
        <v>6951</v>
      </c>
      <c r="AM29" s="272" t="s">
        <v>240</v>
      </c>
      <c r="AN29" s="273">
        <v>0.94</v>
      </c>
      <c r="AO29" s="274"/>
      <c r="AP29" s="274"/>
      <c r="AQ29" s="274"/>
      <c r="AR29" s="274"/>
      <c r="AS29" s="274"/>
      <c r="AT29" s="274"/>
      <c r="AU29" s="274"/>
      <c r="AV29" s="274"/>
      <c r="AW29" s="274"/>
      <c r="AX29" s="274"/>
      <c r="AY29" s="274"/>
      <c r="AZ29" s="274"/>
      <c r="BA29" s="274"/>
      <c r="BB29" s="274"/>
      <c r="BC29" s="274"/>
      <c r="BD29" s="274"/>
      <c r="BE29" s="274"/>
      <c r="BF29" s="274"/>
      <c r="BG29" s="274"/>
      <c r="BH29" s="274"/>
      <c r="BI29" s="274"/>
      <c r="BJ29" s="274"/>
      <c r="BK29" s="274"/>
      <c r="BL29" s="274"/>
    </row>
    <row r="30" spans="1:64">
      <c r="A30" s="258"/>
      <c r="B30" s="259" t="s">
        <v>271</v>
      </c>
      <c r="C30" s="260">
        <v>39695</v>
      </c>
      <c r="D30" s="261" t="s">
        <v>47</v>
      </c>
      <c r="E30" s="262" t="s">
        <v>258</v>
      </c>
      <c r="F30" s="263" t="s">
        <v>245</v>
      </c>
      <c r="G30" s="265">
        <v>135575</v>
      </c>
      <c r="H30" s="265">
        <v>8016908</v>
      </c>
      <c r="I30" s="263" t="s">
        <v>238</v>
      </c>
      <c r="J30" s="265">
        <v>11</v>
      </c>
      <c r="K30" s="265">
        <v>18</v>
      </c>
      <c r="L30" s="265">
        <v>541</v>
      </c>
      <c r="M30" s="266">
        <v>3.8</v>
      </c>
      <c r="N30" s="323" t="s">
        <v>239</v>
      </c>
      <c r="O30" s="268">
        <v>6952</v>
      </c>
      <c r="P30" s="269">
        <v>8092</v>
      </c>
      <c r="Q30" s="268">
        <v>15044</v>
      </c>
      <c r="R30" s="270">
        <v>3379</v>
      </c>
      <c r="S30" s="268">
        <v>10</v>
      </c>
      <c r="T30" s="268">
        <v>495</v>
      </c>
      <c r="U30" s="268">
        <v>502</v>
      </c>
      <c r="V30" s="268">
        <v>248</v>
      </c>
      <c r="W30" s="268">
        <v>108</v>
      </c>
      <c r="X30" s="268">
        <v>0</v>
      </c>
      <c r="Y30" s="268">
        <v>0</v>
      </c>
      <c r="Z30" s="269">
        <v>116</v>
      </c>
      <c r="AA30" s="268">
        <v>548</v>
      </c>
      <c r="AB30" s="270">
        <v>123</v>
      </c>
      <c r="AC30" s="268">
        <v>16</v>
      </c>
      <c r="AD30" s="268">
        <v>114</v>
      </c>
      <c r="AE30" s="268">
        <v>82</v>
      </c>
      <c r="AF30" s="268">
        <v>18</v>
      </c>
      <c r="AG30" s="269">
        <v>615</v>
      </c>
      <c r="AH30" s="268">
        <v>589</v>
      </c>
      <c r="AI30" s="268">
        <v>315</v>
      </c>
      <c r="AJ30" s="268">
        <v>228</v>
      </c>
      <c r="AK30" s="269">
        <v>0</v>
      </c>
      <c r="AL30" s="271">
        <v>7506</v>
      </c>
      <c r="AM30" s="272" t="s">
        <v>240</v>
      </c>
      <c r="AN30" s="273">
        <v>0.8</v>
      </c>
      <c r="AO30" s="274"/>
      <c r="AP30" s="274"/>
      <c r="AQ30" s="274"/>
      <c r="AR30" s="274"/>
      <c r="AS30" s="274"/>
      <c r="AT30" s="274"/>
      <c r="AU30" s="274"/>
      <c r="AV30" s="274"/>
      <c r="AW30" s="274"/>
      <c r="AX30" s="274"/>
      <c r="AY30" s="274"/>
      <c r="AZ30" s="274"/>
      <c r="BA30" s="274"/>
      <c r="BB30" s="274"/>
      <c r="BC30" s="274"/>
      <c r="BD30" s="274"/>
      <c r="BE30" s="274"/>
      <c r="BF30" s="274"/>
      <c r="BG30" s="274"/>
      <c r="BH30" s="274"/>
      <c r="BI30" s="274"/>
      <c r="BJ30" s="274"/>
      <c r="BK30" s="274"/>
      <c r="BL30" s="274"/>
    </row>
    <row r="31" spans="1:64">
      <c r="A31" s="258"/>
      <c r="B31" s="275" t="s">
        <v>272</v>
      </c>
      <c r="C31" s="341">
        <v>37865</v>
      </c>
      <c r="D31" s="277" t="s">
        <v>47</v>
      </c>
      <c r="E31" s="278" t="s">
        <v>258</v>
      </c>
      <c r="F31" s="279" t="s">
        <v>245</v>
      </c>
      <c r="G31" s="280">
        <v>134221</v>
      </c>
      <c r="H31" s="280">
        <v>8016905</v>
      </c>
      <c r="I31" s="279" t="s">
        <v>238</v>
      </c>
      <c r="J31" s="280">
        <v>11</v>
      </c>
      <c r="K31" s="280">
        <v>18</v>
      </c>
      <c r="L31" s="280">
        <v>1144</v>
      </c>
      <c r="M31" s="281">
        <v>48.1</v>
      </c>
      <c r="N31" s="282" t="s">
        <v>242</v>
      </c>
      <c r="O31" s="283">
        <v>7963</v>
      </c>
      <c r="P31" s="284">
        <v>1524</v>
      </c>
      <c r="Q31" s="283">
        <v>9487</v>
      </c>
      <c r="R31" s="285">
        <v>4594</v>
      </c>
      <c r="S31" s="283">
        <v>66</v>
      </c>
      <c r="T31" s="283">
        <v>752</v>
      </c>
      <c r="U31" s="283">
        <v>1429</v>
      </c>
      <c r="V31" s="283">
        <v>137</v>
      </c>
      <c r="W31" s="283">
        <v>208</v>
      </c>
      <c r="X31" s="283">
        <v>0</v>
      </c>
      <c r="Y31" s="283">
        <v>20</v>
      </c>
      <c r="Z31" s="284">
        <v>92</v>
      </c>
      <c r="AA31" s="283">
        <v>234</v>
      </c>
      <c r="AB31" s="285">
        <v>65</v>
      </c>
      <c r="AC31" s="283">
        <v>28</v>
      </c>
      <c r="AD31" s="283">
        <v>126</v>
      </c>
      <c r="AE31" s="283">
        <v>65</v>
      </c>
      <c r="AF31" s="283">
        <v>6</v>
      </c>
      <c r="AG31" s="284">
        <v>85</v>
      </c>
      <c r="AH31" s="283">
        <v>779</v>
      </c>
      <c r="AI31" s="283">
        <v>418</v>
      </c>
      <c r="AJ31" s="283">
        <v>289</v>
      </c>
      <c r="AK31" s="284">
        <v>69</v>
      </c>
      <c r="AL31" s="286">
        <v>9461</v>
      </c>
      <c r="AM31" s="287" t="s">
        <v>240</v>
      </c>
      <c r="AN31" s="288">
        <v>0.34</v>
      </c>
      <c r="AO31" s="274"/>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4"/>
      <c r="BL31" s="274"/>
    </row>
    <row r="32" spans="1:64">
      <c r="A32" s="258"/>
      <c r="B32" s="275" t="s">
        <v>273</v>
      </c>
      <c r="C32" s="319">
        <v>39701</v>
      </c>
      <c r="D32" s="277" t="s">
        <v>47</v>
      </c>
      <c r="E32" s="278" t="s">
        <v>258</v>
      </c>
      <c r="F32" s="279" t="s">
        <v>245</v>
      </c>
      <c r="G32" s="280">
        <v>135597</v>
      </c>
      <c r="H32" s="280">
        <v>8016910</v>
      </c>
      <c r="I32" s="279" t="s">
        <v>238</v>
      </c>
      <c r="J32" s="280">
        <v>11</v>
      </c>
      <c r="K32" s="280">
        <v>18</v>
      </c>
      <c r="L32" s="280">
        <v>756</v>
      </c>
      <c r="M32" s="281">
        <v>42</v>
      </c>
      <c r="N32" s="342" t="s">
        <v>242</v>
      </c>
      <c r="O32" s="283">
        <v>7393</v>
      </c>
      <c r="P32" s="284">
        <v>1804</v>
      </c>
      <c r="Q32" s="283">
        <v>9197</v>
      </c>
      <c r="R32" s="285">
        <v>4258</v>
      </c>
      <c r="S32" s="283">
        <v>53</v>
      </c>
      <c r="T32" s="283">
        <v>582</v>
      </c>
      <c r="U32" s="283">
        <v>586</v>
      </c>
      <c r="V32" s="283">
        <v>311</v>
      </c>
      <c r="W32" s="283">
        <v>116</v>
      </c>
      <c r="X32" s="283">
        <v>447</v>
      </c>
      <c r="Y32" s="283">
        <v>0</v>
      </c>
      <c r="Z32" s="284">
        <v>38</v>
      </c>
      <c r="AA32" s="283">
        <v>93</v>
      </c>
      <c r="AB32" s="285">
        <v>25</v>
      </c>
      <c r="AC32" s="283">
        <v>15</v>
      </c>
      <c r="AD32" s="283">
        <v>152</v>
      </c>
      <c r="AE32" s="283">
        <v>114</v>
      </c>
      <c r="AF32" s="283">
        <v>7</v>
      </c>
      <c r="AG32" s="284">
        <v>74</v>
      </c>
      <c r="AH32" s="283">
        <v>397</v>
      </c>
      <c r="AI32" s="283">
        <v>1007</v>
      </c>
      <c r="AJ32" s="283">
        <v>103</v>
      </c>
      <c r="AK32" s="284">
        <v>11</v>
      </c>
      <c r="AL32" s="286">
        <v>8388</v>
      </c>
      <c r="AM32" s="287" t="s">
        <v>240</v>
      </c>
      <c r="AN32" s="288">
        <v>0.32</v>
      </c>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row>
    <row r="33" spans="1:64">
      <c r="A33" s="258"/>
      <c r="B33" s="259" t="s">
        <v>274</v>
      </c>
      <c r="C33" s="260">
        <v>40057</v>
      </c>
      <c r="D33" s="261" t="s">
        <v>49</v>
      </c>
      <c r="E33" s="262" t="s">
        <v>269</v>
      </c>
      <c r="F33" s="263" t="s">
        <v>245</v>
      </c>
      <c r="G33" s="343">
        <v>135879</v>
      </c>
      <c r="H33" s="265">
        <v>8256905</v>
      </c>
      <c r="I33" s="263" t="s">
        <v>238</v>
      </c>
      <c r="J33" s="265">
        <v>11</v>
      </c>
      <c r="K33" s="265">
        <v>19</v>
      </c>
      <c r="L33" s="265">
        <v>839</v>
      </c>
      <c r="M33" s="266">
        <v>15</v>
      </c>
      <c r="N33" s="267" t="s">
        <v>239</v>
      </c>
      <c r="O33" s="268">
        <v>6471</v>
      </c>
      <c r="P33" s="269">
        <v>241</v>
      </c>
      <c r="Q33" s="268">
        <v>6712</v>
      </c>
      <c r="R33" s="270">
        <v>3089</v>
      </c>
      <c r="S33" s="268">
        <v>24</v>
      </c>
      <c r="T33" s="268">
        <v>594</v>
      </c>
      <c r="U33" s="268">
        <v>895</v>
      </c>
      <c r="V33" s="268">
        <v>145</v>
      </c>
      <c r="W33" s="268" t="s">
        <v>254</v>
      </c>
      <c r="X33" s="268">
        <v>0</v>
      </c>
      <c r="Y33" s="268">
        <v>0</v>
      </c>
      <c r="Z33" s="269">
        <v>92</v>
      </c>
      <c r="AA33" s="268">
        <v>122</v>
      </c>
      <c r="AB33" s="270">
        <v>94</v>
      </c>
      <c r="AC33" s="268">
        <v>4</v>
      </c>
      <c r="AD33" s="268">
        <v>99</v>
      </c>
      <c r="AE33" s="268">
        <v>44</v>
      </c>
      <c r="AF33" s="268">
        <v>12</v>
      </c>
      <c r="AG33" s="269">
        <v>12</v>
      </c>
      <c r="AH33" s="268">
        <v>722</v>
      </c>
      <c r="AI33" s="268" t="s">
        <v>254</v>
      </c>
      <c r="AJ33" s="268">
        <v>172</v>
      </c>
      <c r="AK33" s="269">
        <v>0</v>
      </c>
      <c r="AL33" s="271">
        <v>6461</v>
      </c>
      <c r="AM33" s="272" t="s">
        <v>240</v>
      </c>
      <c r="AN33" s="273">
        <v>0.4</v>
      </c>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row>
    <row r="34" spans="1:64">
      <c r="A34" s="258"/>
      <c r="B34" s="259" t="s">
        <v>275</v>
      </c>
      <c r="C34" s="260">
        <v>40422</v>
      </c>
      <c r="D34" s="261" t="s">
        <v>51</v>
      </c>
      <c r="E34" s="262" t="s">
        <v>261</v>
      </c>
      <c r="F34" s="263" t="s">
        <v>245</v>
      </c>
      <c r="G34" s="265">
        <v>136094</v>
      </c>
      <c r="H34" s="265">
        <v>3816905</v>
      </c>
      <c r="I34" s="263" t="s">
        <v>238</v>
      </c>
      <c r="J34" s="265">
        <v>11</v>
      </c>
      <c r="K34" s="265">
        <v>19</v>
      </c>
      <c r="L34" s="265">
        <v>1067</v>
      </c>
      <c r="M34" s="266">
        <v>11.5</v>
      </c>
      <c r="N34" s="267" t="s">
        <v>239</v>
      </c>
      <c r="O34" s="268">
        <v>6575</v>
      </c>
      <c r="P34" s="269">
        <v>359</v>
      </c>
      <c r="Q34" s="268">
        <v>6934</v>
      </c>
      <c r="R34" s="270">
        <v>3359</v>
      </c>
      <c r="S34" s="268">
        <v>127</v>
      </c>
      <c r="T34" s="268">
        <v>709</v>
      </c>
      <c r="U34" s="268">
        <v>412</v>
      </c>
      <c r="V34" s="268">
        <v>141</v>
      </c>
      <c r="W34" s="268">
        <v>115</v>
      </c>
      <c r="X34" s="268">
        <v>105</v>
      </c>
      <c r="Y34" s="268">
        <v>0</v>
      </c>
      <c r="Z34" s="269">
        <v>82</v>
      </c>
      <c r="AA34" s="268">
        <v>43</v>
      </c>
      <c r="AB34" s="270">
        <v>10</v>
      </c>
      <c r="AC34" s="268">
        <v>8</v>
      </c>
      <c r="AD34" s="268">
        <v>59</v>
      </c>
      <c r="AE34" s="268">
        <v>24</v>
      </c>
      <c r="AF34" s="268">
        <v>3</v>
      </c>
      <c r="AG34" s="269">
        <v>51</v>
      </c>
      <c r="AH34" s="268">
        <v>555</v>
      </c>
      <c r="AI34" s="268">
        <v>420</v>
      </c>
      <c r="AJ34" s="268">
        <v>113</v>
      </c>
      <c r="AK34" s="269">
        <v>3</v>
      </c>
      <c r="AL34" s="271">
        <v>6339</v>
      </c>
      <c r="AM34" s="272" t="s">
        <v>240</v>
      </c>
      <c r="AN34" s="273">
        <v>0.61</v>
      </c>
      <c r="AO34" s="274"/>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row>
    <row r="35" spans="1:64">
      <c r="A35" s="258"/>
      <c r="B35" s="289" t="s">
        <v>276</v>
      </c>
      <c r="C35" s="303">
        <v>40057</v>
      </c>
      <c r="D35" s="291" t="s">
        <v>54</v>
      </c>
      <c r="E35" s="292" t="s">
        <v>244</v>
      </c>
      <c r="F35" s="293" t="s">
        <v>245</v>
      </c>
      <c r="G35" s="344">
        <v>135946</v>
      </c>
      <c r="H35" s="344">
        <v>8236905</v>
      </c>
      <c r="I35" s="293" t="s">
        <v>238</v>
      </c>
      <c r="J35" s="294">
        <v>13</v>
      </c>
      <c r="K35" s="294">
        <v>18</v>
      </c>
      <c r="L35" s="294">
        <v>524</v>
      </c>
      <c r="M35" s="295">
        <v>20.100000000000001</v>
      </c>
      <c r="N35" s="296" t="s">
        <v>246</v>
      </c>
      <c r="O35" s="297">
        <v>7771</v>
      </c>
      <c r="P35" s="298">
        <v>258</v>
      </c>
      <c r="Q35" s="297">
        <v>8029</v>
      </c>
      <c r="R35" s="299">
        <v>3863</v>
      </c>
      <c r="S35" s="297">
        <v>134</v>
      </c>
      <c r="T35" s="297">
        <v>950</v>
      </c>
      <c r="U35" s="297">
        <v>693</v>
      </c>
      <c r="V35" s="297">
        <v>227</v>
      </c>
      <c r="W35" s="297">
        <v>0</v>
      </c>
      <c r="X35" s="297" t="s">
        <v>254</v>
      </c>
      <c r="Y35" s="297">
        <v>99</v>
      </c>
      <c r="Z35" s="298">
        <v>52</v>
      </c>
      <c r="AA35" s="297">
        <v>305</v>
      </c>
      <c r="AB35" s="299">
        <v>8</v>
      </c>
      <c r="AC35" s="297">
        <v>40</v>
      </c>
      <c r="AD35" s="297">
        <v>124</v>
      </c>
      <c r="AE35" s="297">
        <v>59</v>
      </c>
      <c r="AF35" s="297">
        <v>11</v>
      </c>
      <c r="AG35" s="298">
        <v>11</v>
      </c>
      <c r="AH35" s="297">
        <v>468</v>
      </c>
      <c r="AI35" s="297" t="s">
        <v>254</v>
      </c>
      <c r="AJ35" s="297">
        <v>84</v>
      </c>
      <c r="AK35" s="298">
        <v>8</v>
      </c>
      <c r="AL35" s="300">
        <v>7401</v>
      </c>
      <c r="AM35" s="301" t="s">
        <v>240</v>
      </c>
      <c r="AN35" s="345">
        <v>0.37</v>
      </c>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row>
    <row r="36" spans="1:64">
      <c r="A36" s="258"/>
      <c r="B36" s="259" t="s">
        <v>277</v>
      </c>
      <c r="C36" s="260">
        <v>40423</v>
      </c>
      <c r="D36" s="261" t="s">
        <v>184</v>
      </c>
      <c r="E36" s="262" t="s">
        <v>252</v>
      </c>
      <c r="F36" s="263" t="s">
        <v>245</v>
      </c>
      <c r="G36" s="265">
        <v>136279</v>
      </c>
      <c r="H36" s="265">
        <v>8954220</v>
      </c>
      <c r="I36" s="263" t="s">
        <v>278</v>
      </c>
      <c r="J36" s="265">
        <v>11</v>
      </c>
      <c r="K36" s="265">
        <v>18</v>
      </c>
      <c r="L36" s="265">
        <v>1164</v>
      </c>
      <c r="M36" s="266">
        <v>4.2</v>
      </c>
      <c r="N36" s="267" t="s">
        <v>239</v>
      </c>
      <c r="O36" s="268">
        <v>4934</v>
      </c>
      <c r="P36" s="269">
        <v>314</v>
      </c>
      <c r="Q36" s="268">
        <v>5248</v>
      </c>
      <c r="R36" s="270">
        <v>2870</v>
      </c>
      <c r="S36" s="268">
        <v>29</v>
      </c>
      <c r="T36" s="268">
        <v>383</v>
      </c>
      <c r="U36" s="268">
        <v>324</v>
      </c>
      <c r="V36" s="268">
        <v>67</v>
      </c>
      <c r="W36" s="268">
        <v>0</v>
      </c>
      <c r="X36" s="268" t="s">
        <v>254</v>
      </c>
      <c r="Y36" s="268">
        <v>0</v>
      </c>
      <c r="Z36" s="269">
        <v>54</v>
      </c>
      <c r="AA36" s="268">
        <v>101</v>
      </c>
      <c r="AB36" s="270">
        <v>129</v>
      </c>
      <c r="AC36" s="268">
        <v>34</v>
      </c>
      <c r="AD36" s="268">
        <v>132</v>
      </c>
      <c r="AE36" s="268">
        <v>34</v>
      </c>
      <c r="AF36" s="268">
        <v>12</v>
      </c>
      <c r="AG36" s="269">
        <v>15</v>
      </c>
      <c r="AH36" s="268">
        <v>350</v>
      </c>
      <c r="AI36" s="268" t="s">
        <v>254</v>
      </c>
      <c r="AJ36" s="268">
        <v>23</v>
      </c>
      <c r="AK36" s="269">
        <v>13</v>
      </c>
      <c r="AL36" s="271">
        <v>5018</v>
      </c>
      <c r="AM36" s="272" t="s">
        <v>240</v>
      </c>
      <c r="AN36" s="273">
        <v>0.8</v>
      </c>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row>
    <row r="37" spans="1:64">
      <c r="A37" s="258"/>
      <c r="B37" s="259" t="s">
        <v>279</v>
      </c>
      <c r="C37" s="322">
        <v>40422</v>
      </c>
      <c r="D37" s="261" t="s">
        <v>184</v>
      </c>
      <c r="E37" s="262" t="s">
        <v>252</v>
      </c>
      <c r="F37" s="263" t="s">
        <v>245</v>
      </c>
      <c r="G37" s="265">
        <v>136278</v>
      </c>
      <c r="H37" s="265">
        <v>8955401</v>
      </c>
      <c r="I37" s="263" t="s">
        <v>278</v>
      </c>
      <c r="J37" s="265">
        <v>11</v>
      </c>
      <c r="K37" s="265">
        <v>18</v>
      </c>
      <c r="L37" s="265">
        <v>1538</v>
      </c>
      <c r="M37" s="266">
        <v>4.8</v>
      </c>
      <c r="N37" s="267" t="s">
        <v>239</v>
      </c>
      <c r="O37" s="268">
        <v>5064</v>
      </c>
      <c r="P37" s="269">
        <v>475</v>
      </c>
      <c r="Q37" s="268">
        <v>5539</v>
      </c>
      <c r="R37" s="270">
        <v>2843</v>
      </c>
      <c r="S37" s="268">
        <v>42</v>
      </c>
      <c r="T37" s="268">
        <v>687</v>
      </c>
      <c r="U37" s="268">
        <v>252</v>
      </c>
      <c r="V37" s="268">
        <v>51</v>
      </c>
      <c r="W37" s="268">
        <v>62</v>
      </c>
      <c r="X37" s="268" t="s">
        <v>254</v>
      </c>
      <c r="Y37" s="268">
        <v>8</v>
      </c>
      <c r="Z37" s="269">
        <v>129</v>
      </c>
      <c r="AA37" s="268">
        <v>83</v>
      </c>
      <c r="AB37" s="270">
        <v>92</v>
      </c>
      <c r="AC37" s="268">
        <v>20</v>
      </c>
      <c r="AD37" s="268">
        <v>56</v>
      </c>
      <c r="AE37" s="268">
        <v>36</v>
      </c>
      <c r="AF37" s="268">
        <v>5</v>
      </c>
      <c r="AG37" s="269">
        <v>34</v>
      </c>
      <c r="AH37" s="268">
        <v>517</v>
      </c>
      <c r="AI37" s="268" t="s">
        <v>254</v>
      </c>
      <c r="AJ37" s="268">
        <v>92</v>
      </c>
      <c r="AK37" s="269">
        <v>17</v>
      </c>
      <c r="AL37" s="271">
        <v>5214</v>
      </c>
      <c r="AM37" s="272" t="s">
        <v>240</v>
      </c>
      <c r="AN37" s="273">
        <v>0.72</v>
      </c>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row>
    <row r="38" spans="1:64">
      <c r="A38" s="258"/>
      <c r="B38" s="275" t="s">
        <v>280</v>
      </c>
      <c r="C38" s="341">
        <v>40057</v>
      </c>
      <c r="D38" s="277" t="s">
        <v>55</v>
      </c>
      <c r="E38" s="278" t="s">
        <v>252</v>
      </c>
      <c r="F38" s="279" t="s">
        <v>245</v>
      </c>
      <c r="G38" s="346">
        <v>135941</v>
      </c>
      <c r="H38" s="346">
        <v>8966905</v>
      </c>
      <c r="I38" s="279" t="s">
        <v>238</v>
      </c>
      <c r="J38" s="280">
        <v>11</v>
      </c>
      <c r="K38" s="280">
        <v>19</v>
      </c>
      <c r="L38" s="280">
        <v>1134</v>
      </c>
      <c r="M38" s="281">
        <v>35.4</v>
      </c>
      <c r="N38" s="342" t="s">
        <v>242</v>
      </c>
      <c r="O38" s="283">
        <v>7693</v>
      </c>
      <c r="P38" s="284">
        <v>398</v>
      </c>
      <c r="Q38" s="283">
        <v>8091</v>
      </c>
      <c r="R38" s="285">
        <v>3871</v>
      </c>
      <c r="S38" s="283">
        <v>92</v>
      </c>
      <c r="T38" s="283">
        <v>997</v>
      </c>
      <c r="U38" s="283">
        <v>643</v>
      </c>
      <c r="V38" s="283">
        <v>152</v>
      </c>
      <c r="W38" s="283" t="s">
        <v>254</v>
      </c>
      <c r="X38" s="283">
        <v>73</v>
      </c>
      <c r="Y38" s="283">
        <v>116</v>
      </c>
      <c r="Z38" s="284">
        <v>74</v>
      </c>
      <c r="AA38" s="283">
        <v>151</v>
      </c>
      <c r="AB38" s="285">
        <v>230</v>
      </c>
      <c r="AC38" s="283">
        <v>83</v>
      </c>
      <c r="AD38" s="283">
        <v>265</v>
      </c>
      <c r="AE38" s="283">
        <v>71</v>
      </c>
      <c r="AF38" s="283">
        <v>0</v>
      </c>
      <c r="AG38" s="284">
        <v>26</v>
      </c>
      <c r="AH38" s="283">
        <v>1068</v>
      </c>
      <c r="AI38" s="283" t="s">
        <v>254</v>
      </c>
      <c r="AJ38" s="283">
        <v>11</v>
      </c>
      <c r="AK38" s="284">
        <v>0</v>
      </c>
      <c r="AL38" s="286">
        <v>8448</v>
      </c>
      <c r="AM38" s="287" t="s">
        <v>240</v>
      </c>
      <c r="AN38" s="288">
        <v>0.32</v>
      </c>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row>
    <row r="39" spans="1:64">
      <c r="A39" s="258"/>
      <c r="B39" s="275" t="s">
        <v>281</v>
      </c>
      <c r="C39" s="276">
        <v>40422</v>
      </c>
      <c r="D39" s="277" t="s">
        <v>57</v>
      </c>
      <c r="E39" s="278" t="s">
        <v>249</v>
      </c>
      <c r="F39" s="279" t="s">
        <v>245</v>
      </c>
      <c r="G39" s="280">
        <v>136126</v>
      </c>
      <c r="H39" s="280">
        <v>3316906</v>
      </c>
      <c r="I39" s="279" t="s">
        <v>238</v>
      </c>
      <c r="J39" s="280">
        <v>11</v>
      </c>
      <c r="K39" s="280">
        <v>18</v>
      </c>
      <c r="L39" s="280">
        <v>1273</v>
      </c>
      <c r="M39" s="281">
        <v>37.6</v>
      </c>
      <c r="N39" s="282" t="s">
        <v>242</v>
      </c>
      <c r="O39" s="283">
        <v>7701</v>
      </c>
      <c r="P39" s="284">
        <v>19866</v>
      </c>
      <c r="Q39" s="283">
        <v>27567</v>
      </c>
      <c r="R39" s="285">
        <v>3411</v>
      </c>
      <c r="S39" s="283">
        <v>0</v>
      </c>
      <c r="T39" s="283">
        <v>1661</v>
      </c>
      <c r="U39" s="283">
        <v>0</v>
      </c>
      <c r="V39" s="283">
        <v>0</v>
      </c>
      <c r="W39" s="283">
        <v>0</v>
      </c>
      <c r="X39" s="283">
        <v>0</v>
      </c>
      <c r="Y39" s="283">
        <v>0</v>
      </c>
      <c r="Z39" s="284">
        <v>25</v>
      </c>
      <c r="AA39" s="283">
        <v>47</v>
      </c>
      <c r="AB39" s="285">
        <v>13</v>
      </c>
      <c r="AC39" s="283">
        <v>0</v>
      </c>
      <c r="AD39" s="283">
        <v>0</v>
      </c>
      <c r="AE39" s="283">
        <v>40</v>
      </c>
      <c r="AF39" s="283">
        <v>16</v>
      </c>
      <c r="AG39" s="284">
        <v>93</v>
      </c>
      <c r="AH39" s="283">
        <v>580</v>
      </c>
      <c r="AI39" s="283">
        <v>592</v>
      </c>
      <c r="AJ39" s="283">
        <v>6</v>
      </c>
      <c r="AK39" s="284">
        <v>0</v>
      </c>
      <c r="AL39" s="286">
        <v>6483</v>
      </c>
      <c r="AM39" s="287" t="s">
        <v>240</v>
      </c>
      <c r="AN39" s="288">
        <v>0.52</v>
      </c>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row>
    <row r="40" spans="1:64">
      <c r="A40" s="258"/>
      <c r="B40" s="347" t="s">
        <v>282</v>
      </c>
      <c r="C40" s="348">
        <v>33533</v>
      </c>
      <c r="D40" s="349" t="s">
        <v>58</v>
      </c>
      <c r="E40" s="350" t="s">
        <v>193</v>
      </c>
      <c r="F40" s="351" t="s">
        <v>237</v>
      </c>
      <c r="G40" s="352">
        <v>101849</v>
      </c>
      <c r="H40" s="353">
        <v>3066900</v>
      </c>
      <c r="I40" s="351" t="s">
        <v>283</v>
      </c>
      <c r="J40" s="353">
        <v>14</v>
      </c>
      <c r="K40" s="353">
        <v>19</v>
      </c>
      <c r="L40" s="353">
        <v>923</v>
      </c>
      <c r="M40" s="354">
        <v>10.5</v>
      </c>
      <c r="N40" s="355" t="s">
        <v>239</v>
      </c>
      <c r="O40" s="356">
        <v>8189</v>
      </c>
      <c r="P40" s="357">
        <v>953</v>
      </c>
      <c r="Q40" s="356">
        <v>9142</v>
      </c>
      <c r="R40" s="358">
        <v>4528</v>
      </c>
      <c r="S40" s="356">
        <v>39</v>
      </c>
      <c r="T40" s="356">
        <v>944</v>
      </c>
      <c r="U40" s="356">
        <v>675</v>
      </c>
      <c r="V40" s="356">
        <v>230</v>
      </c>
      <c r="W40" s="356">
        <v>0</v>
      </c>
      <c r="X40" s="356" t="s">
        <v>254</v>
      </c>
      <c r="Y40" s="356">
        <v>0</v>
      </c>
      <c r="Z40" s="357">
        <v>93</v>
      </c>
      <c r="AA40" s="356">
        <v>137</v>
      </c>
      <c r="AB40" s="358">
        <v>134</v>
      </c>
      <c r="AC40" s="356">
        <v>20</v>
      </c>
      <c r="AD40" s="356">
        <v>147</v>
      </c>
      <c r="AE40" s="356">
        <v>69</v>
      </c>
      <c r="AF40" s="356">
        <v>5</v>
      </c>
      <c r="AG40" s="357">
        <v>337</v>
      </c>
      <c r="AH40" s="356">
        <v>417</v>
      </c>
      <c r="AI40" s="356" t="s">
        <v>254</v>
      </c>
      <c r="AJ40" s="356">
        <v>53</v>
      </c>
      <c r="AK40" s="357">
        <v>116</v>
      </c>
      <c r="AL40" s="359">
        <v>8460</v>
      </c>
      <c r="AM40" s="360" t="s">
        <v>240</v>
      </c>
      <c r="AN40" s="361">
        <v>0.68</v>
      </c>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row>
    <row r="41" spans="1:64">
      <c r="A41" s="258"/>
      <c r="B41" s="289" t="s">
        <v>284</v>
      </c>
      <c r="C41" s="362">
        <v>40422</v>
      </c>
      <c r="D41" s="291" t="s">
        <v>58</v>
      </c>
      <c r="E41" s="292" t="s">
        <v>193</v>
      </c>
      <c r="F41" s="293" t="s">
        <v>237</v>
      </c>
      <c r="G41" s="344">
        <v>136203</v>
      </c>
      <c r="H41" s="344">
        <v>3066910</v>
      </c>
      <c r="I41" s="293" t="s">
        <v>238</v>
      </c>
      <c r="J41" s="294">
        <v>11</v>
      </c>
      <c r="K41" s="294">
        <v>18</v>
      </c>
      <c r="L41" s="294">
        <v>521</v>
      </c>
      <c r="M41" s="295">
        <v>34</v>
      </c>
      <c r="N41" s="296" t="s">
        <v>246</v>
      </c>
      <c r="O41" s="297">
        <v>9904</v>
      </c>
      <c r="P41" s="298">
        <v>36</v>
      </c>
      <c r="Q41" s="297">
        <v>9940</v>
      </c>
      <c r="R41" s="299">
        <v>4334</v>
      </c>
      <c r="S41" s="297">
        <v>916</v>
      </c>
      <c r="T41" s="297">
        <v>488</v>
      </c>
      <c r="U41" s="297">
        <v>618</v>
      </c>
      <c r="V41" s="297">
        <v>313</v>
      </c>
      <c r="W41" s="297">
        <v>0</v>
      </c>
      <c r="X41" s="297" t="s">
        <v>254</v>
      </c>
      <c r="Y41" s="297">
        <v>200</v>
      </c>
      <c r="Z41" s="298">
        <v>180</v>
      </c>
      <c r="AA41" s="297">
        <v>401</v>
      </c>
      <c r="AB41" s="299">
        <v>21</v>
      </c>
      <c r="AC41" s="297">
        <v>0</v>
      </c>
      <c r="AD41" s="297">
        <v>0</v>
      </c>
      <c r="AE41" s="297">
        <v>65</v>
      </c>
      <c r="AF41" s="297">
        <v>12</v>
      </c>
      <c r="AG41" s="298">
        <v>88</v>
      </c>
      <c r="AH41" s="297">
        <v>942</v>
      </c>
      <c r="AI41" s="297" t="s">
        <v>254</v>
      </c>
      <c r="AJ41" s="297">
        <v>198</v>
      </c>
      <c r="AK41" s="298">
        <v>27</v>
      </c>
      <c r="AL41" s="300">
        <v>9891</v>
      </c>
      <c r="AM41" s="301" t="s">
        <v>240</v>
      </c>
      <c r="AN41" s="302">
        <v>0.41</v>
      </c>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row>
    <row r="42" spans="1:64">
      <c r="A42" s="258"/>
      <c r="B42" s="259" t="s">
        <v>285</v>
      </c>
      <c r="C42" s="260">
        <v>39692</v>
      </c>
      <c r="D42" s="261" t="s">
        <v>59</v>
      </c>
      <c r="E42" s="262" t="s">
        <v>252</v>
      </c>
      <c r="F42" s="263" t="s">
        <v>245</v>
      </c>
      <c r="G42" s="265">
        <v>135632</v>
      </c>
      <c r="H42" s="265">
        <v>9096907</v>
      </c>
      <c r="I42" s="263" t="s">
        <v>238</v>
      </c>
      <c r="J42" s="265">
        <v>11</v>
      </c>
      <c r="K42" s="265">
        <v>18</v>
      </c>
      <c r="L42" s="265">
        <v>986</v>
      </c>
      <c r="M42" s="266">
        <v>15.1</v>
      </c>
      <c r="N42" s="267" t="s">
        <v>239</v>
      </c>
      <c r="O42" s="268">
        <v>6261</v>
      </c>
      <c r="P42" s="269">
        <v>649</v>
      </c>
      <c r="Q42" s="268">
        <v>6910</v>
      </c>
      <c r="R42" s="270">
        <v>3079</v>
      </c>
      <c r="S42" s="268">
        <v>21</v>
      </c>
      <c r="T42" s="268">
        <v>672</v>
      </c>
      <c r="U42" s="268">
        <v>541</v>
      </c>
      <c r="V42" s="268">
        <v>129</v>
      </c>
      <c r="W42" s="268">
        <v>0</v>
      </c>
      <c r="X42" s="268">
        <v>102</v>
      </c>
      <c r="Y42" s="268">
        <v>27</v>
      </c>
      <c r="Z42" s="269">
        <v>24</v>
      </c>
      <c r="AA42" s="268">
        <v>110</v>
      </c>
      <c r="AB42" s="270">
        <v>19</v>
      </c>
      <c r="AC42" s="268">
        <v>41</v>
      </c>
      <c r="AD42" s="268">
        <v>108</v>
      </c>
      <c r="AE42" s="268">
        <v>61</v>
      </c>
      <c r="AF42" s="268">
        <v>1</v>
      </c>
      <c r="AG42" s="269">
        <v>421</v>
      </c>
      <c r="AH42" s="268">
        <v>544</v>
      </c>
      <c r="AI42" s="268">
        <v>416</v>
      </c>
      <c r="AJ42" s="268">
        <v>89</v>
      </c>
      <c r="AK42" s="269">
        <v>2</v>
      </c>
      <c r="AL42" s="271">
        <v>6407</v>
      </c>
      <c r="AM42" s="272" t="s">
        <v>240</v>
      </c>
      <c r="AN42" s="273">
        <v>0.44</v>
      </c>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row>
    <row r="43" spans="1:64">
      <c r="A43" s="258"/>
      <c r="B43" s="289" t="s">
        <v>286</v>
      </c>
      <c r="C43" s="290">
        <v>40057</v>
      </c>
      <c r="D43" s="291" t="s">
        <v>59</v>
      </c>
      <c r="E43" s="292" t="s">
        <v>252</v>
      </c>
      <c r="F43" s="293" t="s">
        <v>245</v>
      </c>
      <c r="G43" s="294">
        <v>135940</v>
      </c>
      <c r="H43" s="294">
        <v>9096908</v>
      </c>
      <c r="I43" s="293" t="s">
        <v>238</v>
      </c>
      <c r="J43" s="294">
        <v>11</v>
      </c>
      <c r="K43" s="294">
        <v>16</v>
      </c>
      <c r="L43" s="294">
        <v>1530</v>
      </c>
      <c r="M43" s="295">
        <v>25.3</v>
      </c>
      <c r="N43" s="304" t="s">
        <v>246</v>
      </c>
      <c r="O43" s="297">
        <v>7684</v>
      </c>
      <c r="P43" s="298">
        <v>333</v>
      </c>
      <c r="Q43" s="297">
        <v>8017</v>
      </c>
      <c r="R43" s="299">
        <v>3667</v>
      </c>
      <c r="S43" s="297">
        <v>303</v>
      </c>
      <c r="T43" s="297">
        <v>512</v>
      </c>
      <c r="U43" s="297">
        <v>1156</v>
      </c>
      <c r="V43" s="297">
        <v>154</v>
      </c>
      <c r="W43" s="297">
        <v>175</v>
      </c>
      <c r="X43" s="297">
        <v>0</v>
      </c>
      <c r="Y43" s="297">
        <v>100</v>
      </c>
      <c r="Z43" s="298">
        <v>80</v>
      </c>
      <c r="AA43" s="297">
        <v>112</v>
      </c>
      <c r="AB43" s="299">
        <v>7</v>
      </c>
      <c r="AC43" s="297">
        <v>28</v>
      </c>
      <c r="AD43" s="297">
        <v>143</v>
      </c>
      <c r="AE43" s="297">
        <v>42</v>
      </c>
      <c r="AF43" s="297">
        <v>0</v>
      </c>
      <c r="AG43" s="298">
        <v>0</v>
      </c>
      <c r="AH43" s="297">
        <v>816</v>
      </c>
      <c r="AI43" s="297">
        <v>179</v>
      </c>
      <c r="AJ43" s="297">
        <v>513</v>
      </c>
      <c r="AK43" s="298">
        <v>5</v>
      </c>
      <c r="AL43" s="300">
        <v>7992</v>
      </c>
      <c r="AM43" s="301" t="s">
        <v>240</v>
      </c>
      <c r="AN43" s="302">
        <v>0.49</v>
      </c>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row>
    <row r="44" spans="1:64">
      <c r="A44" s="258"/>
      <c r="B44" s="289" t="s">
        <v>287</v>
      </c>
      <c r="C44" s="303">
        <v>39326</v>
      </c>
      <c r="D44" s="291" t="s">
        <v>60</v>
      </c>
      <c r="E44" s="292" t="s">
        <v>288</v>
      </c>
      <c r="F44" s="293" t="s">
        <v>245</v>
      </c>
      <c r="G44" s="294">
        <v>135314</v>
      </c>
      <c r="H44" s="294">
        <v>8416905</v>
      </c>
      <c r="I44" s="293" t="s">
        <v>238</v>
      </c>
      <c r="J44" s="294">
        <v>11</v>
      </c>
      <c r="K44" s="294">
        <v>16</v>
      </c>
      <c r="L44" s="294">
        <v>622</v>
      </c>
      <c r="M44" s="295">
        <v>30.9</v>
      </c>
      <c r="N44" s="304" t="s">
        <v>246</v>
      </c>
      <c r="O44" s="297">
        <v>7410</v>
      </c>
      <c r="P44" s="298">
        <v>25979</v>
      </c>
      <c r="Q44" s="297">
        <v>33389</v>
      </c>
      <c r="R44" s="299">
        <v>3211</v>
      </c>
      <c r="S44" s="297">
        <v>199</v>
      </c>
      <c r="T44" s="297">
        <v>1058</v>
      </c>
      <c r="U44" s="297">
        <v>732</v>
      </c>
      <c r="V44" s="297" t="s">
        <v>254</v>
      </c>
      <c r="W44" s="297">
        <v>169</v>
      </c>
      <c r="X44" s="297" t="s">
        <v>254</v>
      </c>
      <c r="Y44" s="297">
        <v>0</v>
      </c>
      <c r="Z44" s="298">
        <v>98</v>
      </c>
      <c r="AA44" s="297">
        <v>314</v>
      </c>
      <c r="AB44" s="299">
        <v>154</v>
      </c>
      <c r="AC44" s="297">
        <v>84</v>
      </c>
      <c r="AD44" s="297">
        <v>90</v>
      </c>
      <c r="AE44" s="297">
        <v>55</v>
      </c>
      <c r="AF44" s="297">
        <v>13</v>
      </c>
      <c r="AG44" s="298">
        <v>8</v>
      </c>
      <c r="AH44" s="297">
        <v>743</v>
      </c>
      <c r="AI44" s="297">
        <v>333</v>
      </c>
      <c r="AJ44" s="297">
        <v>273</v>
      </c>
      <c r="AK44" s="298">
        <v>18</v>
      </c>
      <c r="AL44" s="300">
        <v>7664</v>
      </c>
      <c r="AM44" s="301" t="s">
        <v>240</v>
      </c>
      <c r="AN44" s="302">
        <v>0.44</v>
      </c>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row>
    <row r="45" spans="1:64">
      <c r="A45" s="258"/>
      <c r="B45" s="289" t="s">
        <v>289</v>
      </c>
      <c r="C45" s="290">
        <v>40422</v>
      </c>
      <c r="D45" s="291" t="s">
        <v>62</v>
      </c>
      <c r="E45" s="292" t="s">
        <v>290</v>
      </c>
      <c r="F45" s="293" t="s">
        <v>245</v>
      </c>
      <c r="G45" s="294">
        <v>136127</v>
      </c>
      <c r="H45" s="294">
        <v>8306905</v>
      </c>
      <c r="I45" s="293" t="s">
        <v>238</v>
      </c>
      <c r="J45" s="294">
        <v>11</v>
      </c>
      <c r="K45" s="294">
        <v>16</v>
      </c>
      <c r="L45" s="294">
        <v>705</v>
      </c>
      <c r="M45" s="295">
        <v>25.7</v>
      </c>
      <c r="N45" s="296" t="s">
        <v>246</v>
      </c>
      <c r="O45" s="297">
        <v>8124</v>
      </c>
      <c r="P45" s="298">
        <v>379</v>
      </c>
      <c r="Q45" s="297">
        <v>8503</v>
      </c>
      <c r="R45" s="299">
        <v>3779</v>
      </c>
      <c r="S45" s="297">
        <v>2</v>
      </c>
      <c r="T45" s="297">
        <v>680</v>
      </c>
      <c r="U45" s="297">
        <v>357</v>
      </c>
      <c r="V45" s="297">
        <v>235</v>
      </c>
      <c r="W45" s="297">
        <v>0</v>
      </c>
      <c r="X45" s="297">
        <v>0</v>
      </c>
      <c r="Y45" s="297">
        <v>168</v>
      </c>
      <c r="Z45" s="298">
        <v>181</v>
      </c>
      <c r="AA45" s="297">
        <v>77</v>
      </c>
      <c r="AB45" s="299">
        <v>7</v>
      </c>
      <c r="AC45" s="297">
        <v>14</v>
      </c>
      <c r="AD45" s="297">
        <v>104</v>
      </c>
      <c r="AE45" s="297">
        <v>0</v>
      </c>
      <c r="AF45" s="297">
        <v>1</v>
      </c>
      <c r="AG45" s="298">
        <v>280</v>
      </c>
      <c r="AH45" s="297">
        <v>569</v>
      </c>
      <c r="AI45" s="297">
        <v>388</v>
      </c>
      <c r="AJ45" s="297">
        <v>232</v>
      </c>
      <c r="AK45" s="298">
        <v>35</v>
      </c>
      <c r="AL45" s="300">
        <v>7109</v>
      </c>
      <c r="AM45" s="301" t="s">
        <v>240</v>
      </c>
      <c r="AN45" s="302">
        <v>0.55000000000000004</v>
      </c>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row>
    <row r="46" spans="1:64">
      <c r="A46" s="258"/>
      <c r="B46" s="259" t="s">
        <v>291</v>
      </c>
      <c r="C46" s="260">
        <v>40422</v>
      </c>
      <c r="D46" s="261" t="s">
        <v>63</v>
      </c>
      <c r="E46" s="262" t="s">
        <v>258</v>
      </c>
      <c r="F46" s="263" t="s">
        <v>245</v>
      </c>
      <c r="G46" s="264">
        <v>136287</v>
      </c>
      <c r="H46" s="265">
        <v>8785405</v>
      </c>
      <c r="I46" s="263" t="s">
        <v>278</v>
      </c>
      <c r="J46" s="265">
        <v>11</v>
      </c>
      <c r="K46" s="265">
        <v>16</v>
      </c>
      <c r="L46" s="265">
        <v>949</v>
      </c>
      <c r="M46" s="266">
        <v>6.6</v>
      </c>
      <c r="N46" s="267" t="s">
        <v>239</v>
      </c>
      <c r="O46" s="268">
        <v>5059</v>
      </c>
      <c r="P46" s="269">
        <v>821</v>
      </c>
      <c r="Q46" s="268">
        <v>5879</v>
      </c>
      <c r="R46" s="270">
        <v>2748</v>
      </c>
      <c r="S46" s="268">
        <v>58</v>
      </c>
      <c r="T46" s="268">
        <v>539</v>
      </c>
      <c r="U46" s="268">
        <v>222</v>
      </c>
      <c r="V46" s="268">
        <v>186</v>
      </c>
      <c r="W46" s="268">
        <v>150</v>
      </c>
      <c r="X46" s="268" t="s">
        <v>254</v>
      </c>
      <c r="Y46" s="268">
        <v>0</v>
      </c>
      <c r="Z46" s="269">
        <v>147</v>
      </c>
      <c r="AA46" s="268">
        <v>79</v>
      </c>
      <c r="AB46" s="270">
        <v>12</v>
      </c>
      <c r="AC46" s="268">
        <v>16</v>
      </c>
      <c r="AD46" s="268">
        <v>79</v>
      </c>
      <c r="AE46" s="268">
        <v>34</v>
      </c>
      <c r="AF46" s="268">
        <v>6</v>
      </c>
      <c r="AG46" s="269">
        <v>69</v>
      </c>
      <c r="AH46" s="268">
        <v>548</v>
      </c>
      <c r="AI46" s="268" t="s">
        <v>254</v>
      </c>
      <c r="AJ46" s="268">
        <v>59</v>
      </c>
      <c r="AK46" s="269">
        <v>14</v>
      </c>
      <c r="AL46" s="271">
        <v>5340</v>
      </c>
      <c r="AM46" s="272" t="s">
        <v>240</v>
      </c>
      <c r="AN46" s="273">
        <v>0.85</v>
      </c>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row>
    <row r="47" spans="1:64">
      <c r="A47" s="258"/>
      <c r="B47" s="259" t="s">
        <v>292</v>
      </c>
      <c r="C47" s="322">
        <v>38596</v>
      </c>
      <c r="D47" s="261" t="s">
        <v>64</v>
      </c>
      <c r="E47" s="262" t="s">
        <v>261</v>
      </c>
      <c r="F47" s="263" t="s">
        <v>245</v>
      </c>
      <c r="G47" s="343">
        <v>135007</v>
      </c>
      <c r="H47" s="343">
        <v>3716905</v>
      </c>
      <c r="I47" s="263" t="s">
        <v>238</v>
      </c>
      <c r="J47" s="265">
        <v>11</v>
      </c>
      <c r="K47" s="265">
        <v>18</v>
      </c>
      <c r="L47" s="265">
        <v>1335</v>
      </c>
      <c r="M47" s="266">
        <v>17.100000000000001</v>
      </c>
      <c r="N47" s="323" t="s">
        <v>239</v>
      </c>
      <c r="O47" s="268">
        <v>6241</v>
      </c>
      <c r="P47" s="269">
        <v>251</v>
      </c>
      <c r="Q47" s="268">
        <v>6492</v>
      </c>
      <c r="R47" s="270">
        <v>3712</v>
      </c>
      <c r="S47" s="268">
        <v>102</v>
      </c>
      <c r="T47" s="268">
        <v>500</v>
      </c>
      <c r="U47" s="268">
        <v>366</v>
      </c>
      <c r="V47" s="268">
        <v>142</v>
      </c>
      <c r="W47" s="268">
        <v>142</v>
      </c>
      <c r="X47" s="268">
        <v>240</v>
      </c>
      <c r="Y47" s="268">
        <v>0</v>
      </c>
      <c r="Z47" s="269">
        <v>64</v>
      </c>
      <c r="AA47" s="268">
        <v>65</v>
      </c>
      <c r="AB47" s="270">
        <v>16</v>
      </c>
      <c r="AC47" s="268">
        <v>34</v>
      </c>
      <c r="AD47" s="268">
        <v>109</v>
      </c>
      <c r="AE47" s="268">
        <v>43</v>
      </c>
      <c r="AF47" s="268">
        <v>0</v>
      </c>
      <c r="AG47" s="269">
        <v>43</v>
      </c>
      <c r="AH47" s="268">
        <v>357</v>
      </c>
      <c r="AI47" s="268">
        <v>245</v>
      </c>
      <c r="AJ47" s="268">
        <v>101</v>
      </c>
      <c r="AK47" s="269">
        <v>4</v>
      </c>
      <c r="AL47" s="271">
        <v>6286</v>
      </c>
      <c r="AM47" s="272" t="s">
        <v>240</v>
      </c>
      <c r="AN47" s="273">
        <v>0.59</v>
      </c>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row>
    <row r="48" spans="1:64">
      <c r="A48" s="258"/>
      <c r="B48" s="289" t="s">
        <v>293</v>
      </c>
      <c r="C48" s="362">
        <v>40057</v>
      </c>
      <c r="D48" s="291" t="s">
        <v>64</v>
      </c>
      <c r="E48" s="292" t="s">
        <v>261</v>
      </c>
      <c r="F48" s="293" t="s">
        <v>245</v>
      </c>
      <c r="G48" s="344">
        <v>135942</v>
      </c>
      <c r="H48" s="363">
        <v>3716906</v>
      </c>
      <c r="I48" s="293" t="s">
        <v>238</v>
      </c>
      <c r="J48" s="294">
        <v>11</v>
      </c>
      <c r="K48" s="294">
        <v>19</v>
      </c>
      <c r="L48" s="294">
        <v>645</v>
      </c>
      <c r="M48" s="295">
        <v>25.8</v>
      </c>
      <c r="N48" s="304" t="s">
        <v>246</v>
      </c>
      <c r="O48" s="297">
        <v>7755</v>
      </c>
      <c r="P48" s="298">
        <v>122</v>
      </c>
      <c r="Q48" s="297">
        <v>7878</v>
      </c>
      <c r="R48" s="299">
        <v>3679</v>
      </c>
      <c r="S48" s="297">
        <v>0</v>
      </c>
      <c r="T48" s="297">
        <v>0</v>
      </c>
      <c r="U48" s="297">
        <v>1414</v>
      </c>
      <c r="V48" s="297">
        <v>0</v>
      </c>
      <c r="W48" s="297">
        <v>0</v>
      </c>
      <c r="X48" s="297">
        <v>0</v>
      </c>
      <c r="Y48" s="297">
        <v>0</v>
      </c>
      <c r="Z48" s="298">
        <v>212</v>
      </c>
      <c r="AA48" s="297">
        <v>113</v>
      </c>
      <c r="AB48" s="299">
        <v>211</v>
      </c>
      <c r="AC48" s="297">
        <v>0</v>
      </c>
      <c r="AD48" s="297">
        <v>164</v>
      </c>
      <c r="AE48" s="297">
        <v>50</v>
      </c>
      <c r="AF48" s="297">
        <v>0</v>
      </c>
      <c r="AG48" s="298">
        <v>14</v>
      </c>
      <c r="AH48" s="297">
        <v>504</v>
      </c>
      <c r="AI48" s="297">
        <v>595</v>
      </c>
      <c r="AJ48" s="297">
        <v>45</v>
      </c>
      <c r="AK48" s="298">
        <v>0</v>
      </c>
      <c r="AL48" s="300">
        <v>7002</v>
      </c>
      <c r="AM48" s="301" t="s">
        <v>240</v>
      </c>
      <c r="AN48" s="302">
        <v>0.4</v>
      </c>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row>
    <row r="49" spans="1:64">
      <c r="A49" s="258"/>
      <c r="B49" s="289" t="s">
        <v>294</v>
      </c>
      <c r="C49" s="290">
        <v>37865</v>
      </c>
      <c r="D49" s="291" t="s">
        <v>68</v>
      </c>
      <c r="E49" s="292" t="s">
        <v>193</v>
      </c>
      <c r="F49" s="293" t="s">
        <v>237</v>
      </c>
      <c r="G49" s="294">
        <v>134369</v>
      </c>
      <c r="H49" s="294">
        <v>3076905</v>
      </c>
      <c r="I49" s="293" t="s">
        <v>238</v>
      </c>
      <c r="J49" s="294">
        <v>3</v>
      </c>
      <c r="K49" s="294">
        <v>19</v>
      </c>
      <c r="L49" s="294">
        <v>1453.5</v>
      </c>
      <c r="M49" s="295">
        <v>33.4</v>
      </c>
      <c r="N49" s="296" t="s">
        <v>246</v>
      </c>
      <c r="O49" s="297">
        <v>7215</v>
      </c>
      <c r="P49" s="298">
        <v>419</v>
      </c>
      <c r="Q49" s="297">
        <v>7635</v>
      </c>
      <c r="R49" s="299">
        <v>3771</v>
      </c>
      <c r="S49" s="297">
        <v>226</v>
      </c>
      <c r="T49" s="297">
        <v>1121</v>
      </c>
      <c r="U49" s="297">
        <v>788</v>
      </c>
      <c r="V49" s="297">
        <v>231</v>
      </c>
      <c r="W49" s="297">
        <v>118</v>
      </c>
      <c r="X49" s="297" t="s">
        <v>254</v>
      </c>
      <c r="Y49" s="297">
        <v>0</v>
      </c>
      <c r="Z49" s="298">
        <v>91</v>
      </c>
      <c r="AA49" s="297">
        <v>76</v>
      </c>
      <c r="AB49" s="299">
        <v>31</v>
      </c>
      <c r="AC49" s="297">
        <v>15</v>
      </c>
      <c r="AD49" s="297">
        <v>113</v>
      </c>
      <c r="AE49" s="297">
        <v>124</v>
      </c>
      <c r="AF49" s="297">
        <v>29</v>
      </c>
      <c r="AG49" s="298">
        <v>106</v>
      </c>
      <c r="AH49" s="297">
        <v>416</v>
      </c>
      <c r="AI49" s="297" t="s">
        <v>254</v>
      </c>
      <c r="AJ49" s="297">
        <v>76</v>
      </c>
      <c r="AK49" s="298">
        <v>11</v>
      </c>
      <c r="AL49" s="300">
        <v>7714</v>
      </c>
      <c r="AM49" s="301">
        <v>0.71</v>
      </c>
      <c r="AN49" s="302">
        <v>0.4</v>
      </c>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row>
    <row r="50" spans="1:64">
      <c r="A50" s="258"/>
      <c r="B50" s="289" t="s">
        <v>295</v>
      </c>
      <c r="C50" s="290">
        <v>40422</v>
      </c>
      <c r="D50" s="291" t="s">
        <v>71</v>
      </c>
      <c r="E50" s="292" t="s">
        <v>269</v>
      </c>
      <c r="F50" s="293" t="s">
        <v>245</v>
      </c>
      <c r="G50" s="294">
        <v>136106</v>
      </c>
      <c r="H50" s="294">
        <v>8456905</v>
      </c>
      <c r="I50" s="293" t="s">
        <v>238</v>
      </c>
      <c r="J50" s="294">
        <v>11</v>
      </c>
      <c r="K50" s="294">
        <v>16</v>
      </c>
      <c r="L50" s="294">
        <v>693</v>
      </c>
      <c r="M50" s="295">
        <v>28.4</v>
      </c>
      <c r="N50" s="296" t="s">
        <v>246</v>
      </c>
      <c r="O50" s="297">
        <v>7446</v>
      </c>
      <c r="P50" s="298">
        <v>199</v>
      </c>
      <c r="Q50" s="297">
        <v>7645</v>
      </c>
      <c r="R50" s="299">
        <v>4136</v>
      </c>
      <c r="S50" s="297">
        <v>3</v>
      </c>
      <c r="T50" s="297">
        <v>0</v>
      </c>
      <c r="U50" s="297">
        <v>1349</v>
      </c>
      <c r="V50" s="297">
        <v>0</v>
      </c>
      <c r="W50" s="297">
        <v>0</v>
      </c>
      <c r="X50" s="297" t="s">
        <v>254</v>
      </c>
      <c r="Y50" s="297">
        <v>0</v>
      </c>
      <c r="Z50" s="298">
        <v>20</v>
      </c>
      <c r="AA50" s="297">
        <v>105</v>
      </c>
      <c r="AB50" s="299">
        <v>26</v>
      </c>
      <c r="AC50" s="297">
        <v>12</v>
      </c>
      <c r="AD50" s="297">
        <v>143</v>
      </c>
      <c r="AE50" s="297">
        <v>58</v>
      </c>
      <c r="AF50" s="297">
        <v>3</v>
      </c>
      <c r="AG50" s="298">
        <v>38</v>
      </c>
      <c r="AH50" s="297">
        <v>798</v>
      </c>
      <c r="AI50" s="297" t="s">
        <v>254</v>
      </c>
      <c r="AJ50" s="297">
        <v>0</v>
      </c>
      <c r="AK50" s="298">
        <v>0</v>
      </c>
      <c r="AL50" s="300">
        <v>6815</v>
      </c>
      <c r="AM50" s="301" t="s">
        <v>240</v>
      </c>
      <c r="AN50" s="302">
        <v>0.33</v>
      </c>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row>
    <row r="51" spans="1:64">
      <c r="A51" s="258"/>
      <c r="B51" s="289" t="s">
        <v>296</v>
      </c>
      <c r="C51" s="290">
        <v>40422</v>
      </c>
      <c r="D51" s="291" t="s">
        <v>73</v>
      </c>
      <c r="E51" s="292" t="s">
        <v>244</v>
      </c>
      <c r="F51" s="293" t="s">
        <v>245</v>
      </c>
      <c r="G51" s="344">
        <v>136195</v>
      </c>
      <c r="H51" s="294">
        <v>8816911</v>
      </c>
      <c r="I51" s="293" t="s">
        <v>238</v>
      </c>
      <c r="J51" s="294">
        <v>11</v>
      </c>
      <c r="K51" s="294">
        <v>16</v>
      </c>
      <c r="L51" s="294">
        <v>809</v>
      </c>
      <c r="M51" s="295">
        <v>24.2</v>
      </c>
      <c r="N51" s="304" t="s">
        <v>246</v>
      </c>
      <c r="O51" s="297">
        <v>7478</v>
      </c>
      <c r="P51" s="298">
        <v>733</v>
      </c>
      <c r="Q51" s="297">
        <v>8211</v>
      </c>
      <c r="R51" s="299">
        <v>3108</v>
      </c>
      <c r="S51" s="297">
        <v>122</v>
      </c>
      <c r="T51" s="297">
        <v>832</v>
      </c>
      <c r="U51" s="297">
        <v>548</v>
      </c>
      <c r="V51" s="297">
        <v>266</v>
      </c>
      <c r="W51" s="297">
        <v>127</v>
      </c>
      <c r="X51" s="297" t="s">
        <v>254</v>
      </c>
      <c r="Y51" s="297">
        <v>262</v>
      </c>
      <c r="Z51" s="298">
        <v>69</v>
      </c>
      <c r="AA51" s="297">
        <v>444</v>
      </c>
      <c r="AB51" s="299">
        <v>25</v>
      </c>
      <c r="AC51" s="297">
        <v>19</v>
      </c>
      <c r="AD51" s="297">
        <v>120</v>
      </c>
      <c r="AE51" s="297">
        <v>46</v>
      </c>
      <c r="AF51" s="297">
        <v>0</v>
      </c>
      <c r="AG51" s="298">
        <v>289</v>
      </c>
      <c r="AH51" s="297">
        <v>748</v>
      </c>
      <c r="AI51" s="297" t="s">
        <v>254</v>
      </c>
      <c r="AJ51" s="297">
        <v>44</v>
      </c>
      <c r="AK51" s="298">
        <v>43</v>
      </c>
      <c r="AL51" s="300">
        <v>7617</v>
      </c>
      <c r="AM51" s="301" t="s">
        <v>240</v>
      </c>
      <c r="AN51" s="302">
        <v>0.49</v>
      </c>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row>
    <row r="52" spans="1:64">
      <c r="A52" s="258"/>
      <c r="B52" s="259" t="s">
        <v>297</v>
      </c>
      <c r="C52" s="322">
        <v>33333</v>
      </c>
      <c r="D52" s="261" t="s">
        <v>74</v>
      </c>
      <c r="E52" s="262" t="s">
        <v>288</v>
      </c>
      <c r="F52" s="263" t="s">
        <v>245</v>
      </c>
      <c r="G52" s="265">
        <v>108420</v>
      </c>
      <c r="H52" s="343">
        <v>3906900</v>
      </c>
      <c r="I52" s="263" t="s">
        <v>283</v>
      </c>
      <c r="J52" s="265">
        <v>11</v>
      </c>
      <c r="K52" s="265">
        <v>18</v>
      </c>
      <c r="L52" s="265">
        <v>1229</v>
      </c>
      <c r="M52" s="266">
        <v>7.3</v>
      </c>
      <c r="N52" s="323" t="s">
        <v>239</v>
      </c>
      <c r="O52" s="268">
        <v>6055</v>
      </c>
      <c r="P52" s="269">
        <v>342</v>
      </c>
      <c r="Q52" s="268">
        <v>6397</v>
      </c>
      <c r="R52" s="270">
        <v>3878</v>
      </c>
      <c r="S52" s="268">
        <v>0</v>
      </c>
      <c r="T52" s="268">
        <v>388</v>
      </c>
      <c r="U52" s="268">
        <v>311</v>
      </c>
      <c r="V52" s="268">
        <v>137</v>
      </c>
      <c r="W52" s="268">
        <v>159</v>
      </c>
      <c r="X52" s="268">
        <v>252</v>
      </c>
      <c r="Y52" s="268">
        <v>0</v>
      </c>
      <c r="Z52" s="269">
        <v>75</v>
      </c>
      <c r="AA52" s="268">
        <v>117</v>
      </c>
      <c r="AB52" s="270">
        <v>9</v>
      </c>
      <c r="AC52" s="268">
        <v>34</v>
      </c>
      <c r="AD52" s="268">
        <v>101</v>
      </c>
      <c r="AE52" s="268">
        <v>42</v>
      </c>
      <c r="AF52" s="268">
        <v>0</v>
      </c>
      <c r="AG52" s="269">
        <v>34</v>
      </c>
      <c r="AH52" s="268">
        <v>323</v>
      </c>
      <c r="AI52" s="268">
        <v>281</v>
      </c>
      <c r="AJ52" s="268">
        <v>82</v>
      </c>
      <c r="AK52" s="269">
        <v>8</v>
      </c>
      <c r="AL52" s="271">
        <v>6231</v>
      </c>
      <c r="AM52" s="272" t="s">
        <v>240</v>
      </c>
      <c r="AN52" s="273">
        <v>0.88</v>
      </c>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row>
    <row r="53" spans="1:64">
      <c r="A53" s="258"/>
      <c r="B53" s="259" t="s">
        <v>298</v>
      </c>
      <c r="C53" s="340">
        <v>40427</v>
      </c>
      <c r="D53" s="261" t="s">
        <v>75</v>
      </c>
      <c r="E53" s="262" t="s">
        <v>258</v>
      </c>
      <c r="F53" s="263" t="s">
        <v>245</v>
      </c>
      <c r="G53" s="265">
        <v>136292</v>
      </c>
      <c r="H53" s="265">
        <v>9165410</v>
      </c>
      <c r="I53" s="263" t="s">
        <v>278</v>
      </c>
      <c r="J53" s="265">
        <v>11</v>
      </c>
      <c r="K53" s="265">
        <v>18</v>
      </c>
      <c r="L53" s="265">
        <v>1190</v>
      </c>
      <c r="M53" s="266">
        <v>6</v>
      </c>
      <c r="N53" s="323" t="s">
        <v>239</v>
      </c>
      <c r="O53" s="268">
        <v>4987</v>
      </c>
      <c r="P53" s="269">
        <v>1140</v>
      </c>
      <c r="Q53" s="268">
        <v>6128</v>
      </c>
      <c r="R53" s="270">
        <v>2699</v>
      </c>
      <c r="S53" s="268">
        <v>27</v>
      </c>
      <c r="T53" s="268">
        <v>478</v>
      </c>
      <c r="U53" s="268">
        <v>186</v>
      </c>
      <c r="V53" s="268">
        <v>166</v>
      </c>
      <c r="W53" s="268">
        <v>62</v>
      </c>
      <c r="X53" s="268" t="s">
        <v>254</v>
      </c>
      <c r="Y53" s="268">
        <v>0</v>
      </c>
      <c r="Z53" s="269">
        <v>103</v>
      </c>
      <c r="AA53" s="268">
        <v>70</v>
      </c>
      <c r="AB53" s="270">
        <v>13</v>
      </c>
      <c r="AC53" s="268">
        <v>9</v>
      </c>
      <c r="AD53" s="268">
        <v>68</v>
      </c>
      <c r="AE53" s="268">
        <v>34</v>
      </c>
      <c r="AF53" s="268">
        <v>13</v>
      </c>
      <c r="AG53" s="269">
        <v>21</v>
      </c>
      <c r="AH53" s="268">
        <v>253</v>
      </c>
      <c r="AI53" s="268" t="s">
        <v>254</v>
      </c>
      <c r="AJ53" s="268">
        <v>109</v>
      </c>
      <c r="AK53" s="269">
        <v>13</v>
      </c>
      <c r="AL53" s="271">
        <v>4779</v>
      </c>
      <c r="AM53" s="272" t="s">
        <v>240</v>
      </c>
      <c r="AN53" s="273">
        <v>0.74</v>
      </c>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row>
    <row r="54" spans="1:64">
      <c r="A54" s="258"/>
      <c r="B54" s="275" t="s">
        <v>299</v>
      </c>
      <c r="C54" s="276">
        <v>40422</v>
      </c>
      <c r="D54" s="277" t="s">
        <v>75</v>
      </c>
      <c r="E54" s="278" t="s">
        <v>258</v>
      </c>
      <c r="F54" s="279" t="s">
        <v>245</v>
      </c>
      <c r="G54" s="280">
        <v>136199</v>
      </c>
      <c r="H54" s="280">
        <v>9166906</v>
      </c>
      <c r="I54" s="279" t="s">
        <v>238</v>
      </c>
      <c r="J54" s="280">
        <v>11</v>
      </c>
      <c r="K54" s="280">
        <v>19</v>
      </c>
      <c r="L54" s="280">
        <v>825.5</v>
      </c>
      <c r="M54" s="281">
        <v>36</v>
      </c>
      <c r="N54" s="342" t="s">
        <v>242</v>
      </c>
      <c r="O54" s="283">
        <v>9542</v>
      </c>
      <c r="P54" s="284">
        <v>174</v>
      </c>
      <c r="Q54" s="283">
        <v>9717</v>
      </c>
      <c r="R54" s="285">
        <v>3634</v>
      </c>
      <c r="S54" s="283">
        <v>212</v>
      </c>
      <c r="T54" s="283">
        <v>1423</v>
      </c>
      <c r="U54" s="283">
        <v>709</v>
      </c>
      <c r="V54" s="283">
        <v>288</v>
      </c>
      <c r="W54" s="283">
        <v>74</v>
      </c>
      <c r="X54" s="283" t="s">
        <v>254</v>
      </c>
      <c r="Y54" s="283">
        <v>35</v>
      </c>
      <c r="Z54" s="284">
        <v>22</v>
      </c>
      <c r="AA54" s="283">
        <v>419</v>
      </c>
      <c r="AB54" s="285">
        <v>126</v>
      </c>
      <c r="AC54" s="283">
        <v>35</v>
      </c>
      <c r="AD54" s="283">
        <v>127</v>
      </c>
      <c r="AE54" s="283">
        <v>88</v>
      </c>
      <c r="AF54" s="283">
        <v>17</v>
      </c>
      <c r="AG54" s="284">
        <v>46</v>
      </c>
      <c r="AH54" s="283">
        <v>852</v>
      </c>
      <c r="AI54" s="283" t="s">
        <v>254</v>
      </c>
      <c r="AJ54" s="283">
        <v>309</v>
      </c>
      <c r="AK54" s="284">
        <v>0</v>
      </c>
      <c r="AL54" s="286">
        <v>9563</v>
      </c>
      <c r="AM54" s="287" t="s">
        <v>240</v>
      </c>
      <c r="AN54" s="288">
        <v>0.32</v>
      </c>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row>
    <row r="55" spans="1:64">
      <c r="A55" s="258"/>
      <c r="B55" s="289" t="s">
        <v>300</v>
      </c>
      <c r="C55" s="290">
        <v>38596</v>
      </c>
      <c r="D55" s="291" t="s">
        <v>76</v>
      </c>
      <c r="E55" s="292" t="s">
        <v>193</v>
      </c>
      <c r="F55" s="293" t="s">
        <v>237</v>
      </c>
      <c r="G55" s="294">
        <v>105135</v>
      </c>
      <c r="H55" s="294">
        <v>2036905</v>
      </c>
      <c r="I55" s="293" t="s">
        <v>238</v>
      </c>
      <c r="J55" s="294">
        <v>11</v>
      </c>
      <c r="K55" s="294">
        <v>16</v>
      </c>
      <c r="L55" s="294">
        <v>867</v>
      </c>
      <c r="M55" s="295">
        <v>22.8</v>
      </c>
      <c r="N55" s="364" t="s">
        <v>246</v>
      </c>
      <c r="O55" s="297">
        <v>6737</v>
      </c>
      <c r="P55" s="298">
        <v>549</v>
      </c>
      <c r="Q55" s="297">
        <v>7286</v>
      </c>
      <c r="R55" s="299">
        <v>4559</v>
      </c>
      <c r="S55" s="297">
        <v>0</v>
      </c>
      <c r="T55" s="297">
        <v>728</v>
      </c>
      <c r="U55" s="297">
        <v>428</v>
      </c>
      <c r="V55" s="297">
        <v>281</v>
      </c>
      <c r="W55" s="297">
        <v>209</v>
      </c>
      <c r="X55" s="297">
        <v>97</v>
      </c>
      <c r="Y55" s="297">
        <v>0</v>
      </c>
      <c r="Z55" s="298">
        <v>28</v>
      </c>
      <c r="AA55" s="297">
        <v>100</v>
      </c>
      <c r="AB55" s="299">
        <v>12</v>
      </c>
      <c r="AC55" s="297">
        <v>16</v>
      </c>
      <c r="AD55" s="297">
        <v>95</v>
      </c>
      <c r="AE55" s="297">
        <v>60</v>
      </c>
      <c r="AF55" s="297">
        <v>0</v>
      </c>
      <c r="AG55" s="298">
        <v>85</v>
      </c>
      <c r="AH55" s="297">
        <v>639</v>
      </c>
      <c r="AI55" s="297">
        <v>266</v>
      </c>
      <c r="AJ55" s="297">
        <v>37</v>
      </c>
      <c r="AK55" s="298">
        <v>0</v>
      </c>
      <c r="AL55" s="300">
        <v>7640</v>
      </c>
      <c r="AM55" s="301" t="s">
        <v>240</v>
      </c>
      <c r="AN55" s="302">
        <v>0.56999999999999995</v>
      </c>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row>
    <row r="56" spans="1:64">
      <c r="A56" s="258"/>
      <c r="B56" s="275" t="s">
        <v>301</v>
      </c>
      <c r="C56" s="319">
        <v>38231</v>
      </c>
      <c r="D56" s="277" t="s">
        <v>77</v>
      </c>
      <c r="E56" s="278" t="s">
        <v>302</v>
      </c>
      <c r="F56" s="279" t="s">
        <v>237</v>
      </c>
      <c r="G56" s="346">
        <v>134693</v>
      </c>
      <c r="H56" s="280">
        <v>2046905</v>
      </c>
      <c r="I56" s="279" t="s">
        <v>238</v>
      </c>
      <c r="J56" s="280">
        <v>11</v>
      </c>
      <c r="K56" s="280">
        <v>18</v>
      </c>
      <c r="L56" s="280">
        <v>1194</v>
      </c>
      <c r="M56" s="281">
        <v>35.9</v>
      </c>
      <c r="N56" s="321" t="s">
        <v>242</v>
      </c>
      <c r="O56" s="283">
        <v>9843</v>
      </c>
      <c r="P56" s="284">
        <v>492</v>
      </c>
      <c r="Q56" s="283">
        <v>10335</v>
      </c>
      <c r="R56" s="285">
        <v>5094</v>
      </c>
      <c r="S56" s="283">
        <v>56</v>
      </c>
      <c r="T56" s="283">
        <v>920</v>
      </c>
      <c r="U56" s="283">
        <v>568</v>
      </c>
      <c r="V56" s="283">
        <v>430</v>
      </c>
      <c r="W56" s="283">
        <v>0</v>
      </c>
      <c r="X56" s="283">
        <v>84</v>
      </c>
      <c r="Y56" s="283">
        <v>0</v>
      </c>
      <c r="Z56" s="284">
        <v>34</v>
      </c>
      <c r="AA56" s="283">
        <v>218</v>
      </c>
      <c r="AB56" s="285">
        <v>36</v>
      </c>
      <c r="AC56" s="283">
        <v>10</v>
      </c>
      <c r="AD56" s="283">
        <v>99</v>
      </c>
      <c r="AE56" s="283">
        <v>81</v>
      </c>
      <c r="AF56" s="283">
        <v>42</v>
      </c>
      <c r="AG56" s="284">
        <v>52</v>
      </c>
      <c r="AH56" s="283">
        <v>459</v>
      </c>
      <c r="AI56" s="283">
        <v>655</v>
      </c>
      <c r="AJ56" s="283">
        <v>199</v>
      </c>
      <c r="AK56" s="284">
        <v>18</v>
      </c>
      <c r="AL56" s="286">
        <v>9054</v>
      </c>
      <c r="AM56" s="287" t="s">
        <v>240</v>
      </c>
      <c r="AN56" s="288">
        <v>0.82</v>
      </c>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row>
    <row r="57" spans="1:64">
      <c r="A57" s="258"/>
      <c r="B57" s="275" t="s">
        <v>303</v>
      </c>
      <c r="C57" s="319">
        <v>38961</v>
      </c>
      <c r="D57" s="277" t="s">
        <v>77</v>
      </c>
      <c r="E57" s="278" t="s">
        <v>302</v>
      </c>
      <c r="F57" s="279" t="s">
        <v>237</v>
      </c>
      <c r="G57" s="280">
        <v>131062</v>
      </c>
      <c r="H57" s="280">
        <v>2046906</v>
      </c>
      <c r="I57" s="279" t="s">
        <v>238</v>
      </c>
      <c r="J57" s="280">
        <v>11</v>
      </c>
      <c r="K57" s="280">
        <v>16</v>
      </c>
      <c r="L57" s="280">
        <v>873</v>
      </c>
      <c r="M57" s="281">
        <v>42</v>
      </c>
      <c r="N57" s="282" t="s">
        <v>242</v>
      </c>
      <c r="O57" s="283">
        <v>8621</v>
      </c>
      <c r="P57" s="284">
        <v>371</v>
      </c>
      <c r="Q57" s="283">
        <v>8992</v>
      </c>
      <c r="R57" s="285">
        <v>3970</v>
      </c>
      <c r="S57" s="283">
        <v>24</v>
      </c>
      <c r="T57" s="283">
        <v>855</v>
      </c>
      <c r="U57" s="283">
        <v>537</v>
      </c>
      <c r="V57" s="283">
        <v>273</v>
      </c>
      <c r="W57" s="283">
        <v>288</v>
      </c>
      <c r="X57" s="283">
        <v>0</v>
      </c>
      <c r="Y57" s="283">
        <v>0</v>
      </c>
      <c r="Z57" s="284">
        <v>73</v>
      </c>
      <c r="AA57" s="283">
        <v>292</v>
      </c>
      <c r="AB57" s="285">
        <v>50</v>
      </c>
      <c r="AC57" s="283">
        <v>5</v>
      </c>
      <c r="AD57" s="283">
        <v>221</v>
      </c>
      <c r="AE57" s="283">
        <v>79</v>
      </c>
      <c r="AF57" s="283">
        <v>126</v>
      </c>
      <c r="AG57" s="284">
        <v>168</v>
      </c>
      <c r="AH57" s="283">
        <v>623</v>
      </c>
      <c r="AI57" s="283">
        <v>529</v>
      </c>
      <c r="AJ57" s="283">
        <v>143</v>
      </c>
      <c r="AK57" s="284">
        <v>25</v>
      </c>
      <c r="AL57" s="286">
        <v>8282</v>
      </c>
      <c r="AM57" s="287" t="s">
        <v>240</v>
      </c>
      <c r="AN57" s="288">
        <v>0.61</v>
      </c>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row>
    <row r="58" spans="1:64">
      <c r="A58" s="258"/>
      <c r="B58" s="275" t="s">
        <v>304</v>
      </c>
      <c r="C58" s="341">
        <v>40422</v>
      </c>
      <c r="D58" s="277" t="s">
        <v>77</v>
      </c>
      <c r="E58" s="278" t="s">
        <v>302</v>
      </c>
      <c r="F58" s="279" t="s">
        <v>237</v>
      </c>
      <c r="G58" s="280">
        <v>136137</v>
      </c>
      <c r="H58" s="280">
        <v>2046909</v>
      </c>
      <c r="I58" s="279" t="s">
        <v>238</v>
      </c>
      <c r="J58" s="280">
        <v>11</v>
      </c>
      <c r="K58" s="280">
        <v>19</v>
      </c>
      <c r="L58" s="280">
        <v>384</v>
      </c>
      <c r="M58" s="281">
        <v>44</v>
      </c>
      <c r="N58" s="342" t="s">
        <v>242</v>
      </c>
      <c r="O58" s="283">
        <v>15091</v>
      </c>
      <c r="P58" s="284">
        <v>72815</v>
      </c>
      <c r="Q58" s="283">
        <v>87906</v>
      </c>
      <c r="R58" s="285">
        <v>5448</v>
      </c>
      <c r="S58" s="283">
        <v>370</v>
      </c>
      <c r="T58" s="283">
        <v>1086</v>
      </c>
      <c r="U58" s="283">
        <v>1188</v>
      </c>
      <c r="V58" s="283">
        <v>234</v>
      </c>
      <c r="W58" s="283">
        <v>0</v>
      </c>
      <c r="X58" s="283">
        <v>0</v>
      </c>
      <c r="Y58" s="283">
        <v>0</v>
      </c>
      <c r="Z58" s="284">
        <v>0</v>
      </c>
      <c r="AA58" s="283">
        <v>576</v>
      </c>
      <c r="AB58" s="285">
        <v>266</v>
      </c>
      <c r="AC58" s="283">
        <v>135</v>
      </c>
      <c r="AD58" s="283">
        <v>242</v>
      </c>
      <c r="AE58" s="283">
        <v>117</v>
      </c>
      <c r="AF58" s="283">
        <v>380</v>
      </c>
      <c r="AG58" s="284">
        <v>737</v>
      </c>
      <c r="AH58" s="283">
        <v>625</v>
      </c>
      <c r="AI58" s="283">
        <v>844</v>
      </c>
      <c r="AJ58" s="283">
        <v>188</v>
      </c>
      <c r="AK58" s="284">
        <v>120</v>
      </c>
      <c r="AL58" s="286">
        <v>12555</v>
      </c>
      <c r="AM58" s="287" t="s">
        <v>240</v>
      </c>
      <c r="AN58" s="288">
        <v>0.48</v>
      </c>
      <c r="AO58" s="274"/>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4"/>
    </row>
    <row r="59" spans="1:64">
      <c r="A59" s="258"/>
      <c r="B59" s="275" t="s">
        <v>305</v>
      </c>
      <c r="C59" s="341">
        <v>39331</v>
      </c>
      <c r="D59" s="277" t="s">
        <v>77</v>
      </c>
      <c r="E59" s="278" t="s">
        <v>302</v>
      </c>
      <c r="F59" s="279" t="s">
        <v>237</v>
      </c>
      <c r="G59" s="280">
        <v>131609</v>
      </c>
      <c r="H59" s="280">
        <v>2046907</v>
      </c>
      <c r="I59" s="279" t="s">
        <v>238</v>
      </c>
      <c r="J59" s="280">
        <v>11</v>
      </c>
      <c r="K59" s="280">
        <v>19</v>
      </c>
      <c r="L59" s="280">
        <v>716</v>
      </c>
      <c r="M59" s="281">
        <v>48.6</v>
      </c>
      <c r="N59" s="321" t="s">
        <v>242</v>
      </c>
      <c r="O59" s="283">
        <v>9750</v>
      </c>
      <c r="P59" s="284">
        <v>441</v>
      </c>
      <c r="Q59" s="283">
        <v>10191</v>
      </c>
      <c r="R59" s="285">
        <v>4137</v>
      </c>
      <c r="S59" s="283">
        <v>85</v>
      </c>
      <c r="T59" s="283">
        <v>1746</v>
      </c>
      <c r="U59" s="283">
        <v>895</v>
      </c>
      <c r="V59" s="283">
        <v>256</v>
      </c>
      <c r="W59" s="283">
        <v>218</v>
      </c>
      <c r="X59" s="283">
        <v>194</v>
      </c>
      <c r="Y59" s="283">
        <v>0</v>
      </c>
      <c r="Z59" s="284">
        <v>61</v>
      </c>
      <c r="AA59" s="283">
        <v>261</v>
      </c>
      <c r="AB59" s="285">
        <v>212</v>
      </c>
      <c r="AC59" s="283">
        <v>10</v>
      </c>
      <c r="AD59" s="283">
        <v>182</v>
      </c>
      <c r="AE59" s="283">
        <v>197</v>
      </c>
      <c r="AF59" s="283">
        <v>105</v>
      </c>
      <c r="AG59" s="284">
        <v>272</v>
      </c>
      <c r="AH59" s="283">
        <v>309</v>
      </c>
      <c r="AI59" s="283">
        <v>484</v>
      </c>
      <c r="AJ59" s="283">
        <v>289</v>
      </c>
      <c r="AK59" s="284">
        <v>116</v>
      </c>
      <c r="AL59" s="286">
        <v>10028</v>
      </c>
      <c r="AM59" s="287" t="s">
        <v>240</v>
      </c>
      <c r="AN59" s="288" t="s">
        <v>240</v>
      </c>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274"/>
      <c r="BL59" s="274"/>
    </row>
    <row r="60" spans="1:64">
      <c r="A60" s="258"/>
      <c r="B60" s="275" t="s">
        <v>306</v>
      </c>
      <c r="C60" s="319">
        <v>40059</v>
      </c>
      <c r="D60" s="277" t="s">
        <v>77</v>
      </c>
      <c r="E60" s="278" t="s">
        <v>302</v>
      </c>
      <c r="F60" s="279" t="s">
        <v>237</v>
      </c>
      <c r="G60" s="346">
        <v>135835</v>
      </c>
      <c r="H60" s="280">
        <v>2046908</v>
      </c>
      <c r="I60" s="279" t="s">
        <v>238</v>
      </c>
      <c r="J60" s="280">
        <v>11</v>
      </c>
      <c r="K60" s="280">
        <v>19</v>
      </c>
      <c r="L60" s="280">
        <v>389</v>
      </c>
      <c r="M60" s="281">
        <v>47.3</v>
      </c>
      <c r="N60" s="321" t="s">
        <v>242</v>
      </c>
      <c r="O60" s="283">
        <v>11915</v>
      </c>
      <c r="P60" s="284">
        <v>274</v>
      </c>
      <c r="Q60" s="283">
        <v>12189</v>
      </c>
      <c r="R60" s="285">
        <v>5102</v>
      </c>
      <c r="S60" s="283">
        <v>200</v>
      </c>
      <c r="T60" s="283">
        <v>523</v>
      </c>
      <c r="U60" s="283">
        <v>1641</v>
      </c>
      <c r="V60" s="283">
        <v>0</v>
      </c>
      <c r="W60" s="283">
        <v>0</v>
      </c>
      <c r="X60" s="283" t="s">
        <v>254</v>
      </c>
      <c r="Y60" s="283">
        <v>0</v>
      </c>
      <c r="Z60" s="284">
        <v>227</v>
      </c>
      <c r="AA60" s="283">
        <v>1908</v>
      </c>
      <c r="AB60" s="285">
        <v>0</v>
      </c>
      <c r="AC60" s="283">
        <v>4</v>
      </c>
      <c r="AD60" s="283">
        <v>267</v>
      </c>
      <c r="AE60" s="283">
        <v>149</v>
      </c>
      <c r="AF60" s="283">
        <v>0</v>
      </c>
      <c r="AG60" s="284">
        <v>103</v>
      </c>
      <c r="AH60" s="283">
        <v>846</v>
      </c>
      <c r="AI60" s="283" t="s">
        <v>254</v>
      </c>
      <c r="AJ60" s="283">
        <v>276</v>
      </c>
      <c r="AK60" s="284">
        <v>0</v>
      </c>
      <c r="AL60" s="286">
        <v>11955</v>
      </c>
      <c r="AM60" s="287" t="s">
        <v>240</v>
      </c>
      <c r="AN60" s="288" t="s">
        <v>240</v>
      </c>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row>
    <row r="61" spans="1:64">
      <c r="A61" s="258"/>
      <c r="B61" s="275" t="s">
        <v>307</v>
      </c>
      <c r="C61" s="276">
        <v>40422</v>
      </c>
      <c r="D61" s="277" t="s">
        <v>78</v>
      </c>
      <c r="E61" s="278" t="s">
        <v>252</v>
      </c>
      <c r="F61" s="279" t="s">
        <v>245</v>
      </c>
      <c r="G61" s="280">
        <v>136185</v>
      </c>
      <c r="H61" s="280">
        <v>8766905</v>
      </c>
      <c r="I61" s="279" t="s">
        <v>238</v>
      </c>
      <c r="J61" s="280">
        <v>11</v>
      </c>
      <c r="K61" s="280">
        <v>19</v>
      </c>
      <c r="L61" s="280">
        <v>632</v>
      </c>
      <c r="M61" s="281">
        <v>51</v>
      </c>
      <c r="N61" s="282" t="s">
        <v>242</v>
      </c>
      <c r="O61" s="283">
        <v>9582</v>
      </c>
      <c r="P61" s="284">
        <v>27</v>
      </c>
      <c r="Q61" s="283">
        <v>9609</v>
      </c>
      <c r="R61" s="285">
        <v>3726</v>
      </c>
      <c r="S61" s="283">
        <v>46</v>
      </c>
      <c r="T61" s="283">
        <v>734</v>
      </c>
      <c r="U61" s="283">
        <v>430</v>
      </c>
      <c r="V61" s="283">
        <v>207</v>
      </c>
      <c r="W61" s="283">
        <v>0</v>
      </c>
      <c r="X61" s="283">
        <v>277</v>
      </c>
      <c r="Y61" s="283">
        <v>0</v>
      </c>
      <c r="Z61" s="284">
        <v>52</v>
      </c>
      <c r="AA61" s="283">
        <v>171</v>
      </c>
      <c r="AB61" s="285">
        <v>22</v>
      </c>
      <c r="AC61" s="283">
        <v>25</v>
      </c>
      <c r="AD61" s="283">
        <v>98</v>
      </c>
      <c r="AE61" s="283">
        <v>27</v>
      </c>
      <c r="AF61" s="283">
        <v>2</v>
      </c>
      <c r="AG61" s="284">
        <v>24</v>
      </c>
      <c r="AH61" s="283">
        <v>1182</v>
      </c>
      <c r="AI61" s="283">
        <v>728</v>
      </c>
      <c r="AJ61" s="283">
        <v>112</v>
      </c>
      <c r="AK61" s="284">
        <v>0</v>
      </c>
      <c r="AL61" s="286">
        <v>7864</v>
      </c>
      <c r="AM61" s="287" t="s">
        <v>240</v>
      </c>
      <c r="AN61" s="288">
        <v>0.48</v>
      </c>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row>
    <row r="62" spans="1:64">
      <c r="A62" s="258"/>
      <c r="B62" s="259" t="s">
        <v>308</v>
      </c>
      <c r="C62" s="260">
        <v>40422</v>
      </c>
      <c r="D62" s="261" t="s">
        <v>80</v>
      </c>
      <c r="E62" s="262" t="s">
        <v>269</v>
      </c>
      <c r="F62" s="263" t="s">
        <v>245</v>
      </c>
      <c r="G62" s="265">
        <v>136156</v>
      </c>
      <c r="H62" s="265">
        <v>8506905</v>
      </c>
      <c r="I62" s="263" t="s">
        <v>238</v>
      </c>
      <c r="J62" s="265">
        <v>11</v>
      </c>
      <c r="K62" s="265">
        <v>16</v>
      </c>
      <c r="L62" s="265">
        <v>464</v>
      </c>
      <c r="M62" s="266">
        <v>16.8</v>
      </c>
      <c r="N62" s="267" t="s">
        <v>239</v>
      </c>
      <c r="O62" s="268">
        <v>12015</v>
      </c>
      <c r="P62" s="269">
        <v>651</v>
      </c>
      <c r="Q62" s="268">
        <v>12666</v>
      </c>
      <c r="R62" s="270">
        <v>4933</v>
      </c>
      <c r="S62" s="268">
        <v>623</v>
      </c>
      <c r="T62" s="268">
        <v>1071</v>
      </c>
      <c r="U62" s="268">
        <v>653</v>
      </c>
      <c r="V62" s="268">
        <v>280</v>
      </c>
      <c r="W62" s="268">
        <v>0</v>
      </c>
      <c r="X62" s="268">
        <v>399</v>
      </c>
      <c r="Y62" s="268">
        <v>707</v>
      </c>
      <c r="Z62" s="269">
        <v>172</v>
      </c>
      <c r="AA62" s="268">
        <v>244</v>
      </c>
      <c r="AB62" s="270">
        <v>241</v>
      </c>
      <c r="AC62" s="268">
        <v>73</v>
      </c>
      <c r="AD62" s="268">
        <v>239</v>
      </c>
      <c r="AE62" s="268">
        <v>88</v>
      </c>
      <c r="AF62" s="268">
        <v>0</v>
      </c>
      <c r="AG62" s="269">
        <v>0</v>
      </c>
      <c r="AH62" s="268">
        <v>748</v>
      </c>
      <c r="AI62" s="268">
        <v>1050</v>
      </c>
      <c r="AJ62" s="268">
        <v>394</v>
      </c>
      <c r="AK62" s="269">
        <v>0</v>
      </c>
      <c r="AL62" s="271">
        <v>11916</v>
      </c>
      <c r="AM62" s="272" t="s">
        <v>240</v>
      </c>
      <c r="AN62" s="273">
        <v>0.22</v>
      </c>
      <c r="AO62" s="274"/>
      <c r="AP62" s="274"/>
      <c r="AQ62" s="274"/>
      <c r="AR62" s="274"/>
      <c r="AS62" s="274"/>
      <c r="AT62" s="274"/>
      <c r="AU62" s="274"/>
      <c r="AV62" s="274"/>
      <c r="AW62" s="274"/>
      <c r="AX62" s="274"/>
      <c r="AY62" s="274"/>
      <c r="AZ62" s="274"/>
      <c r="BA62" s="274"/>
      <c r="BB62" s="274"/>
      <c r="BC62" s="274"/>
      <c r="BD62" s="274"/>
      <c r="BE62" s="274"/>
      <c r="BF62" s="274"/>
      <c r="BG62" s="274"/>
      <c r="BH62" s="274"/>
      <c r="BI62" s="274"/>
      <c r="BJ62" s="274"/>
      <c r="BK62" s="274"/>
      <c r="BL62" s="274"/>
    </row>
    <row r="63" spans="1:64">
      <c r="A63" s="258"/>
      <c r="B63" s="275" t="s">
        <v>309</v>
      </c>
      <c r="C63" s="319">
        <v>37500</v>
      </c>
      <c r="D63" s="277" t="s">
        <v>81</v>
      </c>
      <c r="E63" s="278" t="s">
        <v>302</v>
      </c>
      <c r="F63" s="279" t="s">
        <v>237</v>
      </c>
      <c r="G63" s="280">
        <v>133386</v>
      </c>
      <c r="H63" s="280">
        <v>3096905</v>
      </c>
      <c r="I63" s="279" t="s">
        <v>238</v>
      </c>
      <c r="J63" s="280">
        <v>11</v>
      </c>
      <c r="K63" s="280">
        <v>18</v>
      </c>
      <c r="L63" s="280">
        <v>1095</v>
      </c>
      <c r="M63" s="281">
        <v>54.9</v>
      </c>
      <c r="N63" s="342" t="s">
        <v>242</v>
      </c>
      <c r="O63" s="283">
        <v>7624</v>
      </c>
      <c r="P63" s="284">
        <v>258</v>
      </c>
      <c r="Q63" s="283">
        <v>7882</v>
      </c>
      <c r="R63" s="285">
        <v>3969</v>
      </c>
      <c r="S63" s="283">
        <v>37</v>
      </c>
      <c r="T63" s="283">
        <v>1009</v>
      </c>
      <c r="U63" s="283">
        <v>258</v>
      </c>
      <c r="V63" s="283">
        <v>115</v>
      </c>
      <c r="W63" s="283">
        <v>0</v>
      </c>
      <c r="X63" s="283" t="s">
        <v>254</v>
      </c>
      <c r="Y63" s="283">
        <v>0</v>
      </c>
      <c r="Z63" s="284">
        <v>-39</v>
      </c>
      <c r="AA63" s="283">
        <v>136</v>
      </c>
      <c r="AB63" s="285">
        <v>159</v>
      </c>
      <c r="AC63" s="283">
        <v>7</v>
      </c>
      <c r="AD63" s="283">
        <v>90</v>
      </c>
      <c r="AE63" s="283">
        <v>57</v>
      </c>
      <c r="AF63" s="283">
        <v>11</v>
      </c>
      <c r="AG63" s="284">
        <v>9</v>
      </c>
      <c r="AH63" s="283">
        <v>891</v>
      </c>
      <c r="AI63" s="283" t="s">
        <v>254</v>
      </c>
      <c r="AJ63" s="283">
        <v>15</v>
      </c>
      <c r="AK63" s="284">
        <v>12</v>
      </c>
      <c r="AL63" s="286">
        <v>7237</v>
      </c>
      <c r="AM63" s="287" t="s">
        <v>240</v>
      </c>
      <c r="AN63" s="288">
        <v>0.37</v>
      </c>
      <c r="AO63" s="274"/>
      <c r="AP63" s="274"/>
      <c r="AQ63" s="274"/>
      <c r="AR63" s="274"/>
      <c r="AS63" s="274"/>
      <c r="AT63" s="274"/>
      <c r="AU63" s="274"/>
      <c r="AV63" s="274"/>
      <c r="AW63" s="274"/>
      <c r="AX63" s="274"/>
      <c r="AY63" s="274"/>
      <c r="AZ63" s="274"/>
      <c r="BA63" s="274"/>
      <c r="BB63" s="274"/>
      <c r="BC63" s="274"/>
      <c r="BD63" s="274"/>
      <c r="BE63" s="274"/>
      <c r="BF63" s="274"/>
      <c r="BG63" s="274"/>
      <c r="BH63" s="274"/>
      <c r="BI63" s="274"/>
      <c r="BJ63" s="274"/>
      <c r="BK63" s="274"/>
      <c r="BL63" s="274"/>
    </row>
    <row r="64" spans="1:64">
      <c r="A64" s="258"/>
      <c r="B64" s="275" t="s">
        <v>310</v>
      </c>
      <c r="C64" s="319">
        <v>40422</v>
      </c>
      <c r="D64" s="277" t="s">
        <v>84</v>
      </c>
      <c r="E64" s="278" t="s">
        <v>193</v>
      </c>
      <c r="F64" s="279" t="s">
        <v>237</v>
      </c>
      <c r="G64" s="280">
        <v>136090</v>
      </c>
      <c r="H64" s="280">
        <v>3116905</v>
      </c>
      <c r="I64" s="279" t="s">
        <v>238</v>
      </c>
      <c r="J64" s="280">
        <v>11</v>
      </c>
      <c r="K64" s="280">
        <v>18</v>
      </c>
      <c r="L64" s="280">
        <v>494</v>
      </c>
      <c r="M64" s="281">
        <v>35.6</v>
      </c>
      <c r="N64" s="321" t="s">
        <v>242</v>
      </c>
      <c r="O64" s="283">
        <v>11128</v>
      </c>
      <c r="P64" s="284">
        <v>267</v>
      </c>
      <c r="Q64" s="283">
        <v>11395</v>
      </c>
      <c r="R64" s="285">
        <v>3840</v>
      </c>
      <c r="S64" s="283">
        <v>757</v>
      </c>
      <c r="T64" s="283">
        <v>1324</v>
      </c>
      <c r="U64" s="283">
        <v>674</v>
      </c>
      <c r="V64" s="283">
        <v>221</v>
      </c>
      <c r="W64" s="283">
        <v>0</v>
      </c>
      <c r="X64" s="283">
        <v>0</v>
      </c>
      <c r="Y64" s="283">
        <v>0</v>
      </c>
      <c r="Z64" s="284">
        <v>123</v>
      </c>
      <c r="AA64" s="283">
        <v>253</v>
      </c>
      <c r="AB64" s="285">
        <v>225</v>
      </c>
      <c r="AC64" s="283">
        <v>12</v>
      </c>
      <c r="AD64" s="283">
        <v>130</v>
      </c>
      <c r="AE64" s="283">
        <v>51</v>
      </c>
      <c r="AF64" s="283">
        <v>6</v>
      </c>
      <c r="AG64" s="284">
        <v>81</v>
      </c>
      <c r="AH64" s="283">
        <v>877</v>
      </c>
      <c r="AI64" s="283">
        <v>322</v>
      </c>
      <c r="AJ64" s="283">
        <v>20</v>
      </c>
      <c r="AK64" s="284">
        <v>0</v>
      </c>
      <c r="AL64" s="286">
        <v>8915</v>
      </c>
      <c r="AM64" s="287" t="s">
        <v>240</v>
      </c>
      <c r="AN64" s="288">
        <v>0.36</v>
      </c>
      <c r="AO64" s="274"/>
      <c r="AP64" s="274"/>
      <c r="AQ64" s="274"/>
      <c r="AR64" s="274"/>
      <c r="AS64" s="274"/>
      <c r="AT64" s="274"/>
      <c r="AU64" s="274"/>
      <c r="AV64" s="274"/>
      <c r="AW64" s="274"/>
      <c r="AX64" s="274"/>
      <c r="AY64" s="274"/>
      <c r="AZ64" s="274"/>
      <c r="BA64" s="274"/>
      <c r="BB64" s="274"/>
      <c r="BC64" s="274"/>
      <c r="BD64" s="274"/>
      <c r="BE64" s="274"/>
      <c r="BF64" s="274"/>
      <c r="BG64" s="274"/>
      <c r="BH64" s="274"/>
      <c r="BI64" s="274"/>
      <c r="BJ64" s="274"/>
      <c r="BK64" s="274"/>
      <c r="BL64" s="274"/>
    </row>
    <row r="65" spans="1:64">
      <c r="A65" s="258"/>
      <c r="B65" s="259" t="s">
        <v>311</v>
      </c>
      <c r="C65" s="340">
        <v>39695</v>
      </c>
      <c r="D65" s="261" t="s">
        <v>85</v>
      </c>
      <c r="E65" s="262" t="s">
        <v>249</v>
      </c>
      <c r="F65" s="263" t="s">
        <v>245</v>
      </c>
      <c r="G65" s="265">
        <v>135672</v>
      </c>
      <c r="H65" s="265">
        <v>8846906</v>
      </c>
      <c r="I65" s="263" t="s">
        <v>238</v>
      </c>
      <c r="J65" s="265">
        <v>3</v>
      </c>
      <c r="K65" s="265">
        <v>16</v>
      </c>
      <c r="L65" s="265">
        <v>319</v>
      </c>
      <c r="M65" s="266">
        <v>12.9</v>
      </c>
      <c r="N65" s="267" t="s">
        <v>239</v>
      </c>
      <c r="O65" s="268">
        <v>5671</v>
      </c>
      <c r="P65" s="269">
        <v>1182</v>
      </c>
      <c r="Q65" s="268">
        <v>6853</v>
      </c>
      <c r="R65" s="270">
        <v>3082</v>
      </c>
      <c r="S65" s="268">
        <v>0</v>
      </c>
      <c r="T65" s="268">
        <v>451</v>
      </c>
      <c r="U65" s="268">
        <v>564</v>
      </c>
      <c r="V65" s="268" t="s">
        <v>254</v>
      </c>
      <c r="W65" s="268">
        <v>0</v>
      </c>
      <c r="X65" s="268" t="s">
        <v>254</v>
      </c>
      <c r="Y65" s="268">
        <v>0</v>
      </c>
      <c r="Z65" s="269">
        <v>94</v>
      </c>
      <c r="AA65" s="268">
        <v>69</v>
      </c>
      <c r="AB65" s="270">
        <v>63</v>
      </c>
      <c r="AC65" s="268">
        <v>3</v>
      </c>
      <c r="AD65" s="268">
        <v>78</v>
      </c>
      <c r="AE65" s="268">
        <v>75</v>
      </c>
      <c r="AF65" s="268">
        <v>3</v>
      </c>
      <c r="AG65" s="269">
        <v>379</v>
      </c>
      <c r="AH65" s="268">
        <v>677</v>
      </c>
      <c r="AI65" s="268">
        <v>285</v>
      </c>
      <c r="AJ65" s="268">
        <v>122</v>
      </c>
      <c r="AK65" s="269">
        <v>25</v>
      </c>
      <c r="AL65" s="271">
        <v>6122</v>
      </c>
      <c r="AM65" s="272">
        <v>0</v>
      </c>
      <c r="AN65" s="273">
        <v>0.7</v>
      </c>
      <c r="AO65" s="274"/>
      <c r="AP65" s="274"/>
      <c r="AQ65" s="274"/>
      <c r="AR65" s="274"/>
      <c r="AS65" s="274"/>
      <c r="AT65" s="274"/>
      <c r="AU65" s="274"/>
      <c r="AV65" s="274"/>
      <c r="AW65" s="274"/>
      <c r="AX65" s="274"/>
      <c r="AY65" s="274"/>
      <c r="AZ65" s="274"/>
      <c r="BA65" s="274"/>
      <c r="BB65" s="274"/>
      <c r="BC65" s="274"/>
      <c r="BD65" s="274"/>
      <c r="BE65" s="274"/>
      <c r="BF65" s="274"/>
      <c r="BG65" s="274"/>
      <c r="BH65" s="274"/>
      <c r="BI65" s="274"/>
      <c r="BJ65" s="274"/>
      <c r="BK65" s="274"/>
      <c r="BL65" s="274"/>
    </row>
    <row r="66" spans="1:64">
      <c r="A66" s="258"/>
      <c r="B66" s="289" t="s">
        <v>312</v>
      </c>
      <c r="C66" s="290">
        <v>39699</v>
      </c>
      <c r="D66" s="291" t="s">
        <v>85</v>
      </c>
      <c r="E66" s="292" t="s">
        <v>249</v>
      </c>
      <c r="F66" s="293" t="s">
        <v>245</v>
      </c>
      <c r="G66" s="294">
        <v>135662</v>
      </c>
      <c r="H66" s="294">
        <v>8846905</v>
      </c>
      <c r="I66" s="293" t="s">
        <v>238</v>
      </c>
      <c r="J66" s="294">
        <v>11</v>
      </c>
      <c r="K66" s="294">
        <v>19</v>
      </c>
      <c r="L66" s="294">
        <v>731</v>
      </c>
      <c r="M66" s="295">
        <v>20.9</v>
      </c>
      <c r="N66" s="304" t="s">
        <v>246</v>
      </c>
      <c r="O66" s="297">
        <v>9021</v>
      </c>
      <c r="P66" s="298">
        <v>28964</v>
      </c>
      <c r="Q66" s="297">
        <v>37985</v>
      </c>
      <c r="R66" s="299">
        <v>3700</v>
      </c>
      <c r="S66" s="297">
        <v>42</v>
      </c>
      <c r="T66" s="297">
        <v>1023</v>
      </c>
      <c r="U66" s="297">
        <v>475</v>
      </c>
      <c r="V66" s="297" t="s">
        <v>254</v>
      </c>
      <c r="W66" s="297" t="s">
        <v>254</v>
      </c>
      <c r="X66" s="297" t="s">
        <v>254</v>
      </c>
      <c r="Y66" s="297">
        <v>0</v>
      </c>
      <c r="Z66" s="298">
        <v>53</v>
      </c>
      <c r="AA66" s="297">
        <v>29</v>
      </c>
      <c r="AB66" s="299">
        <v>123</v>
      </c>
      <c r="AC66" s="297">
        <v>8</v>
      </c>
      <c r="AD66" s="297">
        <v>111</v>
      </c>
      <c r="AE66" s="297">
        <v>52</v>
      </c>
      <c r="AF66" s="297">
        <v>8</v>
      </c>
      <c r="AG66" s="298">
        <v>51</v>
      </c>
      <c r="AH66" s="297">
        <v>885</v>
      </c>
      <c r="AI66" s="297">
        <v>729</v>
      </c>
      <c r="AJ66" s="297">
        <v>5</v>
      </c>
      <c r="AK66" s="298">
        <v>33</v>
      </c>
      <c r="AL66" s="300">
        <v>7439</v>
      </c>
      <c r="AM66" s="301" t="s">
        <v>240</v>
      </c>
      <c r="AN66" s="302">
        <v>0.36</v>
      </c>
      <c r="AO66" s="274"/>
      <c r="AP66" s="274"/>
      <c r="AQ66" s="274"/>
      <c r="AR66" s="274"/>
      <c r="AS66" s="274"/>
      <c r="AT66" s="274"/>
      <c r="AU66" s="274"/>
      <c r="AV66" s="274"/>
      <c r="AW66" s="274"/>
      <c r="AX66" s="274"/>
      <c r="AY66" s="274"/>
      <c r="AZ66" s="274"/>
      <c r="BA66" s="274"/>
      <c r="BB66" s="274"/>
      <c r="BC66" s="274"/>
      <c r="BD66" s="274"/>
      <c r="BE66" s="274"/>
      <c r="BF66" s="274"/>
      <c r="BG66" s="274"/>
      <c r="BH66" s="274"/>
      <c r="BI66" s="274"/>
      <c r="BJ66" s="274"/>
      <c r="BK66" s="274"/>
      <c r="BL66" s="274"/>
    </row>
    <row r="67" spans="1:64">
      <c r="A67" s="258"/>
      <c r="B67" s="259" t="s">
        <v>313</v>
      </c>
      <c r="C67" s="260">
        <v>40422</v>
      </c>
      <c r="D67" s="261" t="s">
        <v>86</v>
      </c>
      <c r="E67" s="262" t="s">
        <v>244</v>
      </c>
      <c r="F67" s="263" t="s">
        <v>245</v>
      </c>
      <c r="G67" s="265">
        <v>136289</v>
      </c>
      <c r="H67" s="265">
        <v>9195403</v>
      </c>
      <c r="I67" s="263" t="s">
        <v>278</v>
      </c>
      <c r="J67" s="265">
        <v>11</v>
      </c>
      <c r="K67" s="265">
        <v>18</v>
      </c>
      <c r="L67" s="265">
        <v>1266</v>
      </c>
      <c r="M67" s="266">
        <v>2.6</v>
      </c>
      <c r="N67" s="323" t="s">
        <v>239</v>
      </c>
      <c r="O67" s="268">
        <v>4943</v>
      </c>
      <c r="P67" s="269">
        <v>820</v>
      </c>
      <c r="Q67" s="268">
        <v>5763</v>
      </c>
      <c r="R67" s="270">
        <v>3443</v>
      </c>
      <c r="S67" s="268">
        <v>76</v>
      </c>
      <c r="T67" s="268">
        <v>341</v>
      </c>
      <c r="U67" s="268">
        <v>330</v>
      </c>
      <c r="V67" s="268">
        <v>210</v>
      </c>
      <c r="W67" s="268">
        <v>0</v>
      </c>
      <c r="X67" s="268">
        <v>70</v>
      </c>
      <c r="Y67" s="268">
        <v>15</v>
      </c>
      <c r="Z67" s="269">
        <v>32</v>
      </c>
      <c r="AA67" s="268">
        <v>157</v>
      </c>
      <c r="AB67" s="270">
        <v>18</v>
      </c>
      <c r="AC67" s="268">
        <v>7</v>
      </c>
      <c r="AD67" s="268">
        <v>72</v>
      </c>
      <c r="AE67" s="268">
        <v>46</v>
      </c>
      <c r="AF67" s="268">
        <v>0</v>
      </c>
      <c r="AG67" s="269">
        <v>37</v>
      </c>
      <c r="AH67" s="268">
        <v>639</v>
      </c>
      <c r="AI67" s="268">
        <v>187</v>
      </c>
      <c r="AJ67" s="268">
        <v>104</v>
      </c>
      <c r="AK67" s="269">
        <v>0</v>
      </c>
      <c r="AL67" s="271">
        <v>5785</v>
      </c>
      <c r="AM67" s="272" t="s">
        <v>240</v>
      </c>
      <c r="AN67" s="273">
        <v>0.97</v>
      </c>
      <c r="AO67" s="274"/>
      <c r="AP67" s="274"/>
      <c r="AQ67" s="274"/>
      <c r="AR67" s="274"/>
      <c r="AS67" s="274"/>
      <c r="AT67" s="274"/>
      <c r="AU67" s="274"/>
      <c r="AV67" s="274"/>
      <c r="AW67" s="274"/>
      <c r="AX67" s="274"/>
      <c r="AY67" s="274"/>
      <c r="AZ67" s="274"/>
      <c r="BA67" s="274"/>
      <c r="BB67" s="274"/>
      <c r="BC67" s="274"/>
      <c r="BD67" s="274"/>
      <c r="BE67" s="274"/>
      <c r="BF67" s="274"/>
      <c r="BG67" s="274"/>
      <c r="BH67" s="274"/>
      <c r="BI67" s="274"/>
      <c r="BJ67" s="274"/>
      <c r="BK67" s="274"/>
      <c r="BL67" s="274"/>
    </row>
    <row r="68" spans="1:64">
      <c r="A68" s="258"/>
      <c r="B68" s="259" t="s">
        <v>314</v>
      </c>
      <c r="C68" s="260">
        <v>40422</v>
      </c>
      <c r="D68" s="261" t="s">
        <v>86</v>
      </c>
      <c r="E68" s="262" t="s">
        <v>244</v>
      </c>
      <c r="F68" s="263" t="s">
        <v>245</v>
      </c>
      <c r="G68" s="265">
        <v>136276</v>
      </c>
      <c r="H68" s="265">
        <v>9195401</v>
      </c>
      <c r="I68" s="263" t="s">
        <v>278</v>
      </c>
      <c r="J68" s="265">
        <v>11</v>
      </c>
      <c r="K68" s="265">
        <v>18</v>
      </c>
      <c r="L68" s="265">
        <v>1265</v>
      </c>
      <c r="M68" s="266">
        <v>2.2000000000000002</v>
      </c>
      <c r="N68" s="323" t="s">
        <v>239</v>
      </c>
      <c r="O68" s="268">
        <v>5060</v>
      </c>
      <c r="P68" s="269">
        <v>1082</v>
      </c>
      <c r="Q68" s="268">
        <v>6142</v>
      </c>
      <c r="R68" s="270">
        <v>3683</v>
      </c>
      <c r="S68" s="268">
        <v>3</v>
      </c>
      <c r="T68" s="268">
        <v>468</v>
      </c>
      <c r="U68" s="268">
        <v>197</v>
      </c>
      <c r="V68" s="268">
        <v>168</v>
      </c>
      <c r="W68" s="268">
        <v>0</v>
      </c>
      <c r="X68" s="268">
        <v>0</v>
      </c>
      <c r="Y68" s="268">
        <v>16</v>
      </c>
      <c r="Z68" s="269">
        <v>15</v>
      </c>
      <c r="AA68" s="268">
        <v>109</v>
      </c>
      <c r="AB68" s="270">
        <v>101</v>
      </c>
      <c r="AC68" s="268">
        <v>8</v>
      </c>
      <c r="AD68" s="268">
        <v>41</v>
      </c>
      <c r="AE68" s="268">
        <v>39</v>
      </c>
      <c r="AF68" s="268">
        <v>7</v>
      </c>
      <c r="AG68" s="269">
        <v>88</v>
      </c>
      <c r="AH68" s="268">
        <v>741</v>
      </c>
      <c r="AI68" s="268">
        <v>287</v>
      </c>
      <c r="AJ68" s="268">
        <v>53</v>
      </c>
      <c r="AK68" s="269">
        <v>120</v>
      </c>
      <c r="AL68" s="271">
        <v>6144</v>
      </c>
      <c r="AM68" s="272" t="s">
        <v>240</v>
      </c>
      <c r="AN68" s="273">
        <v>0.96</v>
      </c>
      <c r="AO68" s="274"/>
      <c r="AP68" s="274"/>
      <c r="AQ68" s="274"/>
      <c r="AR68" s="274"/>
      <c r="AS68" s="274"/>
      <c r="AT68" s="274"/>
      <c r="AU68" s="274"/>
      <c r="AV68" s="274"/>
      <c r="AW68" s="274"/>
      <c r="AX68" s="274"/>
      <c r="AY68" s="274"/>
      <c r="AZ68" s="274"/>
      <c r="BA68" s="274"/>
      <c r="BB68" s="274"/>
      <c r="BC68" s="274"/>
      <c r="BD68" s="274"/>
      <c r="BE68" s="274"/>
      <c r="BF68" s="274"/>
      <c r="BG68" s="274"/>
      <c r="BH68" s="274"/>
      <c r="BI68" s="274"/>
      <c r="BJ68" s="274"/>
      <c r="BK68" s="274"/>
      <c r="BL68" s="274"/>
    </row>
    <row r="69" spans="1:64">
      <c r="A69" s="258"/>
      <c r="B69" s="259" t="s">
        <v>315</v>
      </c>
      <c r="C69" s="260">
        <v>40057</v>
      </c>
      <c r="D69" s="261" t="s">
        <v>86</v>
      </c>
      <c r="E69" s="262" t="s">
        <v>244</v>
      </c>
      <c r="F69" s="263" t="s">
        <v>245</v>
      </c>
      <c r="G69" s="343">
        <v>135876</v>
      </c>
      <c r="H69" s="265">
        <v>9196905</v>
      </c>
      <c r="I69" s="263" t="s">
        <v>238</v>
      </c>
      <c r="J69" s="265">
        <v>11</v>
      </c>
      <c r="K69" s="265">
        <v>18</v>
      </c>
      <c r="L69" s="265">
        <v>1039</v>
      </c>
      <c r="M69" s="266">
        <v>17.7</v>
      </c>
      <c r="N69" s="267" t="s">
        <v>239</v>
      </c>
      <c r="O69" s="268">
        <v>7478</v>
      </c>
      <c r="P69" s="269">
        <v>369</v>
      </c>
      <c r="Q69" s="268">
        <v>7847</v>
      </c>
      <c r="R69" s="270">
        <v>3708</v>
      </c>
      <c r="S69" s="268">
        <v>38</v>
      </c>
      <c r="T69" s="268">
        <v>671</v>
      </c>
      <c r="U69" s="268">
        <v>583</v>
      </c>
      <c r="V69" s="268">
        <v>106</v>
      </c>
      <c r="W69" s="268">
        <v>131</v>
      </c>
      <c r="X69" s="268">
        <v>116</v>
      </c>
      <c r="Y69" s="268">
        <v>186</v>
      </c>
      <c r="Z69" s="269">
        <v>54</v>
      </c>
      <c r="AA69" s="268">
        <v>81</v>
      </c>
      <c r="AB69" s="270">
        <v>123</v>
      </c>
      <c r="AC69" s="268">
        <v>14</v>
      </c>
      <c r="AD69" s="268">
        <v>125</v>
      </c>
      <c r="AE69" s="268">
        <v>46</v>
      </c>
      <c r="AF69" s="268">
        <v>43</v>
      </c>
      <c r="AG69" s="269">
        <v>33</v>
      </c>
      <c r="AH69" s="268">
        <v>786</v>
      </c>
      <c r="AI69" s="268">
        <v>479</v>
      </c>
      <c r="AJ69" s="268">
        <v>52</v>
      </c>
      <c r="AK69" s="269">
        <v>0</v>
      </c>
      <c r="AL69" s="271">
        <v>7377</v>
      </c>
      <c r="AM69" s="272" t="s">
        <v>240</v>
      </c>
      <c r="AN69" s="273">
        <v>0.49</v>
      </c>
      <c r="AO69" s="274"/>
      <c r="AP69" s="274"/>
      <c r="AQ69" s="274"/>
      <c r="AR69" s="274"/>
      <c r="AS69" s="274"/>
      <c r="AT69" s="274"/>
      <c r="AU69" s="274"/>
      <c r="AV69" s="274"/>
      <c r="AW69" s="274"/>
      <c r="AX69" s="274"/>
      <c r="AY69" s="274"/>
      <c r="AZ69" s="274"/>
      <c r="BA69" s="274"/>
      <c r="BB69" s="274"/>
      <c r="BC69" s="274"/>
      <c r="BD69" s="274"/>
      <c r="BE69" s="274"/>
      <c r="BF69" s="274"/>
      <c r="BG69" s="274"/>
      <c r="BH69" s="274"/>
      <c r="BI69" s="274"/>
      <c r="BJ69" s="274"/>
      <c r="BK69" s="274"/>
      <c r="BL69" s="274"/>
    </row>
    <row r="70" spans="1:64">
      <c r="A70" s="258"/>
      <c r="B70" s="289" t="s">
        <v>316</v>
      </c>
      <c r="C70" s="290">
        <v>40057</v>
      </c>
      <c r="D70" s="291" t="s">
        <v>86</v>
      </c>
      <c r="E70" s="292" t="s">
        <v>244</v>
      </c>
      <c r="F70" s="293" t="s">
        <v>245</v>
      </c>
      <c r="G70" s="294">
        <v>135938</v>
      </c>
      <c r="H70" s="294">
        <v>9196906</v>
      </c>
      <c r="I70" s="293" t="s">
        <v>238</v>
      </c>
      <c r="J70" s="294">
        <v>11</v>
      </c>
      <c r="K70" s="294">
        <v>18</v>
      </c>
      <c r="L70" s="294">
        <v>542</v>
      </c>
      <c r="M70" s="295">
        <v>20.7</v>
      </c>
      <c r="N70" s="296" t="s">
        <v>246</v>
      </c>
      <c r="O70" s="297">
        <v>9286</v>
      </c>
      <c r="P70" s="298">
        <v>269</v>
      </c>
      <c r="Q70" s="297">
        <v>9555</v>
      </c>
      <c r="R70" s="299">
        <v>4277</v>
      </c>
      <c r="S70" s="297">
        <v>233</v>
      </c>
      <c r="T70" s="297">
        <v>1016</v>
      </c>
      <c r="U70" s="297">
        <v>803</v>
      </c>
      <c r="V70" s="297">
        <v>130</v>
      </c>
      <c r="W70" s="297">
        <v>0</v>
      </c>
      <c r="X70" s="297" t="s">
        <v>254</v>
      </c>
      <c r="Y70" s="297">
        <v>0</v>
      </c>
      <c r="Z70" s="298">
        <v>141</v>
      </c>
      <c r="AA70" s="297">
        <v>111</v>
      </c>
      <c r="AB70" s="299">
        <v>251</v>
      </c>
      <c r="AC70" s="297">
        <v>22</v>
      </c>
      <c r="AD70" s="297">
        <v>213</v>
      </c>
      <c r="AE70" s="297">
        <v>97</v>
      </c>
      <c r="AF70" s="297">
        <v>13</v>
      </c>
      <c r="AG70" s="298">
        <v>115</v>
      </c>
      <c r="AH70" s="297">
        <v>867</v>
      </c>
      <c r="AI70" s="297" t="s">
        <v>254</v>
      </c>
      <c r="AJ70" s="297">
        <v>83</v>
      </c>
      <c r="AK70" s="298">
        <v>26</v>
      </c>
      <c r="AL70" s="300">
        <v>9207</v>
      </c>
      <c r="AM70" s="301" t="s">
        <v>240</v>
      </c>
      <c r="AN70" s="302">
        <v>0.3</v>
      </c>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row>
    <row r="71" spans="1:64">
      <c r="A71" s="258"/>
      <c r="B71" s="259" t="s">
        <v>317</v>
      </c>
      <c r="C71" s="340">
        <v>38596</v>
      </c>
      <c r="D71" s="261" t="s">
        <v>87</v>
      </c>
      <c r="E71" s="262" t="s">
        <v>193</v>
      </c>
      <c r="F71" s="263" t="s">
        <v>237</v>
      </c>
      <c r="G71" s="265">
        <v>135004</v>
      </c>
      <c r="H71" s="265">
        <v>3126906</v>
      </c>
      <c r="I71" s="263" t="s">
        <v>238</v>
      </c>
      <c r="J71" s="265">
        <v>11</v>
      </c>
      <c r="K71" s="265">
        <v>18</v>
      </c>
      <c r="L71" s="265">
        <v>806</v>
      </c>
      <c r="M71" s="266">
        <v>18.2</v>
      </c>
      <c r="N71" s="365" t="s">
        <v>239</v>
      </c>
      <c r="O71" s="268">
        <v>8753</v>
      </c>
      <c r="P71" s="269">
        <v>975</v>
      </c>
      <c r="Q71" s="268">
        <v>9728</v>
      </c>
      <c r="R71" s="270">
        <v>3361</v>
      </c>
      <c r="S71" s="268">
        <v>301</v>
      </c>
      <c r="T71" s="268">
        <v>1329</v>
      </c>
      <c r="U71" s="268">
        <v>666</v>
      </c>
      <c r="V71" s="268" t="s">
        <v>254</v>
      </c>
      <c r="W71" s="268">
        <v>65</v>
      </c>
      <c r="X71" s="268">
        <v>76</v>
      </c>
      <c r="Y71" s="268">
        <v>0</v>
      </c>
      <c r="Z71" s="269">
        <v>35</v>
      </c>
      <c r="AA71" s="268">
        <v>460</v>
      </c>
      <c r="AB71" s="270">
        <v>185</v>
      </c>
      <c r="AC71" s="268">
        <v>16</v>
      </c>
      <c r="AD71" s="268">
        <v>154</v>
      </c>
      <c r="AE71" s="268">
        <v>100</v>
      </c>
      <c r="AF71" s="268">
        <v>7</v>
      </c>
      <c r="AG71" s="269">
        <v>189</v>
      </c>
      <c r="AH71" s="268">
        <v>891</v>
      </c>
      <c r="AI71" s="268" t="s">
        <v>254</v>
      </c>
      <c r="AJ71" s="268">
        <v>146</v>
      </c>
      <c r="AK71" s="269">
        <v>17</v>
      </c>
      <c r="AL71" s="271">
        <v>8640</v>
      </c>
      <c r="AM71" s="272" t="s">
        <v>240</v>
      </c>
      <c r="AN71" s="273">
        <v>0.48</v>
      </c>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row>
    <row r="72" spans="1:64">
      <c r="A72" s="258"/>
      <c r="B72" s="289" t="s">
        <v>318</v>
      </c>
      <c r="C72" s="290">
        <v>38231</v>
      </c>
      <c r="D72" s="291" t="s">
        <v>87</v>
      </c>
      <c r="E72" s="292" t="s">
        <v>193</v>
      </c>
      <c r="F72" s="293" t="s">
        <v>237</v>
      </c>
      <c r="G72" s="294">
        <v>134797</v>
      </c>
      <c r="H72" s="294">
        <v>3126905</v>
      </c>
      <c r="I72" s="293" t="s">
        <v>238</v>
      </c>
      <c r="J72" s="294">
        <v>11</v>
      </c>
      <c r="K72" s="294">
        <v>18</v>
      </c>
      <c r="L72" s="294">
        <v>986</v>
      </c>
      <c r="M72" s="295">
        <v>34.200000000000003</v>
      </c>
      <c r="N72" s="296" t="s">
        <v>246</v>
      </c>
      <c r="O72" s="297">
        <v>7643</v>
      </c>
      <c r="P72" s="298">
        <v>115</v>
      </c>
      <c r="Q72" s="297">
        <v>7758</v>
      </c>
      <c r="R72" s="299">
        <v>3447</v>
      </c>
      <c r="S72" s="297">
        <v>61</v>
      </c>
      <c r="T72" s="297">
        <v>946</v>
      </c>
      <c r="U72" s="297">
        <v>520</v>
      </c>
      <c r="V72" s="297">
        <v>254</v>
      </c>
      <c r="W72" s="297">
        <v>0</v>
      </c>
      <c r="X72" s="297">
        <v>0</v>
      </c>
      <c r="Y72" s="297">
        <v>0</v>
      </c>
      <c r="Z72" s="298">
        <v>142</v>
      </c>
      <c r="AA72" s="297">
        <v>254</v>
      </c>
      <c r="AB72" s="299">
        <v>10</v>
      </c>
      <c r="AC72" s="297">
        <v>7</v>
      </c>
      <c r="AD72" s="297">
        <v>120</v>
      </c>
      <c r="AE72" s="297">
        <v>69</v>
      </c>
      <c r="AF72" s="297">
        <v>121</v>
      </c>
      <c r="AG72" s="298">
        <v>32</v>
      </c>
      <c r="AH72" s="297">
        <v>567</v>
      </c>
      <c r="AI72" s="297">
        <v>240</v>
      </c>
      <c r="AJ72" s="297">
        <v>78</v>
      </c>
      <c r="AK72" s="298">
        <v>0</v>
      </c>
      <c r="AL72" s="300">
        <v>6868</v>
      </c>
      <c r="AM72" s="301" t="s">
        <v>240</v>
      </c>
      <c r="AN72" s="302">
        <v>0.42</v>
      </c>
      <c r="AO72" s="274"/>
      <c r="AP72" s="274"/>
      <c r="AQ72" s="274"/>
      <c r="AR72" s="274"/>
      <c r="AS72" s="274"/>
      <c r="AT72" s="274"/>
      <c r="AU72" s="274"/>
      <c r="AV72" s="274"/>
      <c r="AW72" s="274"/>
      <c r="AX72" s="274"/>
      <c r="AY72" s="274"/>
      <c r="AZ72" s="274"/>
      <c r="BA72" s="274"/>
      <c r="BB72" s="274"/>
      <c r="BC72" s="274"/>
      <c r="BD72" s="274"/>
      <c r="BE72" s="274"/>
      <c r="BF72" s="274"/>
      <c r="BG72" s="274"/>
      <c r="BH72" s="274"/>
      <c r="BI72" s="274"/>
      <c r="BJ72" s="274"/>
      <c r="BK72" s="274"/>
      <c r="BL72" s="274"/>
    </row>
    <row r="73" spans="1:64">
      <c r="A73" s="258"/>
      <c r="B73" s="259" t="s">
        <v>319</v>
      </c>
      <c r="C73" s="260">
        <v>40422</v>
      </c>
      <c r="D73" s="261" t="s">
        <v>88</v>
      </c>
      <c r="E73" s="262" t="s">
        <v>193</v>
      </c>
      <c r="F73" s="263" t="s">
        <v>237</v>
      </c>
      <c r="G73" s="265">
        <v>136341</v>
      </c>
      <c r="H73" s="265">
        <v>3134027</v>
      </c>
      <c r="I73" s="263" t="s">
        <v>278</v>
      </c>
      <c r="J73" s="265">
        <v>11</v>
      </c>
      <c r="K73" s="265">
        <v>18</v>
      </c>
      <c r="L73" s="265">
        <v>1395</v>
      </c>
      <c r="M73" s="266">
        <v>18.5</v>
      </c>
      <c r="N73" s="365" t="s">
        <v>239</v>
      </c>
      <c r="O73" s="268">
        <v>6915</v>
      </c>
      <c r="P73" s="269">
        <v>369</v>
      </c>
      <c r="Q73" s="268">
        <v>7285</v>
      </c>
      <c r="R73" s="270">
        <v>3730</v>
      </c>
      <c r="S73" s="268">
        <v>54</v>
      </c>
      <c r="T73" s="268">
        <v>625</v>
      </c>
      <c r="U73" s="268">
        <v>375</v>
      </c>
      <c r="V73" s="268">
        <v>178</v>
      </c>
      <c r="W73" s="268">
        <v>75</v>
      </c>
      <c r="X73" s="268" t="s">
        <v>254</v>
      </c>
      <c r="Y73" s="268">
        <v>0</v>
      </c>
      <c r="Z73" s="269">
        <v>67</v>
      </c>
      <c r="AA73" s="268">
        <v>176</v>
      </c>
      <c r="AB73" s="270">
        <v>71</v>
      </c>
      <c r="AC73" s="268">
        <v>6</v>
      </c>
      <c r="AD73" s="268">
        <v>91</v>
      </c>
      <c r="AE73" s="268">
        <v>48</v>
      </c>
      <c r="AF73" s="268">
        <v>0</v>
      </c>
      <c r="AG73" s="269">
        <v>65</v>
      </c>
      <c r="AH73" s="268">
        <v>591</v>
      </c>
      <c r="AI73" s="268" t="s">
        <v>254</v>
      </c>
      <c r="AJ73" s="268">
        <v>129</v>
      </c>
      <c r="AK73" s="269">
        <v>102</v>
      </c>
      <c r="AL73" s="271">
        <v>6753</v>
      </c>
      <c r="AM73" s="272" t="s">
        <v>240</v>
      </c>
      <c r="AN73" s="273" t="s">
        <v>240</v>
      </c>
      <c r="AO73" s="274"/>
      <c r="AP73" s="274"/>
      <c r="AQ73" s="274"/>
      <c r="AR73" s="274"/>
      <c r="AS73" s="274"/>
      <c r="AT73" s="274"/>
      <c r="AU73" s="274"/>
      <c r="AV73" s="274"/>
      <c r="AW73" s="274"/>
      <c r="AX73" s="274"/>
      <c r="AY73" s="274"/>
      <c r="AZ73" s="274"/>
      <c r="BA73" s="274"/>
      <c r="BB73" s="274"/>
      <c r="BC73" s="274"/>
      <c r="BD73" s="274"/>
      <c r="BE73" s="274"/>
      <c r="BF73" s="274"/>
      <c r="BG73" s="274"/>
      <c r="BH73" s="274"/>
      <c r="BI73" s="274"/>
      <c r="BJ73" s="274"/>
      <c r="BK73" s="274"/>
      <c r="BL73" s="274"/>
    </row>
    <row r="74" spans="1:64">
      <c r="A74" s="258"/>
      <c r="B74" s="289" t="s">
        <v>320</v>
      </c>
      <c r="C74" s="362">
        <v>39326</v>
      </c>
      <c r="D74" s="291" t="s">
        <v>90</v>
      </c>
      <c r="E74" s="292" t="s">
        <v>302</v>
      </c>
      <c r="F74" s="293" t="s">
        <v>237</v>
      </c>
      <c r="G74" s="294">
        <v>134314</v>
      </c>
      <c r="H74" s="294">
        <v>2066905</v>
      </c>
      <c r="I74" s="293" t="s">
        <v>238</v>
      </c>
      <c r="J74" s="294">
        <v>4</v>
      </c>
      <c r="K74" s="294">
        <v>19</v>
      </c>
      <c r="L74" s="294">
        <v>959</v>
      </c>
      <c r="M74" s="295">
        <v>33.1</v>
      </c>
      <c r="N74" s="296" t="s">
        <v>246</v>
      </c>
      <c r="O74" s="297">
        <v>9175</v>
      </c>
      <c r="P74" s="298">
        <v>429</v>
      </c>
      <c r="Q74" s="297">
        <v>9604</v>
      </c>
      <c r="R74" s="299">
        <v>3981</v>
      </c>
      <c r="S74" s="297">
        <v>276</v>
      </c>
      <c r="T74" s="297">
        <v>1771</v>
      </c>
      <c r="U74" s="297">
        <v>608</v>
      </c>
      <c r="V74" s="297">
        <v>290</v>
      </c>
      <c r="W74" s="297">
        <v>212</v>
      </c>
      <c r="X74" s="297">
        <v>0</v>
      </c>
      <c r="Y74" s="297">
        <v>0</v>
      </c>
      <c r="Z74" s="298">
        <v>191</v>
      </c>
      <c r="AA74" s="297">
        <v>104</v>
      </c>
      <c r="AB74" s="299">
        <v>28</v>
      </c>
      <c r="AC74" s="297">
        <v>8</v>
      </c>
      <c r="AD74" s="297">
        <v>111</v>
      </c>
      <c r="AE74" s="297">
        <v>87</v>
      </c>
      <c r="AF74" s="297">
        <v>28</v>
      </c>
      <c r="AG74" s="298">
        <v>35</v>
      </c>
      <c r="AH74" s="297">
        <v>704</v>
      </c>
      <c r="AI74" s="297">
        <v>440</v>
      </c>
      <c r="AJ74" s="297">
        <v>261</v>
      </c>
      <c r="AK74" s="298">
        <v>18</v>
      </c>
      <c r="AL74" s="300">
        <v>9152</v>
      </c>
      <c r="AM74" s="301">
        <v>0.86</v>
      </c>
      <c r="AN74" s="302" t="s">
        <v>265</v>
      </c>
      <c r="AO74" s="274"/>
      <c r="AP74" s="274"/>
      <c r="AQ74" s="274"/>
      <c r="AR74" s="274"/>
      <c r="AS74" s="274"/>
      <c r="AT74" s="274"/>
      <c r="AU74" s="274"/>
      <c r="AV74" s="274"/>
      <c r="AW74" s="274"/>
      <c r="AX74" s="274"/>
      <c r="AY74" s="274"/>
      <c r="AZ74" s="274"/>
      <c r="BA74" s="274"/>
      <c r="BB74" s="274"/>
      <c r="BC74" s="274"/>
      <c r="BD74" s="274"/>
      <c r="BE74" s="274"/>
      <c r="BF74" s="274"/>
      <c r="BG74" s="274"/>
      <c r="BH74" s="274"/>
      <c r="BI74" s="274"/>
      <c r="BJ74" s="274"/>
      <c r="BK74" s="274"/>
      <c r="BL74" s="274"/>
    </row>
    <row r="75" spans="1:64">
      <c r="A75" s="258"/>
      <c r="B75" s="275" t="s">
        <v>321</v>
      </c>
      <c r="C75" s="319">
        <v>39692</v>
      </c>
      <c r="D75" s="277" t="s">
        <v>90</v>
      </c>
      <c r="E75" s="278" t="s">
        <v>302</v>
      </c>
      <c r="F75" s="279" t="s">
        <v>237</v>
      </c>
      <c r="G75" s="280">
        <v>135587</v>
      </c>
      <c r="H75" s="280">
        <v>2066906</v>
      </c>
      <c r="I75" s="279" t="s">
        <v>238</v>
      </c>
      <c r="J75" s="280">
        <v>11</v>
      </c>
      <c r="K75" s="280">
        <v>18</v>
      </c>
      <c r="L75" s="280">
        <v>749</v>
      </c>
      <c r="M75" s="281">
        <v>54.6</v>
      </c>
      <c r="N75" s="282" t="s">
        <v>242</v>
      </c>
      <c r="O75" s="283">
        <v>8976</v>
      </c>
      <c r="P75" s="284">
        <v>230</v>
      </c>
      <c r="Q75" s="283">
        <v>9206</v>
      </c>
      <c r="R75" s="285">
        <v>4207</v>
      </c>
      <c r="S75" s="283">
        <v>443</v>
      </c>
      <c r="T75" s="283">
        <v>752</v>
      </c>
      <c r="U75" s="283">
        <v>988</v>
      </c>
      <c r="V75" s="283">
        <v>287</v>
      </c>
      <c r="W75" s="283">
        <v>252</v>
      </c>
      <c r="X75" s="283">
        <v>0</v>
      </c>
      <c r="Y75" s="283">
        <v>0</v>
      </c>
      <c r="Z75" s="284">
        <v>256</v>
      </c>
      <c r="AA75" s="283">
        <v>83</v>
      </c>
      <c r="AB75" s="285">
        <v>152</v>
      </c>
      <c r="AC75" s="283">
        <v>13</v>
      </c>
      <c r="AD75" s="283">
        <v>139</v>
      </c>
      <c r="AE75" s="283">
        <v>85</v>
      </c>
      <c r="AF75" s="283">
        <v>27</v>
      </c>
      <c r="AG75" s="284">
        <v>67</v>
      </c>
      <c r="AH75" s="283">
        <v>876</v>
      </c>
      <c r="AI75" s="283">
        <v>513</v>
      </c>
      <c r="AJ75" s="283">
        <v>59</v>
      </c>
      <c r="AK75" s="284">
        <v>64</v>
      </c>
      <c r="AL75" s="286">
        <v>9263</v>
      </c>
      <c r="AM75" s="287" t="s">
        <v>240</v>
      </c>
      <c r="AN75" s="288">
        <v>0.31</v>
      </c>
      <c r="AO75" s="274"/>
      <c r="AP75" s="274"/>
      <c r="AQ75" s="274"/>
      <c r="AR75" s="274"/>
      <c r="AS75" s="274"/>
      <c r="AT75" s="274"/>
      <c r="AU75" s="274"/>
      <c r="AV75" s="274"/>
      <c r="AW75" s="274"/>
      <c r="AX75" s="274"/>
      <c r="AY75" s="274"/>
      <c r="AZ75" s="274"/>
      <c r="BA75" s="274"/>
      <c r="BB75" s="274"/>
      <c r="BC75" s="274"/>
      <c r="BD75" s="274"/>
      <c r="BE75" s="274"/>
      <c r="BF75" s="274"/>
      <c r="BG75" s="274"/>
      <c r="BH75" s="274"/>
      <c r="BI75" s="274"/>
      <c r="BJ75" s="274"/>
      <c r="BK75" s="274"/>
      <c r="BL75" s="274"/>
    </row>
    <row r="76" spans="1:64">
      <c r="A76" s="258"/>
      <c r="B76" s="275" t="s">
        <v>322</v>
      </c>
      <c r="C76" s="341">
        <v>40057</v>
      </c>
      <c r="D76" s="277" t="s">
        <v>91</v>
      </c>
      <c r="E76" s="278" t="s">
        <v>302</v>
      </c>
      <c r="F76" s="279" t="s">
        <v>237</v>
      </c>
      <c r="G76" s="320">
        <v>135531</v>
      </c>
      <c r="H76" s="280">
        <v>2076905</v>
      </c>
      <c r="I76" s="279" t="s">
        <v>238</v>
      </c>
      <c r="J76" s="280">
        <v>11</v>
      </c>
      <c r="K76" s="280">
        <v>18</v>
      </c>
      <c r="L76" s="280">
        <v>324</v>
      </c>
      <c r="M76" s="281">
        <v>36.4</v>
      </c>
      <c r="N76" s="321" t="s">
        <v>242</v>
      </c>
      <c r="O76" s="283">
        <v>12151</v>
      </c>
      <c r="P76" s="284">
        <v>1185</v>
      </c>
      <c r="Q76" s="283">
        <v>13336</v>
      </c>
      <c r="R76" s="285">
        <v>5793</v>
      </c>
      <c r="S76" s="283">
        <v>77</v>
      </c>
      <c r="T76" s="283">
        <v>1688</v>
      </c>
      <c r="U76" s="283">
        <v>1182</v>
      </c>
      <c r="V76" s="283">
        <v>454</v>
      </c>
      <c r="W76" s="283">
        <v>0</v>
      </c>
      <c r="X76" s="283" t="s">
        <v>254</v>
      </c>
      <c r="Y76" s="283">
        <v>0</v>
      </c>
      <c r="Z76" s="284">
        <v>324</v>
      </c>
      <c r="AA76" s="283">
        <v>108</v>
      </c>
      <c r="AB76" s="285">
        <v>290</v>
      </c>
      <c r="AC76" s="283">
        <v>3</v>
      </c>
      <c r="AD76" s="283">
        <v>352</v>
      </c>
      <c r="AE76" s="283">
        <v>145</v>
      </c>
      <c r="AF76" s="283">
        <v>0</v>
      </c>
      <c r="AG76" s="284">
        <v>302</v>
      </c>
      <c r="AH76" s="283">
        <v>799</v>
      </c>
      <c r="AI76" s="283" t="s">
        <v>254</v>
      </c>
      <c r="AJ76" s="283">
        <v>429</v>
      </c>
      <c r="AK76" s="284">
        <v>65</v>
      </c>
      <c r="AL76" s="286">
        <v>13809</v>
      </c>
      <c r="AM76" s="287" t="s">
        <v>240</v>
      </c>
      <c r="AN76" s="288" t="s">
        <v>240</v>
      </c>
      <c r="AO76" s="274"/>
      <c r="AP76" s="274"/>
      <c r="AQ76" s="274"/>
      <c r="AR76" s="274"/>
      <c r="AS76" s="274"/>
      <c r="AT76" s="274"/>
      <c r="AU76" s="274"/>
      <c r="AV76" s="274"/>
      <c r="AW76" s="274"/>
      <c r="AX76" s="274"/>
      <c r="AY76" s="274"/>
      <c r="AZ76" s="274"/>
      <c r="BA76" s="274"/>
      <c r="BB76" s="274"/>
      <c r="BC76" s="274"/>
      <c r="BD76" s="274"/>
      <c r="BE76" s="274"/>
      <c r="BF76" s="274"/>
      <c r="BG76" s="274"/>
      <c r="BH76" s="274"/>
      <c r="BI76" s="274"/>
      <c r="BJ76" s="274"/>
      <c r="BK76" s="274"/>
      <c r="BL76" s="274"/>
    </row>
    <row r="77" spans="1:64">
      <c r="A77" s="258"/>
      <c r="B77" s="259" t="s">
        <v>323</v>
      </c>
      <c r="C77" s="340">
        <v>40431</v>
      </c>
      <c r="D77" s="261" t="s">
        <v>92</v>
      </c>
      <c r="E77" s="262" t="s">
        <v>269</v>
      </c>
      <c r="F77" s="263" t="s">
        <v>245</v>
      </c>
      <c r="G77" s="265">
        <v>136177</v>
      </c>
      <c r="H77" s="265">
        <v>8866918</v>
      </c>
      <c r="I77" s="263" t="s">
        <v>238</v>
      </c>
      <c r="J77" s="265">
        <v>11</v>
      </c>
      <c r="K77" s="265">
        <v>18</v>
      </c>
      <c r="L77" s="265">
        <v>436</v>
      </c>
      <c r="M77" s="266">
        <v>0</v>
      </c>
      <c r="N77" s="267" t="s">
        <v>239</v>
      </c>
      <c r="O77" s="268">
        <v>11356</v>
      </c>
      <c r="P77" s="269">
        <v>10500</v>
      </c>
      <c r="Q77" s="268">
        <v>21856</v>
      </c>
      <c r="R77" s="270">
        <v>6165</v>
      </c>
      <c r="S77" s="268">
        <v>220</v>
      </c>
      <c r="T77" s="268" t="s">
        <v>254</v>
      </c>
      <c r="U77" s="268">
        <v>1087</v>
      </c>
      <c r="V77" s="268">
        <v>961</v>
      </c>
      <c r="W77" s="268">
        <v>0</v>
      </c>
      <c r="X77" s="268">
        <v>1885</v>
      </c>
      <c r="Y77" s="268">
        <v>1021</v>
      </c>
      <c r="Z77" s="269">
        <v>32</v>
      </c>
      <c r="AA77" s="268">
        <v>399</v>
      </c>
      <c r="AB77" s="270">
        <v>1695</v>
      </c>
      <c r="AC77" s="268">
        <v>326</v>
      </c>
      <c r="AD77" s="268">
        <v>819</v>
      </c>
      <c r="AE77" s="268">
        <v>112</v>
      </c>
      <c r="AF77" s="268">
        <v>264</v>
      </c>
      <c r="AG77" s="269">
        <v>241</v>
      </c>
      <c r="AH77" s="268">
        <v>683</v>
      </c>
      <c r="AI77" s="268" t="s">
        <v>254</v>
      </c>
      <c r="AJ77" s="268">
        <v>85</v>
      </c>
      <c r="AK77" s="269">
        <v>92</v>
      </c>
      <c r="AL77" s="271">
        <v>18931</v>
      </c>
      <c r="AM77" s="272" t="s">
        <v>240</v>
      </c>
      <c r="AN77" s="273">
        <v>0.91</v>
      </c>
      <c r="AO77" s="274"/>
      <c r="AP77" s="274"/>
      <c r="AQ77" s="274"/>
      <c r="AR77" s="274"/>
      <c r="AS77" s="274"/>
      <c r="AT77" s="274"/>
      <c r="AU77" s="274"/>
      <c r="AV77" s="274"/>
      <c r="AW77" s="274"/>
      <c r="AX77" s="274"/>
      <c r="AY77" s="274"/>
      <c r="AZ77" s="274"/>
      <c r="BA77" s="274"/>
      <c r="BB77" s="274"/>
      <c r="BC77" s="274"/>
      <c r="BD77" s="274"/>
      <c r="BE77" s="274"/>
      <c r="BF77" s="274"/>
      <c r="BG77" s="274"/>
      <c r="BH77" s="274"/>
      <c r="BI77" s="274"/>
      <c r="BJ77" s="274"/>
      <c r="BK77" s="274"/>
      <c r="BL77" s="274"/>
    </row>
    <row r="78" spans="1:64">
      <c r="A78" s="258"/>
      <c r="B78" s="259" t="s">
        <v>324</v>
      </c>
      <c r="C78" s="340">
        <v>40422</v>
      </c>
      <c r="D78" s="261" t="s">
        <v>92</v>
      </c>
      <c r="E78" s="262" t="s">
        <v>269</v>
      </c>
      <c r="F78" s="263" t="s">
        <v>245</v>
      </c>
      <c r="G78" s="265">
        <v>136128</v>
      </c>
      <c r="H78" s="265">
        <v>8866905</v>
      </c>
      <c r="I78" s="263" t="s">
        <v>238</v>
      </c>
      <c r="J78" s="265">
        <v>11</v>
      </c>
      <c r="K78" s="265">
        <v>19</v>
      </c>
      <c r="L78" s="265">
        <v>1178</v>
      </c>
      <c r="M78" s="266">
        <v>9.1</v>
      </c>
      <c r="N78" s="323" t="s">
        <v>239</v>
      </c>
      <c r="O78" s="268">
        <v>7087</v>
      </c>
      <c r="P78" s="269">
        <v>286</v>
      </c>
      <c r="Q78" s="268">
        <v>7374</v>
      </c>
      <c r="R78" s="270">
        <v>2918</v>
      </c>
      <c r="S78" s="268">
        <v>154</v>
      </c>
      <c r="T78" s="268">
        <v>426</v>
      </c>
      <c r="U78" s="268">
        <v>390</v>
      </c>
      <c r="V78" s="268">
        <v>115</v>
      </c>
      <c r="W78" s="268">
        <v>0</v>
      </c>
      <c r="X78" s="268">
        <v>0</v>
      </c>
      <c r="Y78" s="268">
        <v>0</v>
      </c>
      <c r="Z78" s="269">
        <v>3</v>
      </c>
      <c r="AA78" s="268">
        <v>367</v>
      </c>
      <c r="AB78" s="270">
        <v>107</v>
      </c>
      <c r="AC78" s="268">
        <v>9</v>
      </c>
      <c r="AD78" s="268">
        <v>145</v>
      </c>
      <c r="AE78" s="268">
        <v>42</v>
      </c>
      <c r="AF78" s="268">
        <v>19</v>
      </c>
      <c r="AG78" s="269">
        <v>91</v>
      </c>
      <c r="AH78" s="268">
        <v>728</v>
      </c>
      <c r="AI78" s="268">
        <v>348</v>
      </c>
      <c r="AJ78" s="268">
        <v>153</v>
      </c>
      <c r="AK78" s="269">
        <v>104</v>
      </c>
      <c r="AL78" s="271">
        <v>6117</v>
      </c>
      <c r="AM78" s="272" t="s">
        <v>240</v>
      </c>
      <c r="AN78" s="273">
        <v>0.5</v>
      </c>
      <c r="AO78" s="274"/>
      <c r="AP78" s="274"/>
      <c r="AQ78" s="274"/>
      <c r="AR78" s="274"/>
      <c r="AS78" s="274"/>
      <c r="AT78" s="274"/>
      <c r="AU78" s="274"/>
      <c r="AV78" s="274"/>
      <c r="AW78" s="274"/>
      <c r="AX78" s="274"/>
      <c r="AY78" s="274"/>
      <c r="AZ78" s="274"/>
      <c r="BA78" s="274"/>
      <c r="BB78" s="274"/>
      <c r="BC78" s="274"/>
      <c r="BD78" s="274"/>
      <c r="BE78" s="274"/>
      <c r="BF78" s="274"/>
      <c r="BG78" s="274"/>
      <c r="BH78" s="274"/>
      <c r="BI78" s="274"/>
      <c r="BJ78" s="274"/>
      <c r="BK78" s="274"/>
      <c r="BL78" s="274"/>
    </row>
    <row r="79" spans="1:64">
      <c r="A79" s="258"/>
      <c r="B79" s="259" t="s">
        <v>325</v>
      </c>
      <c r="C79" s="340">
        <v>39326</v>
      </c>
      <c r="D79" s="261" t="s">
        <v>92</v>
      </c>
      <c r="E79" s="262" t="s">
        <v>269</v>
      </c>
      <c r="F79" s="263" t="s">
        <v>245</v>
      </c>
      <c r="G79" s="265">
        <v>135290</v>
      </c>
      <c r="H79" s="265">
        <v>8866909</v>
      </c>
      <c r="I79" s="263" t="s">
        <v>238</v>
      </c>
      <c r="J79" s="265">
        <v>11</v>
      </c>
      <c r="K79" s="265">
        <v>18</v>
      </c>
      <c r="L79" s="265">
        <v>874</v>
      </c>
      <c r="M79" s="266">
        <v>17.399999999999999</v>
      </c>
      <c r="N79" s="267" t="s">
        <v>239</v>
      </c>
      <c r="O79" s="268">
        <v>6122</v>
      </c>
      <c r="P79" s="269">
        <v>1558</v>
      </c>
      <c r="Q79" s="268">
        <v>7681</v>
      </c>
      <c r="R79" s="270">
        <v>3419</v>
      </c>
      <c r="S79" s="268">
        <v>25</v>
      </c>
      <c r="T79" s="268">
        <v>820</v>
      </c>
      <c r="U79" s="268">
        <v>555</v>
      </c>
      <c r="V79" s="268">
        <v>261</v>
      </c>
      <c r="W79" s="268">
        <v>145</v>
      </c>
      <c r="X79" s="268">
        <v>268</v>
      </c>
      <c r="Y79" s="268">
        <v>0</v>
      </c>
      <c r="Z79" s="269">
        <v>32</v>
      </c>
      <c r="AA79" s="268">
        <v>96</v>
      </c>
      <c r="AB79" s="270">
        <v>10</v>
      </c>
      <c r="AC79" s="268">
        <v>30</v>
      </c>
      <c r="AD79" s="268">
        <v>151</v>
      </c>
      <c r="AE79" s="268">
        <v>68</v>
      </c>
      <c r="AF79" s="268">
        <v>6</v>
      </c>
      <c r="AG79" s="269">
        <v>40</v>
      </c>
      <c r="AH79" s="268">
        <v>314</v>
      </c>
      <c r="AI79" s="268">
        <v>651</v>
      </c>
      <c r="AJ79" s="268">
        <v>86</v>
      </c>
      <c r="AK79" s="269">
        <v>17</v>
      </c>
      <c r="AL79" s="271">
        <v>6993</v>
      </c>
      <c r="AM79" s="272" t="s">
        <v>240</v>
      </c>
      <c r="AN79" s="273">
        <v>0.47</v>
      </c>
      <c r="AO79" s="274"/>
      <c r="AP79" s="274"/>
      <c r="AQ79" s="274"/>
      <c r="AR79" s="274"/>
      <c r="AS79" s="274"/>
      <c r="AT79" s="274"/>
      <c r="AU79" s="274"/>
      <c r="AV79" s="274"/>
      <c r="AW79" s="274"/>
      <c r="AX79" s="274"/>
      <c r="AY79" s="274"/>
      <c r="AZ79" s="274"/>
      <c r="BA79" s="274"/>
      <c r="BB79" s="274"/>
      <c r="BC79" s="274"/>
      <c r="BD79" s="274"/>
      <c r="BE79" s="274"/>
      <c r="BF79" s="274"/>
      <c r="BG79" s="274"/>
      <c r="BH79" s="274"/>
      <c r="BI79" s="274"/>
      <c r="BJ79" s="274"/>
      <c r="BK79" s="274"/>
      <c r="BL79" s="274"/>
    </row>
    <row r="80" spans="1:64">
      <c r="A80" s="258"/>
      <c r="B80" s="289" t="s">
        <v>326</v>
      </c>
      <c r="C80" s="303">
        <v>40057</v>
      </c>
      <c r="D80" s="291" t="s">
        <v>92</v>
      </c>
      <c r="E80" s="292" t="s">
        <v>269</v>
      </c>
      <c r="F80" s="293" t="s">
        <v>245</v>
      </c>
      <c r="G80" s="294">
        <v>135888</v>
      </c>
      <c r="H80" s="294">
        <v>8866916</v>
      </c>
      <c r="I80" s="293" t="s">
        <v>238</v>
      </c>
      <c r="J80" s="294">
        <v>11</v>
      </c>
      <c r="K80" s="294">
        <v>18</v>
      </c>
      <c r="L80" s="294">
        <v>295</v>
      </c>
      <c r="M80" s="295">
        <v>34.1</v>
      </c>
      <c r="N80" s="304" t="s">
        <v>246</v>
      </c>
      <c r="O80" s="297">
        <v>10495</v>
      </c>
      <c r="P80" s="298">
        <v>342</v>
      </c>
      <c r="Q80" s="297">
        <v>10837</v>
      </c>
      <c r="R80" s="299">
        <v>4508</v>
      </c>
      <c r="S80" s="297">
        <v>0</v>
      </c>
      <c r="T80" s="297">
        <v>1431</v>
      </c>
      <c r="U80" s="297">
        <v>1339</v>
      </c>
      <c r="V80" s="297" t="s">
        <v>254</v>
      </c>
      <c r="W80" s="297">
        <v>0</v>
      </c>
      <c r="X80" s="297">
        <v>702</v>
      </c>
      <c r="Y80" s="297">
        <v>0</v>
      </c>
      <c r="Z80" s="298">
        <v>75</v>
      </c>
      <c r="AA80" s="297">
        <v>81</v>
      </c>
      <c r="AB80" s="299">
        <v>275</v>
      </c>
      <c r="AC80" s="297">
        <v>17</v>
      </c>
      <c r="AD80" s="297">
        <v>190</v>
      </c>
      <c r="AE80" s="297">
        <v>115</v>
      </c>
      <c r="AF80" s="297">
        <v>0</v>
      </c>
      <c r="AG80" s="298">
        <v>190</v>
      </c>
      <c r="AH80" s="297">
        <v>532</v>
      </c>
      <c r="AI80" s="297" t="s">
        <v>254</v>
      </c>
      <c r="AJ80" s="297">
        <v>180</v>
      </c>
      <c r="AK80" s="298">
        <v>7</v>
      </c>
      <c r="AL80" s="300">
        <v>10478</v>
      </c>
      <c r="AM80" s="301" t="s">
        <v>240</v>
      </c>
      <c r="AN80" s="302">
        <v>0.45</v>
      </c>
      <c r="AO80" s="274"/>
      <c r="AP80" s="274"/>
      <c r="AQ80" s="274"/>
      <c r="AR80" s="274"/>
      <c r="AS80" s="274"/>
      <c r="AT80" s="274"/>
      <c r="AU80" s="274"/>
      <c r="AV80" s="274"/>
      <c r="AW80" s="274"/>
      <c r="AX80" s="274"/>
      <c r="AY80" s="274"/>
      <c r="AZ80" s="274"/>
      <c r="BA80" s="274"/>
      <c r="BB80" s="274"/>
      <c r="BC80" s="274"/>
      <c r="BD80" s="274"/>
      <c r="BE80" s="274"/>
      <c r="BF80" s="274"/>
      <c r="BG80" s="274"/>
      <c r="BH80" s="274"/>
      <c r="BI80" s="274"/>
      <c r="BJ80" s="274"/>
      <c r="BK80" s="274"/>
      <c r="BL80" s="274"/>
    </row>
    <row r="81" spans="1:64">
      <c r="A81" s="258"/>
      <c r="B81" s="289" t="s">
        <v>327</v>
      </c>
      <c r="C81" s="303">
        <v>39326</v>
      </c>
      <c r="D81" s="291" t="s">
        <v>92</v>
      </c>
      <c r="E81" s="292" t="s">
        <v>269</v>
      </c>
      <c r="F81" s="293" t="s">
        <v>245</v>
      </c>
      <c r="G81" s="294">
        <v>135195</v>
      </c>
      <c r="H81" s="294">
        <v>8866908</v>
      </c>
      <c r="I81" s="293" t="s">
        <v>238</v>
      </c>
      <c r="J81" s="294">
        <v>4</v>
      </c>
      <c r="K81" s="294">
        <v>18</v>
      </c>
      <c r="L81" s="294">
        <v>1743</v>
      </c>
      <c r="M81" s="295">
        <v>24.3</v>
      </c>
      <c r="N81" s="296" t="s">
        <v>246</v>
      </c>
      <c r="O81" s="297">
        <v>6379</v>
      </c>
      <c r="P81" s="298">
        <v>258</v>
      </c>
      <c r="Q81" s="297">
        <v>6637</v>
      </c>
      <c r="R81" s="299">
        <v>3201</v>
      </c>
      <c r="S81" s="297">
        <v>20</v>
      </c>
      <c r="T81" s="297">
        <v>924</v>
      </c>
      <c r="U81" s="297">
        <v>501</v>
      </c>
      <c r="V81" s="297">
        <v>201</v>
      </c>
      <c r="W81" s="297">
        <v>181</v>
      </c>
      <c r="X81" s="297">
        <v>72</v>
      </c>
      <c r="Y81" s="297">
        <v>0</v>
      </c>
      <c r="Z81" s="298">
        <v>37</v>
      </c>
      <c r="AA81" s="297">
        <v>103</v>
      </c>
      <c r="AB81" s="299">
        <v>22</v>
      </c>
      <c r="AC81" s="297">
        <v>11</v>
      </c>
      <c r="AD81" s="297">
        <v>112</v>
      </c>
      <c r="AE81" s="297">
        <v>130</v>
      </c>
      <c r="AF81" s="297">
        <v>3</v>
      </c>
      <c r="AG81" s="298">
        <v>41</v>
      </c>
      <c r="AH81" s="297">
        <v>408</v>
      </c>
      <c r="AI81" s="297">
        <v>336</v>
      </c>
      <c r="AJ81" s="297">
        <v>73</v>
      </c>
      <c r="AK81" s="298">
        <v>79</v>
      </c>
      <c r="AL81" s="300">
        <v>6455</v>
      </c>
      <c r="AM81" s="301">
        <v>0.65</v>
      </c>
      <c r="AN81" s="302">
        <v>0.43</v>
      </c>
      <c r="AO81" s="274"/>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row>
    <row r="82" spans="1:64">
      <c r="A82" s="258"/>
      <c r="B82" s="289" t="s">
        <v>328</v>
      </c>
      <c r="C82" s="290">
        <v>40057</v>
      </c>
      <c r="D82" s="291" t="s">
        <v>92</v>
      </c>
      <c r="E82" s="292" t="s">
        <v>269</v>
      </c>
      <c r="F82" s="293" t="s">
        <v>245</v>
      </c>
      <c r="G82" s="294">
        <v>135721</v>
      </c>
      <c r="H82" s="294">
        <v>8866915</v>
      </c>
      <c r="I82" s="293" t="s">
        <v>238</v>
      </c>
      <c r="J82" s="294">
        <v>11</v>
      </c>
      <c r="K82" s="294">
        <v>18</v>
      </c>
      <c r="L82" s="294">
        <v>2135</v>
      </c>
      <c r="M82" s="295">
        <v>22.6</v>
      </c>
      <c r="N82" s="296" t="s">
        <v>246</v>
      </c>
      <c r="O82" s="297">
        <v>6152</v>
      </c>
      <c r="P82" s="298">
        <v>211</v>
      </c>
      <c r="Q82" s="297">
        <v>6363</v>
      </c>
      <c r="R82" s="299">
        <v>3329</v>
      </c>
      <c r="S82" s="297">
        <v>207</v>
      </c>
      <c r="T82" s="297">
        <v>789</v>
      </c>
      <c r="U82" s="297">
        <v>368</v>
      </c>
      <c r="V82" s="297">
        <v>235</v>
      </c>
      <c r="W82" s="297">
        <v>76</v>
      </c>
      <c r="X82" s="297">
        <v>75</v>
      </c>
      <c r="Y82" s="297">
        <v>7</v>
      </c>
      <c r="Z82" s="298">
        <v>33</v>
      </c>
      <c r="AA82" s="297">
        <v>169</v>
      </c>
      <c r="AB82" s="299">
        <v>10</v>
      </c>
      <c r="AC82" s="297">
        <v>27</v>
      </c>
      <c r="AD82" s="297">
        <v>91</v>
      </c>
      <c r="AE82" s="297">
        <v>58</v>
      </c>
      <c r="AF82" s="297">
        <v>14</v>
      </c>
      <c r="AG82" s="298">
        <v>42</v>
      </c>
      <c r="AH82" s="297">
        <v>578</v>
      </c>
      <c r="AI82" s="297">
        <v>259</v>
      </c>
      <c r="AJ82" s="297">
        <v>105</v>
      </c>
      <c r="AK82" s="298">
        <v>7</v>
      </c>
      <c r="AL82" s="300">
        <v>6478</v>
      </c>
      <c r="AM82" s="301" t="s">
        <v>240</v>
      </c>
      <c r="AN82" s="302">
        <v>0.35</v>
      </c>
      <c r="AO82" s="274"/>
      <c r="AP82" s="274"/>
      <c r="AQ82" s="274"/>
      <c r="AR82" s="274"/>
      <c r="AS82" s="274"/>
      <c r="AT82" s="274"/>
      <c r="AU82" s="274"/>
      <c r="AV82" s="274"/>
      <c r="AW82" s="274"/>
      <c r="AX82" s="274"/>
      <c r="AY82" s="274"/>
      <c r="AZ82" s="274"/>
      <c r="BA82" s="274"/>
      <c r="BB82" s="274"/>
      <c r="BC82" s="274"/>
      <c r="BD82" s="274"/>
      <c r="BE82" s="274"/>
      <c r="BF82" s="274"/>
      <c r="BG82" s="274"/>
      <c r="BH82" s="274"/>
      <c r="BI82" s="274"/>
      <c r="BJ82" s="274"/>
      <c r="BK82" s="274"/>
      <c r="BL82" s="274"/>
    </row>
    <row r="83" spans="1:64">
      <c r="A83" s="258"/>
      <c r="B83" s="289" t="s">
        <v>329</v>
      </c>
      <c r="C83" s="290">
        <v>39326</v>
      </c>
      <c r="D83" s="291" t="s">
        <v>92</v>
      </c>
      <c r="E83" s="292" t="s">
        <v>269</v>
      </c>
      <c r="F83" s="293" t="s">
        <v>245</v>
      </c>
      <c r="G83" s="344">
        <v>135305</v>
      </c>
      <c r="H83" s="294">
        <v>8866911</v>
      </c>
      <c r="I83" s="293" t="s">
        <v>238</v>
      </c>
      <c r="J83" s="294">
        <v>11</v>
      </c>
      <c r="K83" s="294">
        <v>16</v>
      </c>
      <c r="L83" s="294">
        <v>440</v>
      </c>
      <c r="M83" s="295">
        <v>23.5</v>
      </c>
      <c r="N83" s="304" t="s">
        <v>246</v>
      </c>
      <c r="O83" s="297">
        <v>7620</v>
      </c>
      <c r="P83" s="298">
        <v>116</v>
      </c>
      <c r="Q83" s="297">
        <v>7736</v>
      </c>
      <c r="R83" s="299">
        <v>3393</v>
      </c>
      <c r="S83" s="297">
        <v>152</v>
      </c>
      <c r="T83" s="297">
        <v>1232</v>
      </c>
      <c r="U83" s="297">
        <v>793</v>
      </c>
      <c r="V83" s="297">
        <v>243</v>
      </c>
      <c r="W83" s="297">
        <v>180</v>
      </c>
      <c r="X83" s="297" t="s">
        <v>254</v>
      </c>
      <c r="Y83" s="297">
        <v>0</v>
      </c>
      <c r="Z83" s="298">
        <v>155</v>
      </c>
      <c r="AA83" s="297">
        <v>125</v>
      </c>
      <c r="AB83" s="299">
        <v>43</v>
      </c>
      <c r="AC83" s="297">
        <v>20</v>
      </c>
      <c r="AD83" s="297">
        <v>89</v>
      </c>
      <c r="AE83" s="297">
        <v>175</v>
      </c>
      <c r="AF83" s="297">
        <v>11</v>
      </c>
      <c r="AG83" s="298">
        <v>11</v>
      </c>
      <c r="AH83" s="297">
        <v>407</v>
      </c>
      <c r="AI83" s="297" t="s">
        <v>254</v>
      </c>
      <c r="AJ83" s="297">
        <v>134</v>
      </c>
      <c r="AK83" s="298">
        <v>20</v>
      </c>
      <c r="AL83" s="300">
        <v>7802</v>
      </c>
      <c r="AM83" s="301" t="s">
        <v>240</v>
      </c>
      <c r="AN83" s="302">
        <v>0.31</v>
      </c>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row>
    <row r="84" spans="1:64">
      <c r="A84" s="258"/>
      <c r="B84" s="289" t="s">
        <v>330</v>
      </c>
      <c r="C84" s="290">
        <v>40422</v>
      </c>
      <c r="D84" s="291" t="s">
        <v>92</v>
      </c>
      <c r="E84" s="292" t="s">
        <v>269</v>
      </c>
      <c r="F84" s="293" t="s">
        <v>245</v>
      </c>
      <c r="G84" s="344">
        <v>136197</v>
      </c>
      <c r="H84" s="344">
        <v>8866919</v>
      </c>
      <c r="I84" s="293" t="s">
        <v>238</v>
      </c>
      <c r="J84" s="294">
        <v>11</v>
      </c>
      <c r="K84" s="294">
        <v>19</v>
      </c>
      <c r="L84" s="294">
        <v>808</v>
      </c>
      <c r="M84" s="295">
        <v>22.2</v>
      </c>
      <c r="N84" s="296" t="s">
        <v>246</v>
      </c>
      <c r="O84" s="297">
        <v>8444</v>
      </c>
      <c r="P84" s="298">
        <v>93</v>
      </c>
      <c r="Q84" s="297">
        <v>8537</v>
      </c>
      <c r="R84" s="299">
        <v>1996</v>
      </c>
      <c r="S84" s="297">
        <v>95</v>
      </c>
      <c r="T84" s="297">
        <v>1046</v>
      </c>
      <c r="U84" s="297">
        <v>1452</v>
      </c>
      <c r="V84" s="297">
        <v>0</v>
      </c>
      <c r="W84" s="297">
        <v>0</v>
      </c>
      <c r="X84" s="297">
        <v>0</v>
      </c>
      <c r="Y84" s="297">
        <v>0</v>
      </c>
      <c r="Z84" s="298">
        <v>757</v>
      </c>
      <c r="AA84" s="297">
        <v>490</v>
      </c>
      <c r="AB84" s="299">
        <v>85</v>
      </c>
      <c r="AC84" s="297">
        <v>16</v>
      </c>
      <c r="AD84" s="297">
        <v>120</v>
      </c>
      <c r="AE84" s="297">
        <v>54</v>
      </c>
      <c r="AF84" s="297">
        <v>16</v>
      </c>
      <c r="AG84" s="298">
        <v>10</v>
      </c>
      <c r="AH84" s="297">
        <v>364</v>
      </c>
      <c r="AI84" s="297">
        <v>896</v>
      </c>
      <c r="AJ84" s="297">
        <v>0</v>
      </c>
      <c r="AK84" s="298">
        <v>0</v>
      </c>
      <c r="AL84" s="300">
        <v>7399</v>
      </c>
      <c r="AM84" s="301" t="s">
        <v>240</v>
      </c>
      <c r="AN84" s="302">
        <v>0.31</v>
      </c>
      <c r="AO84" s="274"/>
      <c r="AP84" s="274"/>
      <c r="AQ84" s="274"/>
      <c r="AR84" s="274"/>
      <c r="AS84" s="274"/>
      <c r="AT84" s="274"/>
      <c r="AU84" s="274"/>
      <c r="AV84" s="274"/>
      <c r="AW84" s="274"/>
      <c r="AX84" s="274"/>
      <c r="AY84" s="274"/>
      <c r="AZ84" s="274"/>
      <c r="BA84" s="274"/>
      <c r="BB84" s="274"/>
      <c r="BC84" s="274"/>
      <c r="BD84" s="274"/>
      <c r="BE84" s="274"/>
      <c r="BF84" s="274"/>
      <c r="BG84" s="274"/>
      <c r="BH84" s="274"/>
      <c r="BI84" s="274"/>
      <c r="BJ84" s="274"/>
      <c r="BK84" s="274"/>
      <c r="BL84" s="274"/>
    </row>
    <row r="85" spans="1:64">
      <c r="A85" s="258"/>
      <c r="B85" s="289" t="s">
        <v>331</v>
      </c>
      <c r="C85" s="290">
        <v>40422</v>
      </c>
      <c r="D85" s="291" t="s">
        <v>92</v>
      </c>
      <c r="E85" s="292" t="s">
        <v>269</v>
      </c>
      <c r="F85" s="293" t="s">
        <v>245</v>
      </c>
      <c r="G85" s="294">
        <v>136175</v>
      </c>
      <c r="H85" s="294">
        <v>8866917</v>
      </c>
      <c r="I85" s="293" t="s">
        <v>238</v>
      </c>
      <c r="J85" s="294">
        <v>11</v>
      </c>
      <c r="K85" s="294">
        <v>18</v>
      </c>
      <c r="L85" s="294">
        <v>850</v>
      </c>
      <c r="M85" s="295">
        <v>23.7</v>
      </c>
      <c r="N85" s="296" t="s">
        <v>246</v>
      </c>
      <c r="O85" s="297">
        <v>8068</v>
      </c>
      <c r="P85" s="298">
        <v>155</v>
      </c>
      <c r="Q85" s="297">
        <v>8224</v>
      </c>
      <c r="R85" s="299">
        <v>3992</v>
      </c>
      <c r="S85" s="297">
        <v>36</v>
      </c>
      <c r="T85" s="297">
        <v>981</v>
      </c>
      <c r="U85" s="297">
        <v>389</v>
      </c>
      <c r="V85" s="297">
        <v>67</v>
      </c>
      <c r="W85" s="297">
        <v>0</v>
      </c>
      <c r="X85" s="297">
        <v>154</v>
      </c>
      <c r="Y85" s="297">
        <v>22</v>
      </c>
      <c r="Z85" s="298">
        <v>21</v>
      </c>
      <c r="AA85" s="297">
        <v>201</v>
      </c>
      <c r="AB85" s="299">
        <v>159</v>
      </c>
      <c r="AC85" s="297">
        <v>16</v>
      </c>
      <c r="AD85" s="297">
        <v>84</v>
      </c>
      <c r="AE85" s="297">
        <v>61</v>
      </c>
      <c r="AF85" s="297">
        <v>0</v>
      </c>
      <c r="AG85" s="298">
        <v>55</v>
      </c>
      <c r="AH85" s="297">
        <v>706</v>
      </c>
      <c r="AI85" s="297">
        <v>2179</v>
      </c>
      <c r="AJ85" s="297">
        <v>0</v>
      </c>
      <c r="AK85" s="298">
        <v>0</v>
      </c>
      <c r="AL85" s="300">
        <v>9125</v>
      </c>
      <c r="AM85" s="301" t="s">
        <v>240</v>
      </c>
      <c r="AN85" s="302">
        <v>0.28000000000000003</v>
      </c>
      <c r="AO85" s="274"/>
      <c r="AP85" s="274"/>
      <c r="AQ85" s="274"/>
      <c r="AR85" s="274"/>
      <c r="AS85" s="274"/>
      <c r="AT85" s="274"/>
      <c r="AU85" s="274"/>
      <c r="AV85" s="274"/>
      <c r="AW85" s="274"/>
      <c r="AX85" s="274"/>
      <c r="AY85" s="274"/>
      <c r="AZ85" s="274"/>
      <c r="BA85" s="274"/>
      <c r="BB85" s="274"/>
      <c r="BC85" s="274"/>
      <c r="BD85" s="274"/>
      <c r="BE85" s="274"/>
      <c r="BF85" s="274"/>
      <c r="BG85" s="274"/>
      <c r="BH85" s="274"/>
      <c r="BI85" s="274"/>
      <c r="BJ85" s="274"/>
      <c r="BK85" s="274"/>
      <c r="BL85" s="274"/>
    </row>
    <row r="86" spans="1:64">
      <c r="A86" s="258"/>
      <c r="B86" s="289" t="s">
        <v>332</v>
      </c>
      <c r="C86" s="290">
        <v>38596</v>
      </c>
      <c r="D86" s="291" t="s">
        <v>92</v>
      </c>
      <c r="E86" s="292" t="s">
        <v>269</v>
      </c>
      <c r="F86" s="293" t="s">
        <v>245</v>
      </c>
      <c r="G86" s="344">
        <v>128340</v>
      </c>
      <c r="H86" s="344">
        <v>8866906</v>
      </c>
      <c r="I86" s="293" t="s">
        <v>238</v>
      </c>
      <c r="J86" s="294">
        <v>11</v>
      </c>
      <c r="K86" s="294">
        <v>19</v>
      </c>
      <c r="L86" s="294">
        <v>872</v>
      </c>
      <c r="M86" s="295">
        <v>34.700000000000003</v>
      </c>
      <c r="N86" s="296" t="s">
        <v>246</v>
      </c>
      <c r="O86" s="297">
        <v>8608</v>
      </c>
      <c r="P86" s="298">
        <v>376</v>
      </c>
      <c r="Q86" s="297">
        <v>8984</v>
      </c>
      <c r="R86" s="299">
        <v>3532</v>
      </c>
      <c r="S86" s="297">
        <v>140</v>
      </c>
      <c r="T86" s="297">
        <v>1909</v>
      </c>
      <c r="U86" s="297">
        <v>356</v>
      </c>
      <c r="V86" s="297">
        <v>564</v>
      </c>
      <c r="W86" s="297">
        <v>172</v>
      </c>
      <c r="X86" s="297">
        <v>190</v>
      </c>
      <c r="Y86" s="297">
        <v>0</v>
      </c>
      <c r="Z86" s="298">
        <v>101</v>
      </c>
      <c r="AA86" s="297">
        <v>193</v>
      </c>
      <c r="AB86" s="299">
        <v>17</v>
      </c>
      <c r="AC86" s="297">
        <v>18</v>
      </c>
      <c r="AD86" s="297">
        <v>126</v>
      </c>
      <c r="AE86" s="297">
        <v>175</v>
      </c>
      <c r="AF86" s="297">
        <v>2</v>
      </c>
      <c r="AG86" s="298">
        <v>56</v>
      </c>
      <c r="AH86" s="297">
        <v>435</v>
      </c>
      <c r="AI86" s="297">
        <v>678</v>
      </c>
      <c r="AJ86" s="297">
        <v>8</v>
      </c>
      <c r="AK86" s="298">
        <v>6</v>
      </c>
      <c r="AL86" s="300">
        <v>8679</v>
      </c>
      <c r="AM86" s="301" t="s">
        <v>240</v>
      </c>
      <c r="AN86" s="302">
        <v>0.2</v>
      </c>
      <c r="AO86" s="274"/>
      <c r="AP86" s="274"/>
      <c r="AQ86" s="274"/>
      <c r="AR86" s="274"/>
      <c r="AS86" s="274"/>
      <c r="AT86" s="274"/>
      <c r="AU86" s="274"/>
      <c r="AV86" s="274"/>
      <c r="AW86" s="274"/>
      <c r="AX86" s="274"/>
      <c r="AY86" s="274"/>
      <c r="AZ86" s="274"/>
      <c r="BA86" s="274"/>
      <c r="BB86" s="274"/>
      <c r="BC86" s="274"/>
      <c r="BD86" s="274"/>
      <c r="BE86" s="274"/>
      <c r="BF86" s="274"/>
      <c r="BG86" s="274"/>
      <c r="BH86" s="274"/>
      <c r="BI86" s="274"/>
      <c r="BJ86" s="274"/>
      <c r="BK86" s="274"/>
      <c r="BL86" s="274"/>
    </row>
    <row r="87" spans="1:64">
      <c r="A87" s="258"/>
      <c r="B87" s="275" t="s">
        <v>333</v>
      </c>
      <c r="C87" s="319">
        <v>39692</v>
      </c>
      <c r="D87" s="277" t="s">
        <v>94</v>
      </c>
      <c r="E87" s="278" t="s">
        <v>261</v>
      </c>
      <c r="F87" s="279" t="s">
        <v>245</v>
      </c>
      <c r="G87" s="280">
        <v>135598</v>
      </c>
      <c r="H87" s="280">
        <v>8106905</v>
      </c>
      <c r="I87" s="279" t="s">
        <v>238</v>
      </c>
      <c r="J87" s="280">
        <v>11</v>
      </c>
      <c r="K87" s="280">
        <v>18</v>
      </c>
      <c r="L87" s="280">
        <v>981</v>
      </c>
      <c r="M87" s="281">
        <v>48.5</v>
      </c>
      <c r="N87" s="321" t="s">
        <v>242</v>
      </c>
      <c r="O87" s="283">
        <v>7116</v>
      </c>
      <c r="P87" s="284">
        <v>389</v>
      </c>
      <c r="Q87" s="283">
        <v>7506</v>
      </c>
      <c r="R87" s="285">
        <v>3374</v>
      </c>
      <c r="S87" s="283">
        <v>89</v>
      </c>
      <c r="T87" s="283">
        <v>1110</v>
      </c>
      <c r="U87" s="283">
        <v>663</v>
      </c>
      <c r="V87" s="283">
        <v>109</v>
      </c>
      <c r="W87" s="283">
        <v>0</v>
      </c>
      <c r="X87" s="283">
        <v>0</v>
      </c>
      <c r="Y87" s="283">
        <v>0</v>
      </c>
      <c r="Z87" s="284">
        <v>118</v>
      </c>
      <c r="AA87" s="283">
        <v>130</v>
      </c>
      <c r="AB87" s="285">
        <v>89</v>
      </c>
      <c r="AC87" s="283">
        <v>6</v>
      </c>
      <c r="AD87" s="283">
        <v>87</v>
      </c>
      <c r="AE87" s="283">
        <v>103</v>
      </c>
      <c r="AF87" s="283">
        <v>34</v>
      </c>
      <c r="AG87" s="284">
        <v>104</v>
      </c>
      <c r="AH87" s="283">
        <v>1247</v>
      </c>
      <c r="AI87" s="283">
        <v>428</v>
      </c>
      <c r="AJ87" s="283">
        <v>286</v>
      </c>
      <c r="AK87" s="284">
        <v>76</v>
      </c>
      <c r="AL87" s="286">
        <v>8053</v>
      </c>
      <c r="AM87" s="287" t="s">
        <v>240</v>
      </c>
      <c r="AN87" s="288">
        <v>0.49</v>
      </c>
      <c r="AO87" s="274"/>
      <c r="AP87" s="274"/>
      <c r="AQ87" s="274"/>
      <c r="AR87" s="274"/>
      <c r="AS87" s="274"/>
      <c r="AT87" s="274"/>
      <c r="AU87" s="274"/>
      <c r="AV87" s="274"/>
      <c r="AW87" s="274"/>
      <c r="AX87" s="274"/>
      <c r="AY87" s="274"/>
      <c r="AZ87" s="274"/>
      <c r="BA87" s="274"/>
      <c r="BB87" s="274"/>
      <c r="BC87" s="274"/>
      <c r="BD87" s="274"/>
      <c r="BE87" s="274"/>
      <c r="BF87" s="274"/>
      <c r="BG87" s="274"/>
      <c r="BH87" s="274"/>
      <c r="BI87" s="274"/>
      <c r="BJ87" s="274"/>
      <c r="BK87" s="274"/>
      <c r="BL87" s="274"/>
    </row>
    <row r="88" spans="1:64">
      <c r="A88" s="258"/>
      <c r="B88" s="275" t="s">
        <v>334</v>
      </c>
      <c r="C88" s="319">
        <v>40057</v>
      </c>
      <c r="D88" s="277" t="s">
        <v>94</v>
      </c>
      <c r="E88" s="278" t="s">
        <v>261</v>
      </c>
      <c r="F88" s="279" t="s">
        <v>245</v>
      </c>
      <c r="G88" s="280">
        <v>135945</v>
      </c>
      <c r="H88" s="280">
        <v>8106906</v>
      </c>
      <c r="I88" s="279" t="s">
        <v>238</v>
      </c>
      <c r="J88" s="280">
        <v>11</v>
      </c>
      <c r="K88" s="280">
        <v>18</v>
      </c>
      <c r="L88" s="280">
        <v>989</v>
      </c>
      <c r="M88" s="281">
        <v>39.1</v>
      </c>
      <c r="N88" s="282" t="s">
        <v>242</v>
      </c>
      <c r="O88" s="283">
        <v>7450</v>
      </c>
      <c r="P88" s="284">
        <v>359</v>
      </c>
      <c r="Q88" s="283">
        <v>7809</v>
      </c>
      <c r="R88" s="285">
        <v>3553</v>
      </c>
      <c r="S88" s="283">
        <v>57</v>
      </c>
      <c r="T88" s="283">
        <v>1005</v>
      </c>
      <c r="U88" s="283">
        <v>399</v>
      </c>
      <c r="V88" s="283">
        <v>0</v>
      </c>
      <c r="W88" s="283">
        <v>0</v>
      </c>
      <c r="X88" s="283">
        <v>281</v>
      </c>
      <c r="Y88" s="283">
        <v>0</v>
      </c>
      <c r="Z88" s="284">
        <v>70</v>
      </c>
      <c r="AA88" s="283">
        <v>60</v>
      </c>
      <c r="AB88" s="285">
        <v>12</v>
      </c>
      <c r="AC88" s="283">
        <v>9</v>
      </c>
      <c r="AD88" s="283">
        <v>84</v>
      </c>
      <c r="AE88" s="283">
        <v>59</v>
      </c>
      <c r="AF88" s="283">
        <v>12</v>
      </c>
      <c r="AG88" s="284">
        <v>24</v>
      </c>
      <c r="AH88" s="283">
        <v>1624</v>
      </c>
      <c r="AI88" s="283">
        <v>257</v>
      </c>
      <c r="AJ88" s="283">
        <v>176</v>
      </c>
      <c r="AK88" s="284">
        <v>11</v>
      </c>
      <c r="AL88" s="286">
        <v>7693</v>
      </c>
      <c r="AM88" s="287" t="s">
        <v>240</v>
      </c>
      <c r="AN88" s="288">
        <v>0.47</v>
      </c>
      <c r="AO88" s="274"/>
      <c r="AP88" s="274"/>
      <c r="AQ88" s="274"/>
      <c r="AR88" s="274"/>
      <c r="AS88" s="274"/>
      <c r="AT88" s="274"/>
      <c r="AU88" s="274"/>
      <c r="AV88" s="274"/>
      <c r="AW88" s="274"/>
      <c r="AX88" s="274"/>
      <c r="AY88" s="274"/>
      <c r="AZ88" s="274"/>
      <c r="BA88" s="274"/>
      <c r="BB88" s="274"/>
      <c r="BC88" s="274"/>
      <c r="BD88" s="274"/>
      <c r="BE88" s="274"/>
      <c r="BF88" s="274"/>
      <c r="BG88" s="274"/>
      <c r="BH88" s="274"/>
      <c r="BI88" s="274"/>
      <c r="BJ88" s="274"/>
      <c r="BK88" s="274"/>
      <c r="BL88" s="274"/>
    </row>
    <row r="89" spans="1:64">
      <c r="A89" s="258"/>
      <c r="B89" s="259" t="s">
        <v>335</v>
      </c>
      <c r="C89" s="322">
        <v>40422</v>
      </c>
      <c r="D89" s="261" t="s">
        <v>95</v>
      </c>
      <c r="E89" s="262" t="s">
        <v>261</v>
      </c>
      <c r="F89" s="263" t="s">
        <v>245</v>
      </c>
      <c r="G89" s="265">
        <v>136283</v>
      </c>
      <c r="H89" s="265">
        <v>3825401</v>
      </c>
      <c r="I89" s="263" t="s">
        <v>278</v>
      </c>
      <c r="J89" s="265">
        <v>11</v>
      </c>
      <c r="K89" s="265">
        <v>18</v>
      </c>
      <c r="L89" s="265">
        <v>1324</v>
      </c>
      <c r="M89" s="266">
        <v>2.8</v>
      </c>
      <c r="N89" s="267" t="s">
        <v>239</v>
      </c>
      <c r="O89" s="268">
        <v>5785</v>
      </c>
      <c r="P89" s="269">
        <v>653</v>
      </c>
      <c r="Q89" s="268">
        <v>6438</v>
      </c>
      <c r="R89" s="270">
        <v>3242</v>
      </c>
      <c r="S89" s="268">
        <v>20</v>
      </c>
      <c r="T89" s="268">
        <v>444</v>
      </c>
      <c r="U89" s="268">
        <v>398</v>
      </c>
      <c r="V89" s="268">
        <v>148</v>
      </c>
      <c r="W89" s="268">
        <v>118</v>
      </c>
      <c r="X89" s="268">
        <v>79</v>
      </c>
      <c r="Y89" s="268">
        <v>0</v>
      </c>
      <c r="Z89" s="269">
        <v>39</v>
      </c>
      <c r="AA89" s="268">
        <v>106</v>
      </c>
      <c r="AB89" s="270">
        <v>4</v>
      </c>
      <c r="AC89" s="268">
        <v>25</v>
      </c>
      <c r="AD89" s="268">
        <v>65</v>
      </c>
      <c r="AE89" s="268">
        <v>39</v>
      </c>
      <c r="AF89" s="268">
        <v>10</v>
      </c>
      <c r="AG89" s="269">
        <v>57</v>
      </c>
      <c r="AH89" s="268">
        <v>509</v>
      </c>
      <c r="AI89" s="268">
        <v>446</v>
      </c>
      <c r="AJ89" s="268">
        <v>78</v>
      </c>
      <c r="AK89" s="269">
        <v>32</v>
      </c>
      <c r="AL89" s="271">
        <v>5857</v>
      </c>
      <c r="AM89" s="272" t="s">
        <v>240</v>
      </c>
      <c r="AN89" s="273">
        <v>1</v>
      </c>
      <c r="AO89" s="274"/>
      <c r="AP89" s="274"/>
      <c r="AQ89" s="274"/>
      <c r="AR89" s="274"/>
      <c r="AS89" s="274"/>
      <c r="AT89" s="274"/>
      <c r="AU89" s="274"/>
      <c r="AV89" s="274"/>
      <c r="AW89" s="274"/>
      <c r="AX89" s="274"/>
      <c r="AY89" s="274"/>
      <c r="AZ89" s="274"/>
      <c r="BA89" s="274"/>
      <c r="BB89" s="274"/>
      <c r="BC89" s="274"/>
      <c r="BD89" s="274"/>
      <c r="BE89" s="274"/>
      <c r="BF89" s="274"/>
      <c r="BG89" s="274"/>
      <c r="BH89" s="274"/>
      <c r="BI89" s="274"/>
      <c r="BJ89" s="274"/>
      <c r="BK89" s="274"/>
      <c r="BL89" s="274"/>
    </row>
    <row r="90" spans="1:64">
      <c r="A90" s="258"/>
      <c r="B90" s="289" t="s">
        <v>336</v>
      </c>
      <c r="C90" s="290">
        <v>40063</v>
      </c>
      <c r="D90" s="291" t="s">
        <v>98</v>
      </c>
      <c r="E90" s="292" t="s">
        <v>252</v>
      </c>
      <c r="F90" s="293" t="s">
        <v>245</v>
      </c>
      <c r="G90" s="294">
        <v>135936</v>
      </c>
      <c r="H90" s="294">
        <v>8886906</v>
      </c>
      <c r="I90" s="293" t="s">
        <v>238</v>
      </c>
      <c r="J90" s="294">
        <v>11</v>
      </c>
      <c r="K90" s="294">
        <v>16</v>
      </c>
      <c r="L90" s="294">
        <v>919</v>
      </c>
      <c r="M90" s="295">
        <v>28.7</v>
      </c>
      <c r="N90" s="296" t="s">
        <v>246</v>
      </c>
      <c r="O90" s="297">
        <v>6337</v>
      </c>
      <c r="P90" s="298">
        <v>744</v>
      </c>
      <c r="Q90" s="297">
        <v>7082</v>
      </c>
      <c r="R90" s="299">
        <v>3442</v>
      </c>
      <c r="S90" s="297">
        <v>227</v>
      </c>
      <c r="T90" s="297">
        <v>393</v>
      </c>
      <c r="U90" s="297">
        <v>655</v>
      </c>
      <c r="V90" s="297">
        <v>176</v>
      </c>
      <c r="W90" s="297">
        <v>0</v>
      </c>
      <c r="X90" s="297">
        <v>0</v>
      </c>
      <c r="Y90" s="297">
        <v>102</v>
      </c>
      <c r="Z90" s="298">
        <v>39</v>
      </c>
      <c r="AA90" s="297">
        <v>102</v>
      </c>
      <c r="AB90" s="299">
        <v>9</v>
      </c>
      <c r="AC90" s="297">
        <v>44</v>
      </c>
      <c r="AD90" s="297">
        <v>92</v>
      </c>
      <c r="AE90" s="297">
        <v>46</v>
      </c>
      <c r="AF90" s="297">
        <v>0</v>
      </c>
      <c r="AG90" s="298">
        <v>653</v>
      </c>
      <c r="AH90" s="297">
        <v>453</v>
      </c>
      <c r="AI90" s="297">
        <v>388</v>
      </c>
      <c r="AJ90" s="297">
        <v>71</v>
      </c>
      <c r="AK90" s="298">
        <v>9</v>
      </c>
      <c r="AL90" s="300">
        <v>6901</v>
      </c>
      <c r="AM90" s="301" t="s">
        <v>240</v>
      </c>
      <c r="AN90" s="302">
        <v>0.41</v>
      </c>
      <c r="AO90" s="274"/>
      <c r="AP90" s="274"/>
      <c r="AQ90" s="274"/>
      <c r="AR90" s="274"/>
      <c r="AS90" s="274"/>
      <c r="AT90" s="274"/>
      <c r="AU90" s="274"/>
      <c r="AV90" s="274"/>
      <c r="AW90" s="274"/>
      <c r="AX90" s="274"/>
      <c r="AY90" s="274"/>
      <c r="AZ90" s="274"/>
      <c r="BA90" s="274"/>
      <c r="BB90" s="274"/>
      <c r="BC90" s="274"/>
      <c r="BD90" s="274"/>
      <c r="BE90" s="274"/>
      <c r="BF90" s="274"/>
      <c r="BG90" s="274"/>
      <c r="BH90" s="274"/>
      <c r="BI90" s="274"/>
      <c r="BJ90" s="274"/>
      <c r="BK90" s="274"/>
      <c r="BL90" s="274"/>
    </row>
    <row r="91" spans="1:64">
      <c r="A91" s="258"/>
      <c r="B91" s="275" t="s">
        <v>337</v>
      </c>
      <c r="C91" s="341">
        <v>38961</v>
      </c>
      <c r="D91" s="277" t="s">
        <v>99</v>
      </c>
      <c r="E91" s="278" t="s">
        <v>261</v>
      </c>
      <c r="F91" s="279" t="s">
        <v>245</v>
      </c>
      <c r="G91" s="280">
        <v>131898</v>
      </c>
      <c r="H91" s="280">
        <v>3836905</v>
      </c>
      <c r="I91" s="279" t="s">
        <v>238</v>
      </c>
      <c r="J91" s="280">
        <v>11</v>
      </c>
      <c r="K91" s="280">
        <v>18</v>
      </c>
      <c r="L91" s="280">
        <v>1002</v>
      </c>
      <c r="M91" s="281">
        <v>41.2</v>
      </c>
      <c r="N91" s="321" t="s">
        <v>242</v>
      </c>
      <c r="O91" s="283">
        <v>9353</v>
      </c>
      <c r="P91" s="284">
        <v>268</v>
      </c>
      <c r="Q91" s="283">
        <v>9622</v>
      </c>
      <c r="R91" s="285">
        <v>3268</v>
      </c>
      <c r="S91" s="283">
        <v>0</v>
      </c>
      <c r="T91" s="283">
        <v>1021</v>
      </c>
      <c r="U91" s="283">
        <v>541</v>
      </c>
      <c r="V91" s="283">
        <v>201</v>
      </c>
      <c r="W91" s="283">
        <v>201</v>
      </c>
      <c r="X91" s="283">
        <v>177</v>
      </c>
      <c r="Y91" s="283">
        <v>0</v>
      </c>
      <c r="Z91" s="284">
        <v>55</v>
      </c>
      <c r="AA91" s="283">
        <v>119</v>
      </c>
      <c r="AB91" s="285">
        <v>26</v>
      </c>
      <c r="AC91" s="283">
        <v>9</v>
      </c>
      <c r="AD91" s="283">
        <v>133</v>
      </c>
      <c r="AE91" s="283">
        <v>96</v>
      </c>
      <c r="AF91" s="283">
        <v>153</v>
      </c>
      <c r="AG91" s="284">
        <v>52</v>
      </c>
      <c r="AH91" s="283">
        <v>492</v>
      </c>
      <c r="AI91" s="283">
        <v>719</v>
      </c>
      <c r="AJ91" s="283">
        <v>133</v>
      </c>
      <c r="AK91" s="284">
        <v>0</v>
      </c>
      <c r="AL91" s="286">
        <v>7393</v>
      </c>
      <c r="AM91" s="287" t="s">
        <v>240</v>
      </c>
      <c r="AN91" s="288">
        <v>0.48</v>
      </c>
      <c r="AO91" s="274"/>
      <c r="AP91" s="274"/>
      <c r="AQ91" s="274"/>
      <c r="AR91" s="274"/>
      <c r="AS91" s="274"/>
      <c r="AT91" s="274"/>
      <c r="AU91" s="274"/>
      <c r="AV91" s="274"/>
      <c r="AW91" s="274"/>
      <c r="AX91" s="274"/>
      <c r="AY91" s="274"/>
      <c r="AZ91" s="274"/>
      <c r="BA91" s="274"/>
      <c r="BB91" s="274"/>
      <c r="BC91" s="274"/>
      <c r="BD91" s="274"/>
      <c r="BE91" s="274"/>
      <c r="BF91" s="274"/>
      <c r="BG91" s="274"/>
      <c r="BH91" s="274"/>
      <c r="BI91" s="274"/>
      <c r="BJ91" s="274"/>
      <c r="BK91" s="274"/>
      <c r="BL91" s="274"/>
    </row>
    <row r="92" spans="1:64">
      <c r="A92" s="258"/>
      <c r="B92" s="305" t="s">
        <v>338</v>
      </c>
      <c r="C92" s="366">
        <v>40057</v>
      </c>
      <c r="D92" s="307" t="s">
        <v>99</v>
      </c>
      <c r="E92" s="308" t="s">
        <v>261</v>
      </c>
      <c r="F92" s="309" t="s">
        <v>245</v>
      </c>
      <c r="G92" s="310">
        <v>135969</v>
      </c>
      <c r="H92" s="310">
        <v>3836907</v>
      </c>
      <c r="I92" s="309" t="s">
        <v>238</v>
      </c>
      <c r="J92" s="310">
        <v>11</v>
      </c>
      <c r="K92" s="310">
        <v>19</v>
      </c>
      <c r="L92" s="310">
        <v>1132</v>
      </c>
      <c r="M92" s="311">
        <v>41.9</v>
      </c>
      <c r="N92" s="312" t="s">
        <v>242</v>
      </c>
      <c r="O92" s="313">
        <v>7769</v>
      </c>
      <c r="P92" s="314">
        <v>124</v>
      </c>
      <c r="Q92" s="313">
        <v>7893</v>
      </c>
      <c r="R92" s="315">
        <v>3160</v>
      </c>
      <c r="S92" s="313">
        <v>0</v>
      </c>
      <c r="T92" s="313">
        <v>0</v>
      </c>
      <c r="U92" s="313">
        <v>1589</v>
      </c>
      <c r="V92" s="313">
        <v>0</v>
      </c>
      <c r="W92" s="313">
        <v>0</v>
      </c>
      <c r="X92" s="313">
        <v>0</v>
      </c>
      <c r="Y92" s="313">
        <v>0</v>
      </c>
      <c r="Z92" s="314">
        <v>239</v>
      </c>
      <c r="AA92" s="313">
        <v>66</v>
      </c>
      <c r="AB92" s="315">
        <v>7</v>
      </c>
      <c r="AC92" s="313">
        <v>0</v>
      </c>
      <c r="AD92" s="313">
        <v>44</v>
      </c>
      <c r="AE92" s="313">
        <v>24</v>
      </c>
      <c r="AF92" s="313">
        <v>0</v>
      </c>
      <c r="AG92" s="314">
        <v>1374</v>
      </c>
      <c r="AH92" s="313">
        <v>630</v>
      </c>
      <c r="AI92" s="313">
        <v>428</v>
      </c>
      <c r="AJ92" s="313">
        <v>213</v>
      </c>
      <c r="AK92" s="314">
        <v>0</v>
      </c>
      <c r="AL92" s="316">
        <v>7773</v>
      </c>
      <c r="AM92" s="317" t="s">
        <v>240</v>
      </c>
      <c r="AN92" s="318">
        <v>0.26</v>
      </c>
      <c r="AO92" s="274"/>
      <c r="AP92" s="274"/>
      <c r="AQ92" s="274"/>
      <c r="AR92" s="274"/>
      <c r="AS92" s="274"/>
      <c r="AT92" s="274"/>
      <c r="AU92" s="274"/>
      <c r="AV92" s="274"/>
      <c r="AW92" s="274"/>
      <c r="AX92" s="274"/>
      <c r="AY92" s="274"/>
      <c r="AZ92" s="274"/>
      <c r="BA92" s="274"/>
      <c r="BB92" s="274"/>
      <c r="BC92" s="274"/>
      <c r="BD92" s="274"/>
      <c r="BE92" s="274"/>
      <c r="BF92" s="274"/>
      <c r="BG92" s="274"/>
      <c r="BH92" s="274"/>
      <c r="BI92" s="274"/>
      <c r="BJ92" s="274"/>
      <c r="BK92" s="274"/>
      <c r="BL92" s="274"/>
    </row>
    <row r="93" spans="1:64">
      <c r="A93" s="258"/>
      <c r="B93" s="275" t="s">
        <v>339</v>
      </c>
      <c r="C93" s="341">
        <v>39326</v>
      </c>
      <c r="D93" s="277" t="s">
        <v>100</v>
      </c>
      <c r="E93" s="278" t="s">
        <v>290</v>
      </c>
      <c r="F93" s="279" t="s">
        <v>245</v>
      </c>
      <c r="G93" s="280">
        <v>128364</v>
      </c>
      <c r="H93" s="280">
        <v>8566905</v>
      </c>
      <c r="I93" s="279" t="s">
        <v>238</v>
      </c>
      <c r="J93" s="280">
        <v>3</v>
      </c>
      <c r="K93" s="280">
        <v>16</v>
      </c>
      <c r="L93" s="280">
        <v>863.5</v>
      </c>
      <c r="M93" s="281">
        <v>51.1</v>
      </c>
      <c r="N93" s="282" t="s">
        <v>242</v>
      </c>
      <c r="O93" s="283">
        <v>7617</v>
      </c>
      <c r="P93" s="284">
        <v>296</v>
      </c>
      <c r="Q93" s="283">
        <v>7913</v>
      </c>
      <c r="R93" s="285">
        <v>3064</v>
      </c>
      <c r="S93" s="283">
        <v>7</v>
      </c>
      <c r="T93" s="283">
        <v>2163</v>
      </c>
      <c r="U93" s="283">
        <v>416</v>
      </c>
      <c r="V93" s="283">
        <v>249</v>
      </c>
      <c r="W93" s="283">
        <v>276</v>
      </c>
      <c r="X93" s="283">
        <v>86</v>
      </c>
      <c r="Y93" s="283">
        <v>0</v>
      </c>
      <c r="Z93" s="284">
        <v>100</v>
      </c>
      <c r="AA93" s="283">
        <v>122</v>
      </c>
      <c r="AB93" s="285">
        <v>38</v>
      </c>
      <c r="AC93" s="283">
        <v>-56</v>
      </c>
      <c r="AD93" s="283">
        <v>112</v>
      </c>
      <c r="AE93" s="283">
        <v>80</v>
      </c>
      <c r="AF93" s="283">
        <v>30</v>
      </c>
      <c r="AG93" s="284">
        <v>9</v>
      </c>
      <c r="AH93" s="283">
        <v>413</v>
      </c>
      <c r="AI93" s="283">
        <v>353</v>
      </c>
      <c r="AJ93" s="283">
        <v>213</v>
      </c>
      <c r="AK93" s="284">
        <v>31</v>
      </c>
      <c r="AL93" s="286">
        <v>7707</v>
      </c>
      <c r="AM93" s="287">
        <v>0.64</v>
      </c>
      <c r="AN93" s="288" t="s">
        <v>240</v>
      </c>
      <c r="AO93" s="274"/>
      <c r="AP93" s="274"/>
      <c r="AQ93" s="274"/>
      <c r="AR93" s="274"/>
      <c r="AS93" s="274"/>
      <c r="AT93" s="274"/>
      <c r="AU93" s="274"/>
      <c r="AV93" s="274"/>
      <c r="AW93" s="274"/>
      <c r="AX93" s="274"/>
      <c r="AY93" s="274"/>
      <c r="AZ93" s="274"/>
      <c r="BA93" s="274"/>
      <c r="BB93" s="274"/>
      <c r="BC93" s="274"/>
      <c r="BD93" s="274"/>
      <c r="BE93" s="274"/>
      <c r="BF93" s="274"/>
      <c r="BG93" s="274"/>
      <c r="BH93" s="274"/>
      <c r="BI93" s="274"/>
      <c r="BJ93" s="274"/>
      <c r="BK93" s="274"/>
      <c r="BL93" s="274"/>
    </row>
    <row r="94" spans="1:64">
      <c r="A94" s="258"/>
      <c r="B94" s="289" t="s">
        <v>340</v>
      </c>
      <c r="C94" s="303">
        <v>39326</v>
      </c>
      <c r="D94" s="291" t="s">
        <v>102</v>
      </c>
      <c r="E94" s="292" t="s">
        <v>302</v>
      </c>
      <c r="F94" s="293" t="s">
        <v>237</v>
      </c>
      <c r="G94" s="294">
        <v>135264</v>
      </c>
      <c r="H94" s="294">
        <v>2096907</v>
      </c>
      <c r="I94" s="293" t="s">
        <v>238</v>
      </c>
      <c r="J94" s="294">
        <v>3</v>
      </c>
      <c r="K94" s="294">
        <v>16</v>
      </c>
      <c r="L94" s="294">
        <v>1005.5</v>
      </c>
      <c r="M94" s="295">
        <v>29.2</v>
      </c>
      <c r="N94" s="304" t="s">
        <v>246</v>
      </c>
      <c r="O94" s="297">
        <v>7921</v>
      </c>
      <c r="P94" s="298">
        <v>455</v>
      </c>
      <c r="Q94" s="297">
        <v>8376</v>
      </c>
      <c r="R94" s="299">
        <v>3983</v>
      </c>
      <c r="S94" s="297">
        <v>78</v>
      </c>
      <c r="T94" s="297">
        <v>1451</v>
      </c>
      <c r="U94" s="297">
        <v>683</v>
      </c>
      <c r="V94" s="297">
        <v>233</v>
      </c>
      <c r="W94" s="297">
        <v>184</v>
      </c>
      <c r="X94" s="297">
        <v>72</v>
      </c>
      <c r="Y94" s="297">
        <v>0</v>
      </c>
      <c r="Z94" s="298">
        <v>62</v>
      </c>
      <c r="AA94" s="297">
        <v>185</v>
      </c>
      <c r="AB94" s="299">
        <v>149</v>
      </c>
      <c r="AC94" s="297">
        <v>5</v>
      </c>
      <c r="AD94" s="297">
        <v>105</v>
      </c>
      <c r="AE94" s="297">
        <v>89</v>
      </c>
      <c r="AF94" s="297">
        <v>0</v>
      </c>
      <c r="AG94" s="298">
        <v>0</v>
      </c>
      <c r="AH94" s="297">
        <v>438</v>
      </c>
      <c r="AI94" s="297">
        <v>528</v>
      </c>
      <c r="AJ94" s="297">
        <v>223</v>
      </c>
      <c r="AK94" s="298">
        <v>0</v>
      </c>
      <c r="AL94" s="300">
        <v>8466</v>
      </c>
      <c r="AM94" s="301">
        <v>0.61</v>
      </c>
      <c r="AN94" s="302">
        <v>0.59</v>
      </c>
      <c r="AO94" s="274"/>
      <c r="AP94" s="274"/>
      <c r="AQ94" s="274"/>
      <c r="AR94" s="274"/>
      <c r="AS94" s="274"/>
      <c r="AT94" s="274"/>
      <c r="AU94" s="274"/>
      <c r="AV94" s="274"/>
      <c r="AW94" s="274"/>
      <c r="AX94" s="274"/>
      <c r="AY94" s="274"/>
      <c r="AZ94" s="274"/>
      <c r="BA94" s="274"/>
      <c r="BB94" s="274"/>
      <c r="BC94" s="274"/>
      <c r="BD94" s="274"/>
      <c r="BE94" s="274"/>
      <c r="BF94" s="274"/>
      <c r="BG94" s="274"/>
      <c r="BH94" s="274"/>
      <c r="BI94" s="274"/>
      <c r="BJ94" s="274"/>
      <c r="BK94" s="274"/>
      <c r="BL94" s="274"/>
    </row>
    <row r="95" spans="1:64">
      <c r="A95" s="258"/>
      <c r="B95" s="259" t="s">
        <v>341</v>
      </c>
      <c r="C95" s="260">
        <v>40179</v>
      </c>
      <c r="D95" s="261" t="s">
        <v>103</v>
      </c>
      <c r="E95" s="262" t="s">
        <v>290</v>
      </c>
      <c r="F95" s="263" t="s">
        <v>245</v>
      </c>
      <c r="G95" s="265">
        <v>136044</v>
      </c>
      <c r="H95" s="265">
        <v>9256909</v>
      </c>
      <c r="I95" s="263" t="s">
        <v>238</v>
      </c>
      <c r="J95" s="265">
        <v>11</v>
      </c>
      <c r="K95" s="265">
        <v>18</v>
      </c>
      <c r="L95" s="265">
        <v>2342</v>
      </c>
      <c r="M95" s="266">
        <v>7.1</v>
      </c>
      <c r="N95" s="323" t="s">
        <v>239</v>
      </c>
      <c r="O95" s="268">
        <v>7166</v>
      </c>
      <c r="P95" s="269">
        <v>155</v>
      </c>
      <c r="Q95" s="268">
        <v>7321</v>
      </c>
      <c r="R95" s="270">
        <v>2815</v>
      </c>
      <c r="S95" s="268">
        <v>93</v>
      </c>
      <c r="T95" s="268">
        <v>523</v>
      </c>
      <c r="U95" s="268">
        <v>246</v>
      </c>
      <c r="V95" s="268">
        <v>73</v>
      </c>
      <c r="W95" s="268" t="s">
        <v>254</v>
      </c>
      <c r="X95" s="268" t="s">
        <v>254</v>
      </c>
      <c r="Y95" s="268">
        <v>19</v>
      </c>
      <c r="Z95" s="269">
        <v>184</v>
      </c>
      <c r="AA95" s="268">
        <v>147</v>
      </c>
      <c r="AB95" s="270">
        <v>113</v>
      </c>
      <c r="AC95" s="268">
        <v>29</v>
      </c>
      <c r="AD95" s="268">
        <v>58</v>
      </c>
      <c r="AE95" s="268">
        <v>24</v>
      </c>
      <c r="AF95" s="268">
        <v>10</v>
      </c>
      <c r="AG95" s="269">
        <v>86</v>
      </c>
      <c r="AH95" s="268">
        <v>343</v>
      </c>
      <c r="AI95" s="268">
        <v>130</v>
      </c>
      <c r="AJ95" s="268">
        <v>105</v>
      </c>
      <c r="AK95" s="269">
        <v>34</v>
      </c>
      <c r="AL95" s="271">
        <v>5062</v>
      </c>
      <c r="AM95" s="272" t="s">
        <v>240</v>
      </c>
      <c r="AN95" s="273">
        <v>0.56000000000000005</v>
      </c>
      <c r="AO95" s="274"/>
      <c r="AP95" s="274"/>
      <c r="AQ95" s="274"/>
      <c r="AR95" s="274"/>
      <c r="AS95" s="274"/>
      <c r="AT95" s="274"/>
      <c r="AU95" s="274"/>
      <c r="AV95" s="274"/>
      <c r="AW95" s="274"/>
      <c r="AX95" s="274"/>
      <c r="AY95" s="274"/>
      <c r="AZ95" s="274"/>
      <c r="BA95" s="274"/>
      <c r="BB95" s="274"/>
      <c r="BC95" s="274"/>
      <c r="BD95" s="274"/>
      <c r="BE95" s="274"/>
      <c r="BF95" s="274"/>
      <c r="BG95" s="274"/>
      <c r="BH95" s="274"/>
      <c r="BI95" s="274"/>
      <c r="BJ95" s="274"/>
      <c r="BK95" s="274"/>
      <c r="BL95" s="274"/>
    </row>
    <row r="96" spans="1:64">
      <c r="A96" s="258"/>
      <c r="B96" s="259" t="s">
        <v>342</v>
      </c>
      <c r="C96" s="260">
        <v>40422</v>
      </c>
      <c r="D96" s="261" t="s">
        <v>103</v>
      </c>
      <c r="E96" s="262" t="s">
        <v>290</v>
      </c>
      <c r="F96" s="263" t="s">
        <v>245</v>
      </c>
      <c r="G96" s="265">
        <v>136282</v>
      </c>
      <c r="H96" s="265">
        <v>9255423</v>
      </c>
      <c r="I96" s="263" t="s">
        <v>278</v>
      </c>
      <c r="J96" s="265">
        <v>11</v>
      </c>
      <c r="K96" s="265">
        <v>18</v>
      </c>
      <c r="L96" s="265">
        <v>1031</v>
      </c>
      <c r="M96" s="266">
        <v>10.5</v>
      </c>
      <c r="N96" s="365" t="s">
        <v>239</v>
      </c>
      <c r="O96" s="268">
        <v>4922</v>
      </c>
      <c r="P96" s="269">
        <v>355</v>
      </c>
      <c r="Q96" s="268">
        <v>5277</v>
      </c>
      <c r="R96" s="270">
        <v>2814</v>
      </c>
      <c r="S96" s="268">
        <v>74</v>
      </c>
      <c r="T96" s="268">
        <v>498</v>
      </c>
      <c r="U96" s="268">
        <v>233</v>
      </c>
      <c r="V96" s="268">
        <v>179</v>
      </c>
      <c r="W96" s="268">
        <v>108</v>
      </c>
      <c r="X96" s="268">
        <v>96</v>
      </c>
      <c r="Y96" s="268">
        <v>0</v>
      </c>
      <c r="Z96" s="269">
        <v>111</v>
      </c>
      <c r="AA96" s="268">
        <v>186</v>
      </c>
      <c r="AB96" s="270">
        <v>25</v>
      </c>
      <c r="AC96" s="268">
        <v>8</v>
      </c>
      <c r="AD96" s="268">
        <v>89</v>
      </c>
      <c r="AE96" s="268">
        <v>48</v>
      </c>
      <c r="AF96" s="268">
        <v>9</v>
      </c>
      <c r="AG96" s="269">
        <v>16</v>
      </c>
      <c r="AH96" s="268">
        <v>387</v>
      </c>
      <c r="AI96" s="268">
        <v>255</v>
      </c>
      <c r="AJ96" s="268">
        <v>60</v>
      </c>
      <c r="AK96" s="269">
        <v>13</v>
      </c>
      <c r="AL96" s="271">
        <v>5209</v>
      </c>
      <c r="AM96" s="272" t="s">
        <v>240</v>
      </c>
      <c r="AN96" s="273">
        <v>0.56000000000000005</v>
      </c>
      <c r="AO96" s="274"/>
      <c r="AP96" s="274"/>
      <c r="AQ96" s="274"/>
      <c r="AR96" s="274"/>
      <c r="AS96" s="274"/>
      <c r="AT96" s="274"/>
      <c r="AU96" s="274"/>
      <c r="AV96" s="274"/>
      <c r="AW96" s="274"/>
      <c r="AX96" s="274"/>
      <c r="AY96" s="274"/>
      <c r="AZ96" s="274"/>
      <c r="BA96" s="274"/>
      <c r="BB96" s="274"/>
      <c r="BC96" s="274"/>
      <c r="BD96" s="274"/>
      <c r="BE96" s="274"/>
      <c r="BF96" s="274"/>
      <c r="BG96" s="274"/>
      <c r="BH96" s="274"/>
      <c r="BI96" s="274"/>
      <c r="BJ96" s="274"/>
      <c r="BK96" s="274"/>
      <c r="BL96" s="274"/>
    </row>
    <row r="97" spans="1:64">
      <c r="A97" s="258"/>
      <c r="B97" s="275" t="s">
        <v>343</v>
      </c>
      <c r="C97" s="319">
        <v>38961</v>
      </c>
      <c r="D97" s="277" t="s">
        <v>104</v>
      </c>
      <c r="E97" s="278" t="s">
        <v>252</v>
      </c>
      <c r="F97" s="279" t="s">
        <v>245</v>
      </c>
      <c r="G97" s="280">
        <v>131065</v>
      </c>
      <c r="H97" s="280">
        <v>3416906</v>
      </c>
      <c r="I97" s="279" t="s">
        <v>238</v>
      </c>
      <c r="J97" s="280">
        <v>11</v>
      </c>
      <c r="K97" s="280">
        <v>18</v>
      </c>
      <c r="L97" s="280">
        <v>1336</v>
      </c>
      <c r="M97" s="281">
        <v>48.6</v>
      </c>
      <c r="N97" s="321" t="s">
        <v>242</v>
      </c>
      <c r="O97" s="283">
        <v>6663</v>
      </c>
      <c r="P97" s="284">
        <v>210</v>
      </c>
      <c r="Q97" s="283">
        <v>6873</v>
      </c>
      <c r="R97" s="285">
        <v>3132</v>
      </c>
      <c r="S97" s="283">
        <v>20</v>
      </c>
      <c r="T97" s="283">
        <v>801</v>
      </c>
      <c r="U97" s="283">
        <v>268</v>
      </c>
      <c r="V97" s="283">
        <v>243</v>
      </c>
      <c r="W97" s="283">
        <v>0</v>
      </c>
      <c r="X97" s="283">
        <v>0</v>
      </c>
      <c r="Y97" s="283">
        <v>0</v>
      </c>
      <c r="Z97" s="284">
        <v>76</v>
      </c>
      <c r="AA97" s="283">
        <v>125</v>
      </c>
      <c r="AB97" s="285">
        <v>29</v>
      </c>
      <c r="AC97" s="283">
        <v>34</v>
      </c>
      <c r="AD97" s="283">
        <v>83</v>
      </c>
      <c r="AE97" s="283">
        <v>108</v>
      </c>
      <c r="AF97" s="283">
        <v>3</v>
      </c>
      <c r="AG97" s="284">
        <v>35</v>
      </c>
      <c r="AH97" s="283">
        <v>588</v>
      </c>
      <c r="AI97" s="283">
        <v>462</v>
      </c>
      <c r="AJ97" s="283">
        <v>126</v>
      </c>
      <c r="AK97" s="284">
        <v>13</v>
      </c>
      <c r="AL97" s="286">
        <v>6146</v>
      </c>
      <c r="AM97" s="287" t="s">
        <v>240</v>
      </c>
      <c r="AN97" s="288">
        <v>0.44</v>
      </c>
      <c r="AO97" s="274"/>
      <c r="AP97" s="274"/>
      <c r="AQ97" s="274"/>
      <c r="AR97" s="274"/>
      <c r="AS97" s="274"/>
      <c r="AT97" s="274"/>
      <c r="AU97" s="274"/>
      <c r="AV97" s="274"/>
      <c r="AW97" s="274"/>
      <c r="AX97" s="274"/>
      <c r="AY97" s="274"/>
      <c r="AZ97" s="274"/>
      <c r="BA97" s="274"/>
      <c r="BB97" s="274"/>
      <c r="BC97" s="274"/>
      <c r="BD97" s="274"/>
      <c r="BE97" s="274"/>
      <c r="BF97" s="274"/>
      <c r="BG97" s="274"/>
      <c r="BH97" s="274"/>
      <c r="BI97" s="274"/>
      <c r="BJ97" s="274"/>
      <c r="BK97" s="274"/>
      <c r="BL97" s="274"/>
    </row>
    <row r="98" spans="1:64">
      <c r="A98" s="258"/>
      <c r="B98" s="275" t="s">
        <v>344</v>
      </c>
      <c r="C98" s="319">
        <v>40422</v>
      </c>
      <c r="D98" s="277" t="s">
        <v>104</v>
      </c>
      <c r="E98" s="278" t="s">
        <v>252</v>
      </c>
      <c r="F98" s="279" t="s">
        <v>245</v>
      </c>
      <c r="G98" s="280">
        <v>136119</v>
      </c>
      <c r="H98" s="280">
        <v>3416908</v>
      </c>
      <c r="I98" s="279" t="s">
        <v>238</v>
      </c>
      <c r="J98" s="280">
        <v>11</v>
      </c>
      <c r="K98" s="280">
        <v>18</v>
      </c>
      <c r="L98" s="280">
        <v>1162</v>
      </c>
      <c r="M98" s="281">
        <v>41.2</v>
      </c>
      <c r="N98" s="342" t="s">
        <v>242</v>
      </c>
      <c r="O98" s="283">
        <v>8219</v>
      </c>
      <c r="P98" s="284">
        <v>99</v>
      </c>
      <c r="Q98" s="283">
        <v>8318</v>
      </c>
      <c r="R98" s="285">
        <v>3905</v>
      </c>
      <c r="S98" s="283">
        <v>155</v>
      </c>
      <c r="T98" s="283">
        <v>841</v>
      </c>
      <c r="U98" s="283">
        <v>439</v>
      </c>
      <c r="V98" s="283">
        <v>214</v>
      </c>
      <c r="W98" s="283">
        <v>0</v>
      </c>
      <c r="X98" s="283">
        <v>73</v>
      </c>
      <c r="Y98" s="283">
        <v>66</v>
      </c>
      <c r="Z98" s="284">
        <v>87</v>
      </c>
      <c r="AA98" s="283">
        <v>209</v>
      </c>
      <c r="AB98" s="285">
        <v>48</v>
      </c>
      <c r="AC98" s="283">
        <v>29</v>
      </c>
      <c r="AD98" s="283">
        <v>83</v>
      </c>
      <c r="AE98" s="283">
        <v>34</v>
      </c>
      <c r="AF98" s="283">
        <v>3</v>
      </c>
      <c r="AG98" s="284">
        <v>41</v>
      </c>
      <c r="AH98" s="283">
        <v>655</v>
      </c>
      <c r="AI98" s="283">
        <v>568</v>
      </c>
      <c r="AJ98" s="283">
        <v>106</v>
      </c>
      <c r="AK98" s="284">
        <v>18</v>
      </c>
      <c r="AL98" s="286">
        <v>7575</v>
      </c>
      <c r="AM98" s="287" t="s">
        <v>240</v>
      </c>
      <c r="AN98" s="288">
        <v>0.39</v>
      </c>
      <c r="AO98" s="274"/>
      <c r="AP98" s="274"/>
      <c r="AQ98" s="274"/>
      <c r="AR98" s="274"/>
      <c r="AS98" s="274"/>
      <c r="AT98" s="274"/>
      <c r="AU98" s="274"/>
      <c r="AV98" s="274"/>
      <c r="AW98" s="274"/>
      <c r="AX98" s="274"/>
      <c r="AY98" s="274"/>
      <c r="AZ98" s="274"/>
      <c r="BA98" s="274"/>
      <c r="BB98" s="274"/>
      <c r="BC98" s="274"/>
      <c r="BD98" s="274"/>
      <c r="BE98" s="274"/>
      <c r="BF98" s="274"/>
      <c r="BG98" s="274"/>
      <c r="BH98" s="274"/>
      <c r="BI98" s="274"/>
      <c r="BJ98" s="274"/>
      <c r="BK98" s="274"/>
      <c r="BL98" s="274"/>
    </row>
    <row r="99" spans="1:64">
      <c r="A99" s="258"/>
      <c r="B99" s="275" t="s">
        <v>345</v>
      </c>
      <c r="C99" s="319">
        <v>38596</v>
      </c>
      <c r="D99" s="277" t="s">
        <v>104</v>
      </c>
      <c r="E99" s="278" t="s">
        <v>252</v>
      </c>
      <c r="F99" s="279" t="s">
        <v>245</v>
      </c>
      <c r="G99" s="346">
        <v>101857</v>
      </c>
      <c r="H99" s="280">
        <v>3416905</v>
      </c>
      <c r="I99" s="279" t="s">
        <v>238</v>
      </c>
      <c r="J99" s="280">
        <v>11</v>
      </c>
      <c r="K99" s="280">
        <v>16</v>
      </c>
      <c r="L99" s="280">
        <v>862</v>
      </c>
      <c r="M99" s="281">
        <v>46.5</v>
      </c>
      <c r="N99" s="321" t="s">
        <v>242</v>
      </c>
      <c r="O99" s="283">
        <v>7195</v>
      </c>
      <c r="P99" s="284">
        <v>265</v>
      </c>
      <c r="Q99" s="283">
        <v>7459</v>
      </c>
      <c r="R99" s="285">
        <v>3615</v>
      </c>
      <c r="S99" s="283">
        <v>109</v>
      </c>
      <c r="T99" s="283">
        <v>1075</v>
      </c>
      <c r="U99" s="283">
        <v>345</v>
      </c>
      <c r="V99" s="283">
        <v>188</v>
      </c>
      <c r="W99" s="283">
        <v>131</v>
      </c>
      <c r="X99" s="283">
        <v>0</v>
      </c>
      <c r="Y99" s="283">
        <v>0</v>
      </c>
      <c r="Z99" s="284">
        <v>30</v>
      </c>
      <c r="AA99" s="283">
        <v>179</v>
      </c>
      <c r="AB99" s="285">
        <v>160</v>
      </c>
      <c r="AC99" s="283">
        <v>15</v>
      </c>
      <c r="AD99" s="283">
        <v>107</v>
      </c>
      <c r="AE99" s="283">
        <v>16</v>
      </c>
      <c r="AF99" s="283">
        <v>43</v>
      </c>
      <c r="AG99" s="284">
        <v>0</v>
      </c>
      <c r="AH99" s="283">
        <v>686</v>
      </c>
      <c r="AI99" s="283">
        <v>485</v>
      </c>
      <c r="AJ99" s="283">
        <v>285</v>
      </c>
      <c r="AK99" s="284">
        <v>0</v>
      </c>
      <c r="AL99" s="286">
        <v>7469</v>
      </c>
      <c r="AM99" s="287" t="s">
        <v>240</v>
      </c>
      <c r="AN99" s="288">
        <v>0.37</v>
      </c>
      <c r="AO99" s="274"/>
      <c r="AP99" s="274"/>
      <c r="AQ99" s="274"/>
      <c r="AR99" s="274"/>
      <c r="AS99" s="274"/>
      <c r="AT99" s="274"/>
      <c r="AU99" s="274"/>
      <c r="AV99" s="274"/>
      <c r="AW99" s="274"/>
      <c r="AX99" s="274"/>
      <c r="AY99" s="274"/>
      <c r="AZ99" s="274"/>
      <c r="BA99" s="274"/>
      <c r="BB99" s="274"/>
      <c r="BC99" s="274"/>
      <c r="BD99" s="274"/>
      <c r="BE99" s="274"/>
      <c r="BF99" s="274"/>
      <c r="BG99" s="274"/>
      <c r="BH99" s="274"/>
      <c r="BI99" s="274"/>
      <c r="BJ99" s="274"/>
      <c r="BK99" s="274"/>
      <c r="BL99" s="274"/>
    </row>
    <row r="100" spans="1:64">
      <c r="A100" s="258"/>
      <c r="B100" s="289" t="s">
        <v>346</v>
      </c>
      <c r="C100" s="290">
        <v>39326</v>
      </c>
      <c r="D100" s="291" t="s">
        <v>105</v>
      </c>
      <c r="E100" s="292" t="s">
        <v>244</v>
      </c>
      <c r="F100" s="293" t="s">
        <v>245</v>
      </c>
      <c r="G100" s="294">
        <v>135337</v>
      </c>
      <c r="H100" s="294">
        <v>8216905</v>
      </c>
      <c r="I100" s="293" t="s">
        <v>238</v>
      </c>
      <c r="J100" s="294">
        <v>11</v>
      </c>
      <c r="K100" s="294">
        <v>18</v>
      </c>
      <c r="L100" s="294">
        <v>1005</v>
      </c>
      <c r="M100" s="295">
        <v>26</v>
      </c>
      <c r="N100" s="364" t="s">
        <v>246</v>
      </c>
      <c r="O100" s="297">
        <v>7332</v>
      </c>
      <c r="P100" s="298">
        <v>274</v>
      </c>
      <c r="Q100" s="297">
        <v>7606</v>
      </c>
      <c r="R100" s="299">
        <v>3002</v>
      </c>
      <c r="S100" s="297">
        <v>0</v>
      </c>
      <c r="T100" s="297">
        <v>742</v>
      </c>
      <c r="U100" s="297">
        <v>394</v>
      </c>
      <c r="V100" s="297">
        <v>136</v>
      </c>
      <c r="W100" s="297">
        <v>0</v>
      </c>
      <c r="X100" s="297" t="s">
        <v>254</v>
      </c>
      <c r="Y100" s="297">
        <v>0</v>
      </c>
      <c r="Z100" s="298">
        <v>23</v>
      </c>
      <c r="AA100" s="297">
        <v>98</v>
      </c>
      <c r="AB100" s="299">
        <v>16</v>
      </c>
      <c r="AC100" s="297">
        <v>9</v>
      </c>
      <c r="AD100" s="297">
        <v>149</v>
      </c>
      <c r="AE100" s="297">
        <v>59</v>
      </c>
      <c r="AF100" s="297">
        <v>5</v>
      </c>
      <c r="AG100" s="298">
        <v>135</v>
      </c>
      <c r="AH100" s="297">
        <v>624</v>
      </c>
      <c r="AI100" s="297" t="s">
        <v>254</v>
      </c>
      <c r="AJ100" s="297">
        <v>454</v>
      </c>
      <c r="AK100" s="298">
        <v>4</v>
      </c>
      <c r="AL100" s="300">
        <v>7421</v>
      </c>
      <c r="AM100" s="301" t="s">
        <v>240</v>
      </c>
      <c r="AN100" s="302">
        <v>0.59</v>
      </c>
      <c r="AO100" s="274"/>
      <c r="AP100" s="274"/>
      <c r="AQ100" s="274"/>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row>
    <row r="101" spans="1:64">
      <c r="A101" s="258"/>
      <c r="B101" s="289" t="s">
        <v>347</v>
      </c>
      <c r="C101" s="290">
        <v>39326</v>
      </c>
      <c r="D101" s="291" t="s">
        <v>105</v>
      </c>
      <c r="E101" s="292" t="s">
        <v>244</v>
      </c>
      <c r="F101" s="293" t="s">
        <v>245</v>
      </c>
      <c r="G101" s="294">
        <v>135338</v>
      </c>
      <c r="H101" s="294">
        <v>8216906</v>
      </c>
      <c r="I101" s="293" t="s">
        <v>238</v>
      </c>
      <c r="J101" s="294">
        <v>11</v>
      </c>
      <c r="K101" s="294">
        <v>18</v>
      </c>
      <c r="L101" s="294">
        <v>867</v>
      </c>
      <c r="M101" s="295">
        <v>30.9</v>
      </c>
      <c r="N101" s="296" t="s">
        <v>246</v>
      </c>
      <c r="O101" s="297">
        <v>7491</v>
      </c>
      <c r="P101" s="298">
        <v>218</v>
      </c>
      <c r="Q101" s="297">
        <v>7709</v>
      </c>
      <c r="R101" s="299">
        <v>3512</v>
      </c>
      <c r="S101" s="297">
        <v>2</v>
      </c>
      <c r="T101" s="297">
        <v>772</v>
      </c>
      <c r="U101" s="297">
        <v>580</v>
      </c>
      <c r="V101" s="297">
        <v>93</v>
      </c>
      <c r="W101" s="297">
        <v>0</v>
      </c>
      <c r="X101" s="297">
        <v>73</v>
      </c>
      <c r="Y101" s="297">
        <v>0</v>
      </c>
      <c r="Z101" s="298">
        <v>24</v>
      </c>
      <c r="AA101" s="297">
        <v>66</v>
      </c>
      <c r="AB101" s="299">
        <v>99</v>
      </c>
      <c r="AC101" s="297">
        <v>2</v>
      </c>
      <c r="AD101" s="297">
        <v>166</v>
      </c>
      <c r="AE101" s="297">
        <v>67</v>
      </c>
      <c r="AF101" s="297">
        <v>15</v>
      </c>
      <c r="AG101" s="298">
        <v>97</v>
      </c>
      <c r="AH101" s="297">
        <v>602</v>
      </c>
      <c r="AI101" s="297">
        <v>1242</v>
      </c>
      <c r="AJ101" s="297">
        <v>301</v>
      </c>
      <c r="AK101" s="298">
        <v>1</v>
      </c>
      <c r="AL101" s="300">
        <v>7715</v>
      </c>
      <c r="AM101" s="301" t="s">
        <v>240</v>
      </c>
      <c r="AN101" s="302">
        <v>0.46</v>
      </c>
      <c r="AO101" s="274"/>
      <c r="AP101" s="274"/>
      <c r="AQ101" s="274"/>
      <c r="AR101" s="274"/>
      <c r="AS101" s="274"/>
      <c r="AT101" s="274"/>
      <c r="AU101" s="274"/>
      <c r="AV101" s="274"/>
      <c r="AW101" s="274"/>
      <c r="AX101" s="274"/>
      <c r="AY101" s="274"/>
      <c r="AZ101" s="274"/>
      <c r="BA101" s="274"/>
      <c r="BB101" s="274"/>
      <c r="BC101" s="274"/>
      <c r="BD101" s="274"/>
      <c r="BE101" s="274"/>
      <c r="BF101" s="274"/>
      <c r="BG101" s="274"/>
      <c r="BH101" s="274"/>
      <c r="BI101" s="274"/>
      <c r="BJ101" s="274"/>
      <c r="BK101" s="274"/>
      <c r="BL101" s="274"/>
    </row>
    <row r="102" spans="1:64">
      <c r="A102" s="258"/>
      <c r="B102" s="275" t="s">
        <v>348</v>
      </c>
      <c r="C102" s="319">
        <v>40422</v>
      </c>
      <c r="D102" s="277" t="s">
        <v>105</v>
      </c>
      <c r="E102" s="278" t="s">
        <v>244</v>
      </c>
      <c r="F102" s="279" t="s">
        <v>245</v>
      </c>
      <c r="G102" s="280">
        <v>136214</v>
      </c>
      <c r="H102" s="280">
        <v>8216907</v>
      </c>
      <c r="I102" s="279" t="s">
        <v>238</v>
      </c>
      <c r="J102" s="280">
        <v>14</v>
      </c>
      <c r="K102" s="280">
        <v>19</v>
      </c>
      <c r="L102" s="280">
        <v>44</v>
      </c>
      <c r="M102" s="281">
        <v>39.299999999999997</v>
      </c>
      <c r="N102" s="342" t="s">
        <v>242</v>
      </c>
      <c r="O102" s="283">
        <v>36545</v>
      </c>
      <c r="P102" s="284">
        <v>773</v>
      </c>
      <c r="Q102" s="283">
        <v>37318</v>
      </c>
      <c r="R102" s="285">
        <v>2432</v>
      </c>
      <c r="S102" s="283">
        <v>0</v>
      </c>
      <c r="T102" s="283">
        <v>2614</v>
      </c>
      <c r="U102" s="283">
        <v>2136</v>
      </c>
      <c r="V102" s="283">
        <v>0</v>
      </c>
      <c r="W102" s="283">
        <v>0</v>
      </c>
      <c r="X102" s="283">
        <v>0</v>
      </c>
      <c r="Y102" s="283">
        <v>0</v>
      </c>
      <c r="Z102" s="284">
        <v>91</v>
      </c>
      <c r="AA102" s="283">
        <v>2295</v>
      </c>
      <c r="AB102" s="285">
        <v>0</v>
      </c>
      <c r="AC102" s="283">
        <v>0</v>
      </c>
      <c r="AD102" s="283">
        <v>0</v>
      </c>
      <c r="AE102" s="283">
        <v>159</v>
      </c>
      <c r="AF102" s="283">
        <v>68</v>
      </c>
      <c r="AG102" s="284">
        <v>4750</v>
      </c>
      <c r="AH102" s="283">
        <v>6364</v>
      </c>
      <c r="AI102" s="283">
        <v>11659</v>
      </c>
      <c r="AJ102" s="283">
        <v>1432</v>
      </c>
      <c r="AK102" s="284">
        <v>568</v>
      </c>
      <c r="AL102" s="286">
        <v>34568</v>
      </c>
      <c r="AM102" s="287" t="s">
        <v>240</v>
      </c>
      <c r="AN102" s="288" t="s">
        <v>240</v>
      </c>
      <c r="AO102" s="274"/>
      <c r="AP102" s="274"/>
      <c r="AQ102" s="274"/>
      <c r="AR102" s="274"/>
      <c r="AS102" s="274"/>
      <c r="AT102" s="274"/>
      <c r="AU102" s="274"/>
      <c r="AV102" s="274"/>
      <c r="AW102" s="274"/>
      <c r="AX102" s="274"/>
      <c r="AY102" s="274"/>
      <c r="AZ102" s="274"/>
      <c r="BA102" s="274"/>
      <c r="BB102" s="274"/>
      <c r="BC102" s="274"/>
      <c r="BD102" s="274"/>
      <c r="BE102" s="274"/>
      <c r="BF102" s="274"/>
      <c r="BG102" s="274"/>
      <c r="BH102" s="274"/>
      <c r="BI102" s="274"/>
      <c r="BJ102" s="274"/>
      <c r="BK102" s="274"/>
      <c r="BL102" s="274"/>
    </row>
    <row r="103" spans="1:64">
      <c r="A103" s="258"/>
      <c r="B103" s="275" t="s">
        <v>349</v>
      </c>
      <c r="C103" s="319">
        <v>40422</v>
      </c>
      <c r="D103" s="277" t="s">
        <v>106</v>
      </c>
      <c r="E103" s="278" t="s">
        <v>252</v>
      </c>
      <c r="F103" s="279" t="s">
        <v>245</v>
      </c>
      <c r="G103" s="280">
        <v>136174</v>
      </c>
      <c r="H103" s="280">
        <v>3526914</v>
      </c>
      <c r="I103" s="279" t="s">
        <v>238</v>
      </c>
      <c r="J103" s="280">
        <v>11</v>
      </c>
      <c r="K103" s="280">
        <v>19</v>
      </c>
      <c r="L103" s="280">
        <v>552</v>
      </c>
      <c r="M103" s="281">
        <v>47.2</v>
      </c>
      <c r="N103" s="321" t="s">
        <v>242</v>
      </c>
      <c r="O103" s="283">
        <v>9270</v>
      </c>
      <c r="P103" s="284">
        <v>600</v>
      </c>
      <c r="Q103" s="283">
        <v>9870</v>
      </c>
      <c r="R103" s="285">
        <v>3254</v>
      </c>
      <c r="S103" s="283">
        <v>228</v>
      </c>
      <c r="T103" s="283">
        <v>1264</v>
      </c>
      <c r="U103" s="283">
        <v>716</v>
      </c>
      <c r="V103" s="283">
        <v>293</v>
      </c>
      <c r="W103" s="283">
        <v>176</v>
      </c>
      <c r="X103" s="283" t="s">
        <v>254</v>
      </c>
      <c r="Y103" s="283">
        <v>111</v>
      </c>
      <c r="Z103" s="284">
        <v>49</v>
      </c>
      <c r="AA103" s="283">
        <v>254</v>
      </c>
      <c r="AB103" s="285">
        <v>22</v>
      </c>
      <c r="AC103" s="283">
        <v>58</v>
      </c>
      <c r="AD103" s="283">
        <v>150</v>
      </c>
      <c r="AE103" s="283">
        <v>69</v>
      </c>
      <c r="AF103" s="283">
        <v>36</v>
      </c>
      <c r="AG103" s="284">
        <v>65</v>
      </c>
      <c r="AH103" s="283">
        <v>1038</v>
      </c>
      <c r="AI103" s="283" t="s">
        <v>254</v>
      </c>
      <c r="AJ103" s="283">
        <v>150</v>
      </c>
      <c r="AK103" s="284">
        <v>33</v>
      </c>
      <c r="AL103" s="286">
        <v>8513</v>
      </c>
      <c r="AM103" s="287" t="s">
        <v>240</v>
      </c>
      <c r="AN103" s="288">
        <v>0.44</v>
      </c>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274"/>
      <c r="BL103" s="274"/>
    </row>
    <row r="104" spans="1:64">
      <c r="A104" s="258"/>
      <c r="B104" s="275" t="s">
        <v>350</v>
      </c>
      <c r="C104" s="319">
        <v>40063</v>
      </c>
      <c r="D104" s="277" t="s">
        <v>106</v>
      </c>
      <c r="E104" s="278" t="s">
        <v>252</v>
      </c>
      <c r="F104" s="279" t="s">
        <v>245</v>
      </c>
      <c r="G104" s="346">
        <v>135875</v>
      </c>
      <c r="H104" s="280">
        <v>3526909</v>
      </c>
      <c r="I104" s="279" t="s">
        <v>238</v>
      </c>
      <c r="J104" s="280">
        <v>11</v>
      </c>
      <c r="K104" s="280">
        <v>19</v>
      </c>
      <c r="L104" s="280">
        <v>351</v>
      </c>
      <c r="M104" s="281">
        <v>41.9</v>
      </c>
      <c r="N104" s="321" t="s">
        <v>242</v>
      </c>
      <c r="O104" s="283">
        <v>73954</v>
      </c>
      <c r="P104" s="284">
        <v>179</v>
      </c>
      <c r="Q104" s="283">
        <v>74134</v>
      </c>
      <c r="R104" s="285">
        <v>6282</v>
      </c>
      <c r="S104" s="283">
        <v>0</v>
      </c>
      <c r="T104" s="283">
        <v>37</v>
      </c>
      <c r="U104" s="283">
        <v>157</v>
      </c>
      <c r="V104" s="283">
        <v>142</v>
      </c>
      <c r="W104" s="283" t="s">
        <v>254</v>
      </c>
      <c r="X104" s="283">
        <v>746</v>
      </c>
      <c r="Y104" s="283">
        <v>114</v>
      </c>
      <c r="Z104" s="284">
        <v>26</v>
      </c>
      <c r="AA104" s="283">
        <v>316</v>
      </c>
      <c r="AB104" s="285">
        <v>296</v>
      </c>
      <c r="AC104" s="283">
        <v>91</v>
      </c>
      <c r="AD104" s="283">
        <v>239</v>
      </c>
      <c r="AE104" s="283">
        <v>80</v>
      </c>
      <c r="AF104" s="283">
        <v>20</v>
      </c>
      <c r="AG104" s="284">
        <v>37</v>
      </c>
      <c r="AH104" s="283">
        <v>1370</v>
      </c>
      <c r="AI104" s="283" t="s">
        <v>254</v>
      </c>
      <c r="AJ104" s="283">
        <v>14</v>
      </c>
      <c r="AK104" s="284">
        <v>6</v>
      </c>
      <c r="AL104" s="286">
        <v>10843</v>
      </c>
      <c r="AM104" s="287" t="s">
        <v>240</v>
      </c>
      <c r="AN104" s="288">
        <v>0.41</v>
      </c>
      <c r="AO104" s="274"/>
      <c r="AP104" s="274"/>
      <c r="AQ104" s="274"/>
      <c r="AR104" s="274"/>
      <c r="AS104" s="274"/>
      <c r="AT104" s="274"/>
      <c r="AU104" s="274"/>
      <c r="AV104" s="274"/>
      <c r="AW104" s="274"/>
      <c r="AX104" s="274"/>
      <c r="AY104" s="274"/>
      <c r="AZ104" s="274"/>
      <c r="BA104" s="274"/>
      <c r="BB104" s="274"/>
      <c r="BC104" s="274"/>
      <c r="BD104" s="274"/>
      <c r="BE104" s="274"/>
      <c r="BF104" s="274"/>
      <c r="BG104" s="274"/>
      <c r="BH104" s="274"/>
      <c r="BI104" s="274"/>
      <c r="BJ104" s="274"/>
      <c r="BK104" s="274"/>
      <c r="BL104" s="274"/>
    </row>
    <row r="105" spans="1:64">
      <c r="A105" s="258"/>
      <c r="B105" s="275" t="s">
        <v>351</v>
      </c>
      <c r="C105" s="319">
        <v>40063</v>
      </c>
      <c r="D105" s="277" t="s">
        <v>106</v>
      </c>
      <c r="E105" s="278" t="s">
        <v>252</v>
      </c>
      <c r="F105" s="279" t="s">
        <v>245</v>
      </c>
      <c r="G105" s="346">
        <v>135874</v>
      </c>
      <c r="H105" s="280">
        <v>3526908</v>
      </c>
      <c r="I105" s="279" t="s">
        <v>238</v>
      </c>
      <c r="J105" s="280">
        <v>11</v>
      </c>
      <c r="K105" s="280">
        <v>19</v>
      </c>
      <c r="L105" s="280">
        <v>520</v>
      </c>
      <c r="M105" s="281">
        <v>51.6</v>
      </c>
      <c r="N105" s="321" t="s">
        <v>242</v>
      </c>
      <c r="O105" s="283">
        <v>12023</v>
      </c>
      <c r="P105" s="284">
        <v>1635</v>
      </c>
      <c r="Q105" s="283">
        <v>13658</v>
      </c>
      <c r="R105" s="285">
        <v>4929</v>
      </c>
      <c r="S105" s="283">
        <v>313</v>
      </c>
      <c r="T105" s="283">
        <v>2160</v>
      </c>
      <c r="U105" s="283">
        <v>306</v>
      </c>
      <c r="V105" s="283" t="s">
        <v>254</v>
      </c>
      <c r="W105" s="283">
        <v>0</v>
      </c>
      <c r="X105" s="283">
        <v>0</v>
      </c>
      <c r="Y105" s="283">
        <v>1096</v>
      </c>
      <c r="Z105" s="284">
        <v>65</v>
      </c>
      <c r="AA105" s="283">
        <v>173</v>
      </c>
      <c r="AB105" s="285">
        <v>194</v>
      </c>
      <c r="AC105" s="283">
        <v>46</v>
      </c>
      <c r="AD105" s="283">
        <v>148</v>
      </c>
      <c r="AE105" s="283">
        <v>77</v>
      </c>
      <c r="AF105" s="283">
        <v>127</v>
      </c>
      <c r="AG105" s="284">
        <v>88</v>
      </c>
      <c r="AH105" s="283">
        <v>1312</v>
      </c>
      <c r="AI105" s="283" t="s">
        <v>254</v>
      </c>
      <c r="AJ105" s="283">
        <v>146</v>
      </c>
      <c r="AK105" s="284">
        <v>2</v>
      </c>
      <c r="AL105" s="286">
        <v>12463</v>
      </c>
      <c r="AM105" s="287" t="s">
        <v>240</v>
      </c>
      <c r="AN105" s="288">
        <v>0.36</v>
      </c>
      <c r="AO105" s="274"/>
      <c r="AP105" s="274"/>
      <c r="AQ105" s="274"/>
      <c r="AR105" s="274"/>
      <c r="AS105" s="274"/>
      <c r="AT105" s="274"/>
      <c r="AU105" s="274"/>
      <c r="AV105" s="274"/>
      <c r="AW105" s="274"/>
      <c r="AX105" s="274"/>
      <c r="AY105" s="274"/>
      <c r="AZ105" s="274"/>
      <c r="BA105" s="274"/>
      <c r="BB105" s="274"/>
      <c r="BC105" s="274"/>
      <c r="BD105" s="274"/>
      <c r="BE105" s="274"/>
      <c r="BF105" s="274"/>
      <c r="BG105" s="274"/>
      <c r="BH105" s="274"/>
      <c r="BI105" s="274"/>
      <c r="BJ105" s="274"/>
      <c r="BK105" s="274"/>
      <c r="BL105" s="274"/>
    </row>
    <row r="106" spans="1:64">
      <c r="A106" s="258"/>
      <c r="B106" s="275" t="s">
        <v>352</v>
      </c>
      <c r="C106" s="319">
        <v>40422</v>
      </c>
      <c r="D106" s="277" t="s">
        <v>106</v>
      </c>
      <c r="E106" s="278" t="s">
        <v>252</v>
      </c>
      <c r="F106" s="279" t="s">
        <v>245</v>
      </c>
      <c r="G106" s="280">
        <v>136105</v>
      </c>
      <c r="H106" s="280">
        <v>3526913</v>
      </c>
      <c r="I106" s="279" t="s">
        <v>238</v>
      </c>
      <c r="J106" s="280">
        <v>11</v>
      </c>
      <c r="K106" s="280">
        <v>19</v>
      </c>
      <c r="L106" s="280">
        <v>231</v>
      </c>
      <c r="M106" s="281">
        <v>65.400000000000006</v>
      </c>
      <c r="N106" s="321" t="s">
        <v>242</v>
      </c>
      <c r="O106" s="283">
        <v>15260</v>
      </c>
      <c r="P106" s="284">
        <v>844</v>
      </c>
      <c r="Q106" s="283">
        <v>16104</v>
      </c>
      <c r="R106" s="285">
        <v>4468</v>
      </c>
      <c r="S106" s="283">
        <v>108</v>
      </c>
      <c r="T106" s="283">
        <v>1048</v>
      </c>
      <c r="U106" s="283">
        <v>1277</v>
      </c>
      <c r="V106" s="283">
        <v>325</v>
      </c>
      <c r="W106" s="283">
        <v>0</v>
      </c>
      <c r="X106" s="283">
        <v>0</v>
      </c>
      <c r="Y106" s="283">
        <v>0</v>
      </c>
      <c r="Z106" s="284">
        <v>104</v>
      </c>
      <c r="AA106" s="283">
        <v>100</v>
      </c>
      <c r="AB106" s="285">
        <v>420</v>
      </c>
      <c r="AC106" s="283">
        <v>17</v>
      </c>
      <c r="AD106" s="283">
        <v>346</v>
      </c>
      <c r="AE106" s="283">
        <v>139</v>
      </c>
      <c r="AF106" s="283">
        <v>342</v>
      </c>
      <c r="AG106" s="284">
        <v>234</v>
      </c>
      <c r="AH106" s="283">
        <v>2623</v>
      </c>
      <c r="AI106" s="283">
        <v>736</v>
      </c>
      <c r="AJ106" s="283">
        <v>0</v>
      </c>
      <c r="AK106" s="284">
        <v>0</v>
      </c>
      <c r="AL106" s="286">
        <v>12286</v>
      </c>
      <c r="AM106" s="287" t="s">
        <v>240</v>
      </c>
      <c r="AN106" s="288" t="s">
        <v>240</v>
      </c>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row>
    <row r="107" spans="1:64">
      <c r="A107" s="258"/>
      <c r="B107" s="275" t="s">
        <v>353</v>
      </c>
      <c r="C107" s="319">
        <v>40422</v>
      </c>
      <c r="D107" s="277" t="s">
        <v>106</v>
      </c>
      <c r="E107" s="278" t="s">
        <v>252</v>
      </c>
      <c r="F107" s="279" t="s">
        <v>245</v>
      </c>
      <c r="G107" s="280">
        <v>136089</v>
      </c>
      <c r="H107" s="280">
        <v>3526912</v>
      </c>
      <c r="I107" s="279" t="s">
        <v>238</v>
      </c>
      <c r="J107" s="280">
        <v>11</v>
      </c>
      <c r="K107" s="280">
        <v>19</v>
      </c>
      <c r="L107" s="280">
        <v>196</v>
      </c>
      <c r="M107" s="281">
        <v>45.4</v>
      </c>
      <c r="N107" s="321" t="s">
        <v>242</v>
      </c>
      <c r="O107" s="283">
        <v>15969</v>
      </c>
      <c r="P107" s="284">
        <v>1495</v>
      </c>
      <c r="Q107" s="283">
        <v>17464</v>
      </c>
      <c r="R107" s="285">
        <v>4617</v>
      </c>
      <c r="S107" s="283">
        <v>117</v>
      </c>
      <c r="T107" s="283">
        <v>949</v>
      </c>
      <c r="U107" s="283">
        <v>1184</v>
      </c>
      <c r="V107" s="283">
        <v>505</v>
      </c>
      <c r="W107" s="283">
        <v>393</v>
      </c>
      <c r="X107" s="283" t="s">
        <v>254</v>
      </c>
      <c r="Y107" s="283">
        <v>0</v>
      </c>
      <c r="Z107" s="284">
        <v>97</v>
      </c>
      <c r="AA107" s="283">
        <v>362</v>
      </c>
      <c r="AB107" s="285">
        <v>255</v>
      </c>
      <c r="AC107" s="283">
        <v>148</v>
      </c>
      <c r="AD107" s="283">
        <v>362</v>
      </c>
      <c r="AE107" s="283">
        <v>194</v>
      </c>
      <c r="AF107" s="283">
        <v>347</v>
      </c>
      <c r="AG107" s="284">
        <v>184</v>
      </c>
      <c r="AH107" s="283">
        <v>1663</v>
      </c>
      <c r="AI107" s="283" t="s">
        <v>254</v>
      </c>
      <c r="AJ107" s="283">
        <v>219</v>
      </c>
      <c r="AK107" s="284">
        <v>0</v>
      </c>
      <c r="AL107" s="286">
        <v>13173</v>
      </c>
      <c r="AM107" s="287" t="s">
        <v>240</v>
      </c>
      <c r="AN107" s="288" t="s">
        <v>240</v>
      </c>
      <c r="AO107" s="274"/>
      <c r="AP107" s="274"/>
      <c r="AQ107" s="274"/>
      <c r="AR107" s="274"/>
      <c r="AS107" s="274"/>
      <c r="AT107" s="274"/>
      <c r="AU107" s="274"/>
      <c r="AV107" s="274"/>
      <c r="AW107" s="274"/>
      <c r="AX107" s="274"/>
      <c r="AY107" s="274"/>
      <c r="AZ107" s="274"/>
      <c r="BA107" s="274"/>
      <c r="BB107" s="274"/>
      <c r="BC107" s="274"/>
      <c r="BD107" s="274"/>
      <c r="BE107" s="274"/>
      <c r="BF107" s="274"/>
      <c r="BG107" s="274"/>
      <c r="BH107" s="274"/>
      <c r="BI107" s="274"/>
      <c r="BJ107" s="274"/>
      <c r="BK107" s="274"/>
      <c r="BL107" s="274"/>
    </row>
    <row r="108" spans="1:64">
      <c r="A108" s="258"/>
      <c r="B108" s="259" t="s">
        <v>354</v>
      </c>
      <c r="C108" s="260">
        <v>40057</v>
      </c>
      <c r="D108" s="261" t="s">
        <v>107</v>
      </c>
      <c r="E108" s="262" t="s">
        <v>269</v>
      </c>
      <c r="F108" s="263" t="s">
        <v>245</v>
      </c>
      <c r="G108" s="265">
        <v>135964</v>
      </c>
      <c r="H108" s="265">
        <v>8876905</v>
      </c>
      <c r="I108" s="263" t="s">
        <v>238</v>
      </c>
      <c r="J108" s="265">
        <v>11</v>
      </c>
      <c r="K108" s="265">
        <v>19</v>
      </c>
      <c r="L108" s="265">
        <v>1338</v>
      </c>
      <c r="M108" s="266">
        <v>16.8</v>
      </c>
      <c r="N108" s="323" t="s">
        <v>239</v>
      </c>
      <c r="O108" s="268">
        <v>6459</v>
      </c>
      <c r="P108" s="269">
        <v>114</v>
      </c>
      <c r="Q108" s="268">
        <v>6572</v>
      </c>
      <c r="R108" s="270">
        <v>3200</v>
      </c>
      <c r="S108" s="268">
        <v>19</v>
      </c>
      <c r="T108" s="268">
        <v>676</v>
      </c>
      <c r="U108" s="268">
        <v>323</v>
      </c>
      <c r="V108" s="268">
        <v>192</v>
      </c>
      <c r="W108" s="268">
        <v>0</v>
      </c>
      <c r="X108" s="268">
        <v>0</v>
      </c>
      <c r="Y108" s="268">
        <v>34</v>
      </c>
      <c r="Z108" s="269">
        <v>106</v>
      </c>
      <c r="AA108" s="268">
        <v>166</v>
      </c>
      <c r="AB108" s="270">
        <v>19</v>
      </c>
      <c r="AC108" s="268">
        <v>11</v>
      </c>
      <c r="AD108" s="268">
        <v>111</v>
      </c>
      <c r="AE108" s="268">
        <v>34</v>
      </c>
      <c r="AF108" s="268">
        <v>6</v>
      </c>
      <c r="AG108" s="269">
        <v>201</v>
      </c>
      <c r="AH108" s="268">
        <v>271</v>
      </c>
      <c r="AI108" s="268">
        <v>206</v>
      </c>
      <c r="AJ108" s="268">
        <v>65</v>
      </c>
      <c r="AK108" s="269">
        <v>9</v>
      </c>
      <c r="AL108" s="271">
        <v>5649</v>
      </c>
      <c r="AM108" s="272" t="s">
        <v>240</v>
      </c>
      <c r="AN108" s="273">
        <v>0.45</v>
      </c>
      <c r="AO108" s="274"/>
      <c r="AP108" s="274"/>
      <c r="AQ108" s="274"/>
      <c r="AR108" s="274"/>
      <c r="AS108" s="274"/>
      <c r="AT108" s="274"/>
      <c r="AU108" s="274"/>
      <c r="AV108" s="274"/>
      <c r="AW108" s="274"/>
      <c r="AX108" s="274"/>
      <c r="AY108" s="274"/>
      <c r="AZ108" s="274"/>
      <c r="BA108" s="274"/>
      <c r="BB108" s="274"/>
      <c r="BC108" s="274"/>
      <c r="BD108" s="274"/>
      <c r="BE108" s="274"/>
      <c r="BF108" s="274"/>
      <c r="BG108" s="274"/>
      <c r="BH108" s="274"/>
      <c r="BI108" s="274"/>
      <c r="BJ108" s="274"/>
      <c r="BK108" s="274"/>
      <c r="BL108" s="274"/>
    </row>
    <row r="109" spans="1:64">
      <c r="A109" s="258"/>
      <c r="B109" s="289" t="s">
        <v>355</v>
      </c>
      <c r="C109" s="290">
        <v>40422</v>
      </c>
      <c r="D109" s="291" t="s">
        <v>107</v>
      </c>
      <c r="E109" s="292" t="s">
        <v>269</v>
      </c>
      <c r="F109" s="293" t="s">
        <v>245</v>
      </c>
      <c r="G109" s="294">
        <v>136107</v>
      </c>
      <c r="H109" s="294">
        <v>8876906</v>
      </c>
      <c r="I109" s="293" t="s">
        <v>238</v>
      </c>
      <c r="J109" s="294">
        <v>11</v>
      </c>
      <c r="K109" s="294">
        <v>18</v>
      </c>
      <c r="L109" s="294">
        <v>964</v>
      </c>
      <c r="M109" s="295">
        <v>26.1</v>
      </c>
      <c r="N109" s="296" t="s">
        <v>246</v>
      </c>
      <c r="O109" s="297">
        <v>9029</v>
      </c>
      <c r="P109" s="298">
        <v>149</v>
      </c>
      <c r="Q109" s="297">
        <v>9178</v>
      </c>
      <c r="R109" s="299">
        <v>4051</v>
      </c>
      <c r="S109" s="297">
        <v>54</v>
      </c>
      <c r="T109" s="297">
        <v>1013</v>
      </c>
      <c r="U109" s="297">
        <v>965</v>
      </c>
      <c r="V109" s="297">
        <v>313</v>
      </c>
      <c r="W109" s="297">
        <v>0</v>
      </c>
      <c r="X109" s="297">
        <v>0</v>
      </c>
      <c r="Y109" s="297">
        <v>0</v>
      </c>
      <c r="Z109" s="298">
        <v>72</v>
      </c>
      <c r="AA109" s="297">
        <v>103</v>
      </c>
      <c r="AB109" s="299">
        <v>11</v>
      </c>
      <c r="AC109" s="297">
        <v>32</v>
      </c>
      <c r="AD109" s="297">
        <v>143</v>
      </c>
      <c r="AE109" s="297">
        <v>30</v>
      </c>
      <c r="AF109" s="297">
        <v>0</v>
      </c>
      <c r="AG109" s="298">
        <v>72</v>
      </c>
      <c r="AH109" s="297">
        <v>596</v>
      </c>
      <c r="AI109" s="297">
        <v>510</v>
      </c>
      <c r="AJ109" s="297">
        <v>157</v>
      </c>
      <c r="AK109" s="298">
        <v>3</v>
      </c>
      <c r="AL109" s="300">
        <v>8126</v>
      </c>
      <c r="AM109" s="301" t="s">
        <v>240</v>
      </c>
      <c r="AN109" s="302">
        <v>0.34</v>
      </c>
      <c r="AO109" s="274"/>
      <c r="AP109" s="274"/>
      <c r="AQ109" s="274"/>
      <c r="AR109" s="274"/>
      <c r="AS109" s="274"/>
      <c r="AT109" s="274"/>
      <c r="AU109" s="274"/>
      <c r="AV109" s="274"/>
      <c r="AW109" s="274"/>
      <c r="AX109" s="274"/>
      <c r="AY109" s="274"/>
      <c r="AZ109" s="274"/>
      <c r="BA109" s="274"/>
      <c r="BB109" s="274"/>
      <c r="BC109" s="274"/>
      <c r="BD109" s="274"/>
      <c r="BE109" s="274"/>
      <c r="BF109" s="274"/>
      <c r="BG109" s="274"/>
      <c r="BH109" s="274"/>
      <c r="BI109" s="274"/>
      <c r="BJ109" s="274"/>
      <c r="BK109" s="274"/>
      <c r="BL109" s="274"/>
    </row>
    <row r="110" spans="1:64">
      <c r="A110" s="258"/>
      <c r="B110" s="289" t="s">
        <v>356</v>
      </c>
      <c r="C110" s="290">
        <v>40422</v>
      </c>
      <c r="D110" s="291" t="s">
        <v>107</v>
      </c>
      <c r="E110" s="292" t="s">
        <v>269</v>
      </c>
      <c r="F110" s="293" t="s">
        <v>245</v>
      </c>
      <c r="G110" s="294">
        <v>136108</v>
      </c>
      <c r="H110" s="294">
        <v>8876907</v>
      </c>
      <c r="I110" s="293" t="s">
        <v>238</v>
      </c>
      <c r="J110" s="294">
        <v>11</v>
      </c>
      <c r="K110" s="294">
        <v>18</v>
      </c>
      <c r="L110" s="294">
        <v>1175</v>
      </c>
      <c r="M110" s="295">
        <v>23.6</v>
      </c>
      <c r="N110" s="296" t="s">
        <v>246</v>
      </c>
      <c r="O110" s="297">
        <v>7886</v>
      </c>
      <c r="P110" s="298">
        <v>165</v>
      </c>
      <c r="Q110" s="297">
        <v>8051</v>
      </c>
      <c r="R110" s="299">
        <v>2989</v>
      </c>
      <c r="S110" s="297">
        <v>577</v>
      </c>
      <c r="T110" s="297">
        <v>992</v>
      </c>
      <c r="U110" s="297">
        <v>373</v>
      </c>
      <c r="V110" s="297">
        <v>131</v>
      </c>
      <c r="W110" s="297">
        <v>84</v>
      </c>
      <c r="X110" s="297">
        <v>0</v>
      </c>
      <c r="Y110" s="297">
        <v>21</v>
      </c>
      <c r="Z110" s="298">
        <v>22</v>
      </c>
      <c r="AA110" s="297">
        <v>213</v>
      </c>
      <c r="AB110" s="299">
        <v>162</v>
      </c>
      <c r="AC110" s="297">
        <v>51</v>
      </c>
      <c r="AD110" s="297">
        <v>134</v>
      </c>
      <c r="AE110" s="297">
        <v>19</v>
      </c>
      <c r="AF110" s="297">
        <v>51</v>
      </c>
      <c r="AG110" s="298">
        <v>41</v>
      </c>
      <c r="AH110" s="297">
        <v>477</v>
      </c>
      <c r="AI110" s="297">
        <v>321</v>
      </c>
      <c r="AJ110" s="297">
        <v>157</v>
      </c>
      <c r="AK110" s="298">
        <v>0</v>
      </c>
      <c r="AL110" s="300">
        <v>6815</v>
      </c>
      <c r="AM110" s="301" t="s">
        <v>240</v>
      </c>
      <c r="AN110" s="302">
        <v>0.16</v>
      </c>
      <c r="AO110" s="274"/>
      <c r="AP110" s="274"/>
      <c r="AQ110" s="274"/>
      <c r="AR110" s="274"/>
      <c r="AS110" s="274"/>
      <c r="AT110" s="274"/>
      <c r="AU110" s="274"/>
      <c r="AV110" s="274"/>
      <c r="AW110" s="274"/>
      <c r="AX110" s="274"/>
      <c r="AY110" s="274"/>
      <c r="AZ110" s="274"/>
      <c r="BA110" s="274"/>
      <c r="BB110" s="274"/>
      <c r="BC110" s="274"/>
      <c r="BD110" s="274"/>
      <c r="BE110" s="274"/>
      <c r="BF110" s="274"/>
      <c r="BG110" s="274"/>
      <c r="BH110" s="274"/>
      <c r="BI110" s="274"/>
      <c r="BJ110" s="274"/>
      <c r="BK110" s="274"/>
      <c r="BL110" s="274"/>
    </row>
    <row r="111" spans="1:64">
      <c r="A111" s="258"/>
      <c r="B111" s="289" t="s">
        <v>357</v>
      </c>
      <c r="C111" s="290">
        <v>38961</v>
      </c>
      <c r="D111" s="291" t="s">
        <v>108</v>
      </c>
      <c r="E111" s="292" t="s">
        <v>193</v>
      </c>
      <c r="F111" s="293" t="s">
        <v>237</v>
      </c>
      <c r="G111" s="344">
        <v>134003</v>
      </c>
      <c r="H111" s="344">
        <v>3156906</v>
      </c>
      <c r="I111" s="293" t="s">
        <v>238</v>
      </c>
      <c r="J111" s="294">
        <v>11</v>
      </c>
      <c r="K111" s="294">
        <v>18</v>
      </c>
      <c r="L111" s="294">
        <v>779</v>
      </c>
      <c r="M111" s="295">
        <v>29.7</v>
      </c>
      <c r="N111" s="364" t="s">
        <v>246</v>
      </c>
      <c r="O111" s="297">
        <v>7674</v>
      </c>
      <c r="P111" s="298">
        <v>117</v>
      </c>
      <c r="Q111" s="297">
        <v>7791</v>
      </c>
      <c r="R111" s="299">
        <v>3950</v>
      </c>
      <c r="S111" s="297">
        <v>280</v>
      </c>
      <c r="T111" s="297">
        <v>926</v>
      </c>
      <c r="U111" s="297">
        <v>409</v>
      </c>
      <c r="V111" s="297">
        <v>122</v>
      </c>
      <c r="W111" s="297">
        <v>0</v>
      </c>
      <c r="X111" s="297" t="s">
        <v>254</v>
      </c>
      <c r="Y111" s="297">
        <v>0</v>
      </c>
      <c r="Z111" s="298">
        <v>0</v>
      </c>
      <c r="AA111" s="297">
        <v>150</v>
      </c>
      <c r="AB111" s="299">
        <v>190</v>
      </c>
      <c r="AC111" s="297">
        <v>17</v>
      </c>
      <c r="AD111" s="297">
        <v>146</v>
      </c>
      <c r="AE111" s="297">
        <v>191</v>
      </c>
      <c r="AF111" s="297">
        <v>3</v>
      </c>
      <c r="AG111" s="298">
        <v>0</v>
      </c>
      <c r="AH111" s="297">
        <v>456</v>
      </c>
      <c r="AI111" s="297" t="s">
        <v>254</v>
      </c>
      <c r="AJ111" s="297">
        <v>162</v>
      </c>
      <c r="AK111" s="298">
        <v>135</v>
      </c>
      <c r="AL111" s="300">
        <v>7503</v>
      </c>
      <c r="AM111" s="301" t="s">
        <v>240</v>
      </c>
      <c r="AN111" s="302">
        <v>0.43</v>
      </c>
      <c r="AO111" s="274"/>
      <c r="AP111" s="274"/>
      <c r="AQ111" s="274"/>
      <c r="AR111" s="274"/>
      <c r="AS111" s="274"/>
      <c r="AT111" s="274"/>
      <c r="AU111" s="274"/>
      <c r="AV111" s="274"/>
      <c r="AW111" s="274"/>
      <c r="AX111" s="274"/>
      <c r="AY111" s="274"/>
      <c r="AZ111" s="274"/>
      <c r="BA111" s="274"/>
      <c r="BB111" s="274"/>
      <c r="BC111" s="274"/>
      <c r="BD111" s="274"/>
      <c r="BE111" s="274"/>
      <c r="BF111" s="274"/>
      <c r="BG111" s="274"/>
      <c r="BH111" s="274"/>
      <c r="BI111" s="274"/>
      <c r="BJ111" s="274"/>
      <c r="BK111" s="274"/>
      <c r="BL111" s="274"/>
    </row>
    <row r="112" spans="1:64">
      <c r="A112" s="258"/>
      <c r="B112" s="289" t="s">
        <v>358</v>
      </c>
      <c r="C112" s="290">
        <v>38596</v>
      </c>
      <c r="D112" s="291" t="s">
        <v>109</v>
      </c>
      <c r="E112" s="292" t="s">
        <v>288</v>
      </c>
      <c r="F112" s="293" t="s">
        <v>245</v>
      </c>
      <c r="G112" s="344">
        <v>130908</v>
      </c>
      <c r="H112" s="294">
        <v>8066907</v>
      </c>
      <c r="I112" s="293" t="s">
        <v>238</v>
      </c>
      <c r="J112" s="294">
        <v>11</v>
      </c>
      <c r="K112" s="294">
        <v>19</v>
      </c>
      <c r="L112" s="294">
        <v>1508</v>
      </c>
      <c r="M112" s="295">
        <v>26.2</v>
      </c>
      <c r="N112" s="304" t="s">
        <v>246</v>
      </c>
      <c r="O112" s="297">
        <v>6845</v>
      </c>
      <c r="P112" s="298">
        <v>450</v>
      </c>
      <c r="Q112" s="297">
        <v>7295</v>
      </c>
      <c r="R112" s="299">
        <v>3818</v>
      </c>
      <c r="S112" s="297">
        <v>32</v>
      </c>
      <c r="T112" s="297">
        <v>756</v>
      </c>
      <c r="U112" s="297">
        <v>361</v>
      </c>
      <c r="V112" s="297">
        <v>121</v>
      </c>
      <c r="W112" s="297">
        <v>160</v>
      </c>
      <c r="X112" s="297" t="s">
        <v>254</v>
      </c>
      <c r="Y112" s="297">
        <v>0</v>
      </c>
      <c r="Z112" s="298">
        <v>34</v>
      </c>
      <c r="AA112" s="297">
        <v>144</v>
      </c>
      <c r="AB112" s="299">
        <v>133</v>
      </c>
      <c r="AC112" s="297">
        <v>38</v>
      </c>
      <c r="AD112" s="297">
        <v>100</v>
      </c>
      <c r="AE112" s="297">
        <v>39</v>
      </c>
      <c r="AF112" s="297">
        <v>43</v>
      </c>
      <c r="AG112" s="298">
        <v>42</v>
      </c>
      <c r="AH112" s="297">
        <v>501</v>
      </c>
      <c r="AI112" s="297" t="s">
        <v>254</v>
      </c>
      <c r="AJ112" s="297">
        <v>60</v>
      </c>
      <c r="AK112" s="298">
        <v>58</v>
      </c>
      <c r="AL112" s="300">
        <v>6906</v>
      </c>
      <c r="AM112" s="301" t="s">
        <v>240</v>
      </c>
      <c r="AN112" s="302">
        <v>0.66</v>
      </c>
      <c r="AO112" s="274"/>
      <c r="AP112" s="274"/>
      <c r="AQ112" s="274"/>
      <c r="AR112" s="274"/>
      <c r="AS112" s="274"/>
      <c r="AT112" s="274"/>
      <c r="AU112" s="274"/>
      <c r="AV112" s="274"/>
      <c r="AW112" s="274"/>
      <c r="AX112" s="274"/>
      <c r="AY112" s="274"/>
      <c r="AZ112" s="274"/>
      <c r="BA112" s="274"/>
      <c r="BB112" s="274"/>
      <c r="BC112" s="274"/>
      <c r="BD112" s="274"/>
      <c r="BE112" s="274"/>
      <c r="BF112" s="274"/>
      <c r="BG112" s="274"/>
      <c r="BH112" s="274"/>
      <c r="BI112" s="274"/>
      <c r="BJ112" s="274"/>
      <c r="BK112" s="274"/>
      <c r="BL112" s="274"/>
    </row>
    <row r="113" spans="1:64">
      <c r="A113" s="258"/>
      <c r="B113" s="289" t="s">
        <v>359</v>
      </c>
      <c r="C113" s="362">
        <v>37865</v>
      </c>
      <c r="D113" s="291" t="s">
        <v>109</v>
      </c>
      <c r="E113" s="292" t="s">
        <v>288</v>
      </c>
      <c r="F113" s="293" t="s">
        <v>245</v>
      </c>
      <c r="G113" s="344">
        <v>134223</v>
      </c>
      <c r="H113" s="344">
        <v>8066906</v>
      </c>
      <c r="I113" s="293" t="s">
        <v>238</v>
      </c>
      <c r="J113" s="294">
        <v>11</v>
      </c>
      <c r="K113" s="294">
        <v>18</v>
      </c>
      <c r="L113" s="294">
        <v>1146</v>
      </c>
      <c r="M113" s="295">
        <v>25.3</v>
      </c>
      <c r="N113" s="296" t="s">
        <v>246</v>
      </c>
      <c r="O113" s="297">
        <v>7866</v>
      </c>
      <c r="P113" s="298">
        <v>229</v>
      </c>
      <c r="Q113" s="297">
        <v>8096</v>
      </c>
      <c r="R113" s="299">
        <v>4497</v>
      </c>
      <c r="S113" s="297">
        <v>90</v>
      </c>
      <c r="T113" s="297">
        <v>1045</v>
      </c>
      <c r="U113" s="297">
        <v>332</v>
      </c>
      <c r="V113" s="297">
        <v>163</v>
      </c>
      <c r="W113" s="297">
        <v>154</v>
      </c>
      <c r="X113" s="297">
        <v>282</v>
      </c>
      <c r="Y113" s="297">
        <v>1</v>
      </c>
      <c r="Z113" s="298">
        <v>49</v>
      </c>
      <c r="AA113" s="297">
        <v>118</v>
      </c>
      <c r="AB113" s="299">
        <v>8</v>
      </c>
      <c r="AC113" s="297">
        <v>43</v>
      </c>
      <c r="AD113" s="297">
        <v>112</v>
      </c>
      <c r="AE113" s="297">
        <v>46</v>
      </c>
      <c r="AF113" s="297">
        <v>0</v>
      </c>
      <c r="AG113" s="298">
        <v>46</v>
      </c>
      <c r="AH113" s="297">
        <v>451</v>
      </c>
      <c r="AI113" s="297">
        <v>253</v>
      </c>
      <c r="AJ113" s="297">
        <v>104</v>
      </c>
      <c r="AK113" s="298">
        <v>5</v>
      </c>
      <c r="AL113" s="300">
        <v>7798</v>
      </c>
      <c r="AM113" s="301" t="s">
        <v>240</v>
      </c>
      <c r="AN113" s="302">
        <v>0.49</v>
      </c>
      <c r="AO113" s="274"/>
      <c r="AP113" s="274"/>
      <c r="AQ113" s="274"/>
      <c r="AR113" s="274"/>
      <c r="AS113" s="274"/>
      <c r="AT113" s="274"/>
      <c r="AU113" s="274"/>
      <c r="AV113" s="274"/>
      <c r="AW113" s="274"/>
      <c r="AX113" s="274"/>
      <c r="AY113" s="274"/>
      <c r="AZ113" s="274"/>
      <c r="BA113" s="274"/>
      <c r="BB113" s="274"/>
      <c r="BC113" s="274"/>
      <c r="BD113" s="274"/>
      <c r="BE113" s="274"/>
      <c r="BF113" s="274"/>
      <c r="BG113" s="274"/>
      <c r="BH113" s="274"/>
      <c r="BI113" s="274"/>
      <c r="BJ113" s="274"/>
      <c r="BK113" s="274"/>
      <c r="BL113" s="274"/>
    </row>
    <row r="114" spans="1:64">
      <c r="A114" s="258"/>
      <c r="B114" s="275" t="s">
        <v>360</v>
      </c>
      <c r="C114" s="319">
        <v>37500</v>
      </c>
      <c r="D114" s="277" t="s">
        <v>109</v>
      </c>
      <c r="E114" s="278" t="s">
        <v>288</v>
      </c>
      <c r="F114" s="279" t="s">
        <v>245</v>
      </c>
      <c r="G114" s="280">
        <v>133768</v>
      </c>
      <c r="H114" s="280">
        <v>8066905</v>
      </c>
      <c r="I114" s="279" t="s">
        <v>238</v>
      </c>
      <c r="J114" s="280">
        <v>11</v>
      </c>
      <c r="K114" s="280">
        <v>16</v>
      </c>
      <c r="L114" s="280">
        <v>668</v>
      </c>
      <c r="M114" s="281">
        <v>54.5</v>
      </c>
      <c r="N114" s="321" t="s">
        <v>242</v>
      </c>
      <c r="O114" s="283">
        <v>9540</v>
      </c>
      <c r="P114" s="284">
        <v>461</v>
      </c>
      <c r="Q114" s="283">
        <v>10001</v>
      </c>
      <c r="R114" s="285">
        <v>4018</v>
      </c>
      <c r="S114" s="283">
        <v>24</v>
      </c>
      <c r="T114" s="283">
        <v>1286</v>
      </c>
      <c r="U114" s="283">
        <v>876</v>
      </c>
      <c r="V114" s="283">
        <v>337</v>
      </c>
      <c r="W114" s="283">
        <v>238</v>
      </c>
      <c r="X114" s="283" t="s">
        <v>254</v>
      </c>
      <c r="Y114" s="283">
        <v>19</v>
      </c>
      <c r="Z114" s="284">
        <v>85</v>
      </c>
      <c r="AA114" s="283">
        <v>139</v>
      </c>
      <c r="AB114" s="285">
        <v>16</v>
      </c>
      <c r="AC114" s="283">
        <v>51</v>
      </c>
      <c r="AD114" s="283">
        <v>234</v>
      </c>
      <c r="AE114" s="283">
        <v>96</v>
      </c>
      <c r="AF114" s="283">
        <v>133</v>
      </c>
      <c r="AG114" s="284">
        <v>70</v>
      </c>
      <c r="AH114" s="283">
        <v>847</v>
      </c>
      <c r="AI114" s="283" t="s">
        <v>254</v>
      </c>
      <c r="AJ114" s="283">
        <v>163</v>
      </c>
      <c r="AK114" s="284">
        <v>94</v>
      </c>
      <c r="AL114" s="286">
        <v>9254</v>
      </c>
      <c r="AM114" s="287" t="s">
        <v>240</v>
      </c>
      <c r="AN114" s="288">
        <v>0.25</v>
      </c>
      <c r="AO114" s="274"/>
      <c r="AP114" s="274"/>
      <c r="AQ114" s="274"/>
      <c r="AR114" s="274"/>
      <c r="AS114" s="274"/>
      <c r="AT114" s="274"/>
      <c r="AU114" s="274"/>
      <c r="AV114" s="274"/>
      <c r="AW114" s="274"/>
      <c r="AX114" s="274"/>
      <c r="AY114" s="274"/>
      <c r="AZ114" s="274"/>
      <c r="BA114" s="274"/>
      <c r="BB114" s="274"/>
      <c r="BC114" s="274"/>
      <c r="BD114" s="274"/>
      <c r="BE114" s="274"/>
      <c r="BF114" s="274"/>
      <c r="BG114" s="274"/>
      <c r="BH114" s="274"/>
      <c r="BI114" s="274"/>
      <c r="BJ114" s="274"/>
      <c r="BK114" s="274"/>
      <c r="BL114" s="274"/>
    </row>
    <row r="115" spans="1:64">
      <c r="A115" s="258"/>
      <c r="B115" s="289" t="s">
        <v>361</v>
      </c>
      <c r="C115" s="290">
        <v>40057</v>
      </c>
      <c r="D115" s="291" t="s">
        <v>110</v>
      </c>
      <c r="E115" s="292" t="s">
        <v>269</v>
      </c>
      <c r="F115" s="293" t="s">
        <v>245</v>
      </c>
      <c r="G115" s="344">
        <v>135665</v>
      </c>
      <c r="H115" s="344">
        <v>8266905</v>
      </c>
      <c r="I115" s="293" t="s">
        <v>238</v>
      </c>
      <c r="J115" s="294">
        <v>11</v>
      </c>
      <c r="K115" s="294">
        <v>18</v>
      </c>
      <c r="L115" s="294">
        <v>1169</v>
      </c>
      <c r="M115" s="295">
        <v>27.3</v>
      </c>
      <c r="N115" s="296" t="s">
        <v>246</v>
      </c>
      <c r="O115" s="297">
        <v>7456</v>
      </c>
      <c r="P115" s="298">
        <v>673</v>
      </c>
      <c r="Q115" s="297">
        <v>8129</v>
      </c>
      <c r="R115" s="299">
        <v>3378</v>
      </c>
      <c r="S115" s="297">
        <v>122</v>
      </c>
      <c r="T115" s="297">
        <v>1283</v>
      </c>
      <c r="U115" s="297">
        <v>429</v>
      </c>
      <c r="V115" s="297">
        <v>249</v>
      </c>
      <c r="W115" s="297">
        <v>141</v>
      </c>
      <c r="X115" s="297">
        <v>0</v>
      </c>
      <c r="Y115" s="297">
        <v>0</v>
      </c>
      <c r="Z115" s="298">
        <v>119</v>
      </c>
      <c r="AA115" s="297">
        <v>216</v>
      </c>
      <c r="AB115" s="299">
        <v>35</v>
      </c>
      <c r="AC115" s="297">
        <v>7</v>
      </c>
      <c r="AD115" s="297">
        <v>122</v>
      </c>
      <c r="AE115" s="297">
        <v>38</v>
      </c>
      <c r="AF115" s="297">
        <v>50</v>
      </c>
      <c r="AG115" s="298">
        <v>323</v>
      </c>
      <c r="AH115" s="297">
        <v>849</v>
      </c>
      <c r="AI115" s="297">
        <v>466</v>
      </c>
      <c r="AJ115" s="297">
        <v>133</v>
      </c>
      <c r="AK115" s="298">
        <v>46</v>
      </c>
      <c r="AL115" s="300">
        <v>8007</v>
      </c>
      <c r="AM115" s="301" t="s">
        <v>240</v>
      </c>
      <c r="AN115" s="302">
        <v>0.2</v>
      </c>
      <c r="AO115" s="274"/>
      <c r="AP115" s="274"/>
      <c r="AQ115" s="274"/>
      <c r="AR115" s="274"/>
      <c r="AS115" s="274"/>
      <c r="AT115" s="274"/>
      <c r="AU115" s="274"/>
      <c r="AV115" s="274"/>
      <c r="AW115" s="274"/>
      <c r="AX115" s="274"/>
      <c r="AY115" s="274"/>
      <c r="AZ115" s="274"/>
      <c r="BA115" s="274"/>
      <c r="BB115" s="274"/>
      <c r="BC115" s="274"/>
      <c r="BD115" s="274"/>
      <c r="BE115" s="274"/>
      <c r="BF115" s="274"/>
      <c r="BG115" s="274"/>
      <c r="BH115" s="274"/>
      <c r="BI115" s="274"/>
      <c r="BJ115" s="274"/>
      <c r="BK115" s="274"/>
      <c r="BL115" s="274"/>
    </row>
    <row r="116" spans="1:64">
      <c r="A116" s="258"/>
      <c r="B116" s="275" t="s">
        <v>362</v>
      </c>
      <c r="C116" s="319">
        <v>39692</v>
      </c>
      <c r="D116" s="277" t="s">
        <v>111</v>
      </c>
      <c r="E116" s="278" t="s">
        <v>288</v>
      </c>
      <c r="F116" s="279" t="s">
        <v>245</v>
      </c>
      <c r="G116" s="280">
        <v>135423</v>
      </c>
      <c r="H116" s="280">
        <v>3916905</v>
      </c>
      <c r="I116" s="279" t="s">
        <v>238</v>
      </c>
      <c r="J116" s="280">
        <v>11</v>
      </c>
      <c r="K116" s="280">
        <v>18</v>
      </c>
      <c r="L116" s="280">
        <v>1161</v>
      </c>
      <c r="M116" s="281">
        <v>54.8</v>
      </c>
      <c r="N116" s="321" t="s">
        <v>242</v>
      </c>
      <c r="O116" s="283">
        <v>8607</v>
      </c>
      <c r="P116" s="284">
        <v>256</v>
      </c>
      <c r="Q116" s="283">
        <v>8864</v>
      </c>
      <c r="R116" s="285">
        <v>4395</v>
      </c>
      <c r="S116" s="283">
        <v>41</v>
      </c>
      <c r="T116" s="283">
        <v>942</v>
      </c>
      <c r="U116" s="283">
        <v>415</v>
      </c>
      <c r="V116" s="283">
        <v>333</v>
      </c>
      <c r="W116" s="283">
        <v>231</v>
      </c>
      <c r="X116" s="283">
        <v>0</v>
      </c>
      <c r="Y116" s="283">
        <v>0</v>
      </c>
      <c r="Z116" s="284">
        <v>40</v>
      </c>
      <c r="AA116" s="283">
        <v>105</v>
      </c>
      <c r="AB116" s="285">
        <v>25</v>
      </c>
      <c r="AC116" s="283">
        <v>88</v>
      </c>
      <c r="AD116" s="283">
        <v>180</v>
      </c>
      <c r="AE116" s="283">
        <v>100</v>
      </c>
      <c r="AF116" s="283">
        <v>105</v>
      </c>
      <c r="AG116" s="284">
        <v>0</v>
      </c>
      <c r="AH116" s="283">
        <v>459</v>
      </c>
      <c r="AI116" s="283">
        <v>593</v>
      </c>
      <c r="AJ116" s="283">
        <v>139</v>
      </c>
      <c r="AK116" s="284">
        <v>0</v>
      </c>
      <c r="AL116" s="286">
        <v>8191</v>
      </c>
      <c r="AM116" s="287" t="s">
        <v>240</v>
      </c>
      <c r="AN116" s="288">
        <v>0.3</v>
      </c>
      <c r="AO116" s="274"/>
      <c r="AP116" s="274"/>
      <c r="AQ116" s="274"/>
      <c r="AR116" s="274"/>
      <c r="AS116" s="274"/>
      <c r="AT116" s="274"/>
      <c r="AU116" s="274"/>
      <c r="AV116" s="274"/>
      <c r="AW116" s="274"/>
      <c r="AX116" s="274"/>
      <c r="AY116" s="274"/>
      <c r="AZ116" s="274"/>
      <c r="BA116" s="274"/>
      <c r="BB116" s="274"/>
      <c r="BC116" s="274"/>
      <c r="BD116" s="274"/>
      <c r="BE116" s="274"/>
      <c r="BF116" s="274"/>
      <c r="BG116" s="274"/>
      <c r="BH116" s="274"/>
      <c r="BI116" s="274"/>
      <c r="BJ116" s="274"/>
      <c r="BK116" s="274"/>
      <c r="BL116" s="274"/>
    </row>
    <row r="117" spans="1:64">
      <c r="A117" s="258"/>
      <c r="B117" s="259" t="s">
        <v>363</v>
      </c>
      <c r="C117" s="340">
        <v>40422</v>
      </c>
      <c r="D117" s="261" t="s">
        <v>113</v>
      </c>
      <c r="E117" s="262" t="s">
        <v>244</v>
      </c>
      <c r="F117" s="263" t="s">
        <v>245</v>
      </c>
      <c r="G117" s="265">
        <v>136204</v>
      </c>
      <c r="H117" s="265">
        <v>9266910</v>
      </c>
      <c r="I117" s="263" t="s">
        <v>238</v>
      </c>
      <c r="J117" s="265">
        <v>11</v>
      </c>
      <c r="K117" s="265">
        <v>19</v>
      </c>
      <c r="L117" s="265">
        <v>1365</v>
      </c>
      <c r="M117" s="266">
        <v>15.6</v>
      </c>
      <c r="N117" s="323" t="s">
        <v>239</v>
      </c>
      <c r="O117" s="268">
        <v>7559</v>
      </c>
      <c r="P117" s="269">
        <v>54</v>
      </c>
      <c r="Q117" s="268">
        <v>7613</v>
      </c>
      <c r="R117" s="270">
        <v>3197</v>
      </c>
      <c r="S117" s="268">
        <v>168</v>
      </c>
      <c r="T117" s="268">
        <v>1119</v>
      </c>
      <c r="U117" s="268">
        <v>304</v>
      </c>
      <c r="V117" s="268">
        <v>141</v>
      </c>
      <c r="W117" s="268" t="s">
        <v>254</v>
      </c>
      <c r="X117" s="268">
        <v>65</v>
      </c>
      <c r="Y117" s="268">
        <v>48</v>
      </c>
      <c r="Z117" s="269">
        <v>42</v>
      </c>
      <c r="AA117" s="268">
        <v>147</v>
      </c>
      <c r="AB117" s="270">
        <v>72</v>
      </c>
      <c r="AC117" s="268">
        <v>19</v>
      </c>
      <c r="AD117" s="268">
        <v>97</v>
      </c>
      <c r="AE117" s="268">
        <v>45</v>
      </c>
      <c r="AF117" s="268">
        <v>2</v>
      </c>
      <c r="AG117" s="269">
        <v>51</v>
      </c>
      <c r="AH117" s="268">
        <v>590</v>
      </c>
      <c r="AI117" s="268" t="s">
        <v>254</v>
      </c>
      <c r="AJ117" s="268">
        <v>318</v>
      </c>
      <c r="AK117" s="269">
        <v>13</v>
      </c>
      <c r="AL117" s="271">
        <v>6905</v>
      </c>
      <c r="AM117" s="272" t="s">
        <v>240</v>
      </c>
      <c r="AN117" s="273">
        <v>0.28000000000000003</v>
      </c>
      <c r="AO117" s="274"/>
      <c r="AP117" s="274"/>
      <c r="AQ117" s="274"/>
      <c r="AR117" s="274"/>
      <c r="AS117" s="274"/>
      <c r="AT117" s="274"/>
      <c r="AU117" s="274"/>
      <c r="AV117" s="274"/>
      <c r="AW117" s="274"/>
      <c r="AX117" s="274"/>
      <c r="AY117" s="274"/>
      <c r="AZ117" s="274"/>
      <c r="BA117" s="274"/>
      <c r="BB117" s="274"/>
      <c r="BC117" s="274"/>
      <c r="BD117" s="274"/>
      <c r="BE117" s="274"/>
      <c r="BF117" s="274"/>
      <c r="BG117" s="274"/>
      <c r="BH117" s="274"/>
      <c r="BI117" s="274"/>
      <c r="BJ117" s="274"/>
      <c r="BK117" s="274"/>
      <c r="BL117" s="274"/>
    </row>
    <row r="118" spans="1:64">
      <c r="A118" s="258"/>
      <c r="B118" s="289" t="s">
        <v>364</v>
      </c>
      <c r="C118" s="303">
        <v>40422</v>
      </c>
      <c r="D118" s="291" t="s">
        <v>113</v>
      </c>
      <c r="E118" s="292" t="s">
        <v>244</v>
      </c>
      <c r="F118" s="293" t="s">
        <v>245</v>
      </c>
      <c r="G118" s="344">
        <v>136202</v>
      </c>
      <c r="H118" s="344">
        <v>9266909</v>
      </c>
      <c r="I118" s="293" t="s">
        <v>238</v>
      </c>
      <c r="J118" s="294">
        <v>11</v>
      </c>
      <c r="K118" s="294">
        <v>18</v>
      </c>
      <c r="L118" s="294">
        <v>694</v>
      </c>
      <c r="M118" s="295">
        <v>20.5</v>
      </c>
      <c r="N118" s="296" t="s">
        <v>246</v>
      </c>
      <c r="O118" s="297">
        <v>7720</v>
      </c>
      <c r="P118" s="298">
        <v>187</v>
      </c>
      <c r="Q118" s="297">
        <v>7908</v>
      </c>
      <c r="R118" s="299">
        <v>3496</v>
      </c>
      <c r="S118" s="297">
        <v>238</v>
      </c>
      <c r="T118" s="297">
        <v>800</v>
      </c>
      <c r="U118" s="297">
        <v>471</v>
      </c>
      <c r="V118" s="297">
        <v>310</v>
      </c>
      <c r="W118" s="297">
        <v>138</v>
      </c>
      <c r="X118" s="297">
        <v>0</v>
      </c>
      <c r="Y118" s="297">
        <v>0</v>
      </c>
      <c r="Z118" s="298">
        <v>143</v>
      </c>
      <c r="AA118" s="297">
        <v>321</v>
      </c>
      <c r="AB118" s="299">
        <v>35</v>
      </c>
      <c r="AC118" s="297">
        <v>49</v>
      </c>
      <c r="AD118" s="297">
        <v>137</v>
      </c>
      <c r="AE118" s="297">
        <v>56</v>
      </c>
      <c r="AF118" s="297">
        <v>0</v>
      </c>
      <c r="AG118" s="298">
        <v>0</v>
      </c>
      <c r="AH118" s="297">
        <v>798</v>
      </c>
      <c r="AI118" s="297">
        <v>545</v>
      </c>
      <c r="AJ118" s="297">
        <v>0</v>
      </c>
      <c r="AK118" s="298">
        <v>0</v>
      </c>
      <c r="AL118" s="300">
        <v>7536</v>
      </c>
      <c r="AM118" s="301" t="s">
        <v>240</v>
      </c>
      <c r="AN118" s="302">
        <v>0.42</v>
      </c>
      <c r="AO118" s="274"/>
      <c r="AP118" s="274"/>
      <c r="AQ118" s="274"/>
      <c r="AR118" s="274"/>
      <c r="AS118" s="274"/>
      <c r="AT118" s="274"/>
      <c r="AU118" s="274"/>
      <c r="AV118" s="274"/>
      <c r="AW118" s="274"/>
      <c r="AX118" s="274"/>
      <c r="AY118" s="274"/>
      <c r="AZ118" s="274"/>
      <c r="BA118" s="274"/>
      <c r="BB118" s="274"/>
      <c r="BC118" s="274"/>
      <c r="BD118" s="274"/>
      <c r="BE118" s="274"/>
      <c r="BF118" s="274"/>
      <c r="BG118" s="274"/>
      <c r="BH118" s="274"/>
      <c r="BI118" s="274"/>
      <c r="BJ118" s="274"/>
      <c r="BK118" s="274"/>
      <c r="BL118" s="274"/>
    </row>
    <row r="119" spans="1:64">
      <c r="A119" s="258"/>
      <c r="B119" s="289" t="s">
        <v>365</v>
      </c>
      <c r="C119" s="362">
        <v>39692</v>
      </c>
      <c r="D119" s="291" t="s">
        <v>113</v>
      </c>
      <c r="E119" s="292" t="s">
        <v>244</v>
      </c>
      <c r="F119" s="293" t="s">
        <v>245</v>
      </c>
      <c r="G119" s="294">
        <v>135650</v>
      </c>
      <c r="H119" s="294">
        <v>9266905</v>
      </c>
      <c r="I119" s="293" t="s">
        <v>238</v>
      </c>
      <c r="J119" s="294">
        <v>11</v>
      </c>
      <c r="K119" s="294">
        <v>19</v>
      </c>
      <c r="L119" s="294">
        <v>506.5</v>
      </c>
      <c r="M119" s="295">
        <v>27.5</v>
      </c>
      <c r="N119" s="296" t="s">
        <v>246</v>
      </c>
      <c r="O119" s="297">
        <v>9538</v>
      </c>
      <c r="P119" s="298">
        <v>197</v>
      </c>
      <c r="Q119" s="297">
        <v>9735</v>
      </c>
      <c r="R119" s="299">
        <v>4340</v>
      </c>
      <c r="S119" s="297">
        <v>195</v>
      </c>
      <c r="T119" s="297">
        <v>1564</v>
      </c>
      <c r="U119" s="297">
        <v>596</v>
      </c>
      <c r="V119" s="297">
        <v>261</v>
      </c>
      <c r="W119" s="297">
        <v>0</v>
      </c>
      <c r="X119" s="297" t="s">
        <v>254</v>
      </c>
      <c r="Y119" s="297">
        <v>71</v>
      </c>
      <c r="Z119" s="298">
        <v>148</v>
      </c>
      <c r="AA119" s="297">
        <v>30</v>
      </c>
      <c r="AB119" s="299">
        <v>22</v>
      </c>
      <c r="AC119" s="297">
        <v>14</v>
      </c>
      <c r="AD119" s="297">
        <v>150</v>
      </c>
      <c r="AE119" s="297">
        <v>122</v>
      </c>
      <c r="AF119" s="297">
        <v>12</v>
      </c>
      <c r="AG119" s="298">
        <v>105</v>
      </c>
      <c r="AH119" s="297">
        <v>975</v>
      </c>
      <c r="AI119" s="297" t="s">
        <v>254</v>
      </c>
      <c r="AJ119" s="297">
        <v>0</v>
      </c>
      <c r="AK119" s="298">
        <v>4</v>
      </c>
      <c r="AL119" s="300">
        <v>9236</v>
      </c>
      <c r="AM119" s="301" t="s">
        <v>240</v>
      </c>
      <c r="AN119" s="302">
        <v>0.35</v>
      </c>
      <c r="AO119" s="274"/>
      <c r="AP119" s="274"/>
      <c r="AQ119" s="274"/>
      <c r="AR119" s="274"/>
      <c r="AS119" s="274"/>
      <c r="AT119" s="274"/>
      <c r="AU119" s="274"/>
      <c r="AV119" s="274"/>
      <c r="AW119" s="274"/>
      <c r="AX119" s="274"/>
      <c r="AY119" s="274"/>
      <c r="AZ119" s="274"/>
      <c r="BA119" s="274"/>
      <c r="BB119" s="274"/>
      <c r="BC119" s="274"/>
      <c r="BD119" s="274"/>
      <c r="BE119" s="274"/>
      <c r="BF119" s="274"/>
      <c r="BG119" s="274"/>
      <c r="BH119" s="274"/>
      <c r="BI119" s="274"/>
      <c r="BJ119" s="274"/>
      <c r="BK119" s="274"/>
      <c r="BL119" s="274"/>
    </row>
    <row r="120" spans="1:64">
      <c r="A120" s="258"/>
      <c r="B120" s="275" t="s">
        <v>366</v>
      </c>
      <c r="C120" s="319">
        <v>40057</v>
      </c>
      <c r="D120" s="277" t="s">
        <v>113</v>
      </c>
      <c r="E120" s="278" t="s">
        <v>244</v>
      </c>
      <c r="F120" s="279" t="s">
        <v>245</v>
      </c>
      <c r="G120" s="280">
        <v>135904</v>
      </c>
      <c r="H120" s="280">
        <v>9266906</v>
      </c>
      <c r="I120" s="279" t="s">
        <v>238</v>
      </c>
      <c r="J120" s="280">
        <v>11</v>
      </c>
      <c r="K120" s="280">
        <v>19</v>
      </c>
      <c r="L120" s="280">
        <v>668</v>
      </c>
      <c r="M120" s="281">
        <v>39.6</v>
      </c>
      <c r="N120" s="282" t="s">
        <v>242</v>
      </c>
      <c r="O120" s="283">
        <v>8981</v>
      </c>
      <c r="P120" s="284">
        <v>189</v>
      </c>
      <c r="Q120" s="283">
        <v>9169</v>
      </c>
      <c r="R120" s="285">
        <v>4022</v>
      </c>
      <c r="S120" s="283">
        <v>0</v>
      </c>
      <c r="T120" s="283">
        <v>1243</v>
      </c>
      <c r="U120" s="283">
        <v>1085</v>
      </c>
      <c r="V120" s="283">
        <v>175</v>
      </c>
      <c r="W120" s="283">
        <v>108</v>
      </c>
      <c r="X120" s="283" t="s">
        <v>254</v>
      </c>
      <c r="Y120" s="283">
        <v>73</v>
      </c>
      <c r="Z120" s="284">
        <v>64</v>
      </c>
      <c r="AA120" s="283">
        <v>109</v>
      </c>
      <c r="AB120" s="285">
        <v>144</v>
      </c>
      <c r="AC120" s="283">
        <v>12</v>
      </c>
      <c r="AD120" s="283">
        <v>136</v>
      </c>
      <c r="AE120" s="283">
        <v>54</v>
      </c>
      <c r="AF120" s="283">
        <v>18</v>
      </c>
      <c r="AG120" s="284">
        <v>165</v>
      </c>
      <c r="AH120" s="283">
        <v>799</v>
      </c>
      <c r="AI120" s="283" t="s">
        <v>254</v>
      </c>
      <c r="AJ120" s="283">
        <v>37</v>
      </c>
      <c r="AK120" s="284">
        <v>6</v>
      </c>
      <c r="AL120" s="286">
        <v>8725</v>
      </c>
      <c r="AM120" s="287" t="s">
        <v>240</v>
      </c>
      <c r="AN120" s="288">
        <v>0.39</v>
      </c>
      <c r="AO120" s="274"/>
      <c r="AP120" s="274"/>
      <c r="AQ120" s="274"/>
      <c r="AR120" s="274"/>
      <c r="AS120" s="274"/>
      <c r="AT120" s="274"/>
      <c r="AU120" s="274"/>
      <c r="AV120" s="274"/>
      <c r="AW120" s="274"/>
      <c r="AX120" s="274"/>
      <c r="AY120" s="274"/>
      <c r="AZ120" s="274"/>
      <c r="BA120" s="274"/>
      <c r="BB120" s="274"/>
      <c r="BC120" s="274"/>
      <c r="BD120" s="274"/>
      <c r="BE120" s="274"/>
      <c r="BF120" s="274"/>
      <c r="BG120" s="274"/>
      <c r="BH120" s="274"/>
      <c r="BI120" s="274"/>
      <c r="BJ120" s="274"/>
      <c r="BK120" s="274"/>
      <c r="BL120" s="274"/>
    </row>
    <row r="121" spans="1:64">
      <c r="A121" s="258"/>
      <c r="B121" s="259" t="s">
        <v>367</v>
      </c>
      <c r="C121" s="340">
        <v>40422</v>
      </c>
      <c r="D121" s="261" t="s">
        <v>114</v>
      </c>
      <c r="E121" s="262" t="s">
        <v>261</v>
      </c>
      <c r="F121" s="263" t="s">
        <v>245</v>
      </c>
      <c r="G121" s="264">
        <v>136277</v>
      </c>
      <c r="H121" s="265">
        <v>8124084</v>
      </c>
      <c r="I121" s="263" t="s">
        <v>278</v>
      </c>
      <c r="J121" s="265">
        <v>11</v>
      </c>
      <c r="K121" s="265">
        <v>16</v>
      </c>
      <c r="L121" s="265">
        <v>829</v>
      </c>
      <c r="M121" s="266">
        <v>4.7</v>
      </c>
      <c r="N121" s="267" t="s">
        <v>239</v>
      </c>
      <c r="O121" s="268">
        <v>5645</v>
      </c>
      <c r="P121" s="269">
        <v>245</v>
      </c>
      <c r="Q121" s="268">
        <v>5890</v>
      </c>
      <c r="R121" s="270">
        <v>2943</v>
      </c>
      <c r="S121" s="268">
        <v>4</v>
      </c>
      <c r="T121" s="268">
        <v>341</v>
      </c>
      <c r="U121" s="268">
        <v>385</v>
      </c>
      <c r="V121" s="268">
        <v>211</v>
      </c>
      <c r="W121" s="268">
        <v>0</v>
      </c>
      <c r="X121" s="268" t="s">
        <v>254</v>
      </c>
      <c r="Y121" s="268">
        <v>0</v>
      </c>
      <c r="Z121" s="269">
        <v>51</v>
      </c>
      <c r="AA121" s="268">
        <v>303</v>
      </c>
      <c r="AB121" s="270">
        <v>8</v>
      </c>
      <c r="AC121" s="268">
        <v>12</v>
      </c>
      <c r="AD121" s="268">
        <v>92</v>
      </c>
      <c r="AE121" s="268">
        <v>51</v>
      </c>
      <c r="AF121" s="268">
        <v>16</v>
      </c>
      <c r="AG121" s="269">
        <v>14</v>
      </c>
      <c r="AH121" s="268">
        <v>369</v>
      </c>
      <c r="AI121" s="268" t="s">
        <v>254</v>
      </c>
      <c r="AJ121" s="268">
        <v>218</v>
      </c>
      <c r="AK121" s="269">
        <v>12</v>
      </c>
      <c r="AL121" s="271">
        <v>5407</v>
      </c>
      <c r="AM121" s="272" t="s">
        <v>240</v>
      </c>
      <c r="AN121" s="273">
        <v>0.86</v>
      </c>
      <c r="AO121" s="274"/>
      <c r="AP121" s="274"/>
      <c r="AQ121" s="274"/>
      <c r="AR121" s="274"/>
      <c r="AS121" s="274"/>
      <c r="AT121" s="274"/>
      <c r="AU121" s="274"/>
      <c r="AV121" s="274"/>
      <c r="AW121" s="274"/>
      <c r="AX121" s="274"/>
      <c r="AY121" s="274"/>
      <c r="AZ121" s="274"/>
      <c r="BA121" s="274"/>
      <c r="BB121" s="274"/>
      <c r="BC121" s="274"/>
      <c r="BD121" s="274"/>
      <c r="BE121" s="274"/>
      <c r="BF121" s="274"/>
      <c r="BG121" s="274"/>
      <c r="BH121" s="274"/>
      <c r="BI121" s="274"/>
      <c r="BJ121" s="274"/>
      <c r="BK121" s="274"/>
      <c r="BL121" s="274"/>
    </row>
    <row r="122" spans="1:64">
      <c r="A122" s="258"/>
      <c r="B122" s="259" t="s">
        <v>368</v>
      </c>
      <c r="C122" s="260">
        <v>40422</v>
      </c>
      <c r="D122" s="261" t="s">
        <v>114</v>
      </c>
      <c r="E122" s="262" t="s">
        <v>261</v>
      </c>
      <c r="F122" s="263" t="s">
        <v>245</v>
      </c>
      <c r="G122" s="265">
        <v>136268</v>
      </c>
      <c r="H122" s="265">
        <v>8124078</v>
      </c>
      <c r="I122" s="263" t="s">
        <v>278</v>
      </c>
      <c r="J122" s="265">
        <v>11</v>
      </c>
      <c r="K122" s="265">
        <v>18</v>
      </c>
      <c r="L122" s="265">
        <v>2067</v>
      </c>
      <c r="M122" s="266">
        <v>4.2</v>
      </c>
      <c r="N122" s="267" t="s">
        <v>239</v>
      </c>
      <c r="O122" s="268">
        <v>5402</v>
      </c>
      <c r="P122" s="269">
        <v>283</v>
      </c>
      <c r="Q122" s="268">
        <v>5685</v>
      </c>
      <c r="R122" s="270">
        <v>2858</v>
      </c>
      <c r="S122" s="268">
        <v>5</v>
      </c>
      <c r="T122" s="268">
        <v>271</v>
      </c>
      <c r="U122" s="268">
        <v>474</v>
      </c>
      <c r="V122" s="268">
        <v>177</v>
      </c>
      <c r="W122" s="268">
        <v>63</v>
      </c>
      <c r="X122" s="268" t="s">
        <v>254</v>
      </c>
      <c r="Y122" s="268">
        <v>0</v>
      </c>
      <c r="Z122" s="269">
        <v>75</v>
      </c>
      <c r="AA122" s="268">
        <v>411</v>
      </c>
      <c r="AB122" s="270">
        <v>7</v>
      </c>
      <c r="AC122" s="268">
        <v>7</v>
      </c>
      <c r="AD122" s="268">
        <v>62</v>
      </c>
      <c r="AE122" s="268">
        <v>14</v>
      </c>
      <c r="AF122" s="268">
        <v>42</v>
      </c>
      <c r="AG122" s="269">
        <v>19</v>
      </c>
      <c r="AH122" s="268">
        <v>320</v>
      </c>
      <c r="AI122" s="268" t="s">
        <v>254</v>
      </c>
      <c r="AJ122" s="268">
        <v>120</v>
      </c>
      <c r="AK122" s="269">
        <v>43</v>
      </c>
      <c r="AL122" s="271">
        <v>5194</v>
      </c>
      <c r="AM122" s="272" t="s">
        <v>240</v>
      </c>
      <c r="AN122" s="273">
        <v>0.83</v>
      </c>
      <c r="AO122" s="274"/>
      <c r="AP122" s="274"/>
      <c r="AQ122" s="274"/>
      <c r="AR122" s="274"/>
      <c r="AS122" s="274"/>
      <c r="AT122" s="274"/>
      <c r="AU122" s="274"/>
      <c r="AV122" s="274"/>
      <c r="AW122" s="274"/>
      <c r="AX122" s="274"/>
      <c r="AY122" s="274"/>
      <c r="AZ122" s="274"/>
      <c r="BA122" s="274"/>
      <c r="BB122" s="274"/>
      <c r="BC122" s="274"/>
      <c r="BD122" s="274"/>
      <c r="BE122" s="274"/>
      <c r="BF122" s="274"/>
      <c r="BG122" s="274"/>
      <c r="BH122" s="274"/>
      <c r="BI122" s="274"/>
      <c r="BJ122" s="274"/>
      <c r="BK122" s="274"/>
      <c r="BL122" s="274"/>
    </row>
    <row r="123" spans="1:64">
      <c r="A123" s="258"/>
      <c r="B123" s="289" t="s">
        <v>369</v>
      </c>
      <c r="C123" s="290">
        <v>40422</v>
      </c>
      <c r="D123" s="291" t="s">
        <v>114</v>
      </c>
      <c r="E123" s="292" t="s">
        <v>261</v>
      </c>
      <c r="F123" s="293" t="s">
        <v>245</v>
      </c>
      <c r="G123" s="294">
        <v>136192</v>
      </c>
      <c r="H123" s="294">
        <v>8126908</v>
      </c>
      <c r="I123" s="293" t="s">
        <v>238</v>
      </c>
      <c r="J123" s="294">
        <v>11</v>
      </c>
      <c r="K123" s="294">
        <v>16</v>
      </c>
      <c r="L123" s="294">
        <v>764</v>
      </c>
      <c r="M123" s="295">
        <v>20.7</v>
      </c>
      <c r="N123" s="304" t="s">
        <v>246</v>
      </c>
      <c r="O123" s="297">
        <v>7339</v>
      </c>
      <c r="P123" s="298">
        <v>254</v>
      </c>
      <c r="Q123" s="297">
        <v>7593</v>
      </c>
      <c r="R123" s="299">
        <v>3123</v>
      </c>
      <c r="S123" s="297">
        <v>7</v>
      </c>
      <c r="T123" s="297">
        <v>423</v>
      </c>
      <c r="U123" s="297">
        <v>321</v>
      </c>
      <c r="V123" s="297">
        <v>188</v>
      </c>
      <c r="W123" s="297">
        <v>81</v>
      </c>
      <c r="X123" s="297" t="s">
        <v>254</v>
      </c>
      <c r="Y123" s="297">
        <v>0</v>
      </c>
      <c r="Z123" s="298">
        <v>80</v>
      </c>
      <c r="AA123" s="297">
        <v>936</v>
      </c>
      <c r="AB123" s="299">
        <v>9</v>
      </c>
      <c r="AC123" s="297">
        <v>10</v>
      </c>
      <c r="AD123" s="297">
        <v>81</v>
      </c>
      <c r="AE123" s="297">
        <v>29</v>
      </c>
      <c r="AF123" s="297">
        <v>5</v>
      </c>
      <c r="AG123" s="298">
        <v>26</v>
      </c>
      <c r="AH123" s="297">
        <v>520</v>
      </c>
      <c r="AI123" s="297" t="s">
        <v>254</v>
      </c>
      <c r="AJ123" s="297">
        <v>126</v>
      </c>
      <c r="AK123" s="298">
        <v>76</v>
      </c>
      <c r="AL123" s="300">
        <v>6418</v>
      </c>
      <c r="AM123" s="301" t="s">
        <v>240</v>
      </c>
      <c r="AN123" s="302">
        <v>0.53</v>
      </c>
      <c r="AO123" s="274"/>
      <c r="AP123" s="274"/>
      <c r="AQ123" s="274"/>
      <c r="AR123" s="274"/>
      <c r="AS123" s="274"/>
      <c r="AT123" s="274"/>
      <c r="AU123" s="274"/>
      <c r="AV123" s="274"/>
      <c r="AW123" s="274"/>
      <c r="AX123" s="274"/>
      <c r="AY123" s="274"/>
      <c r="AZ123" s="274"/>
      <c r="BA123" s="274"/>
      <c r="BB123" s="274"/>
      <c r="BC123" s="274"/>
      <c r="BD123" s="274"/>
      <c r="BE123" s="274"/>
      <c r="BF123" s="274"/>
      <c r="BG123" s="274"/>
      <c r="BH123" s="274"/>
      <c r="BI123" s="274"/>
      <c r="BJ123" s="274"/>
      <c r="BK123" s="274"/>
      <c r="BL123" s="274"/>
    </row>
    <row r="124" spans="1:64">
      <c r="A124" s="258"/>
      <c r="B124" s="289" t="s">
        <v>370</v>
      </c>
      <c r="C124" s="290">
        <v>39692</v>
      </c>
      <c r="D124" s="291" t="s">
        <v>115</v>
      </c>
      <c r="E124" s="292" t="s">
        <v>261</v>
      </c>
      <c r="F124" s="293" t="s">
        <v>245</v>
      </c>
      <c r="G124" s="294">
        <v>135674</v>
      </c>
      <c r="H124" s="294">
        <v>8136905</v>
      </c>
      <c r="I124" s="293" t="s">
        <v>238</v>
      </c>
      <c r="J124" s="294">
        <v>11</v>
      </c>
      <c r="K124" s="294">
        <v>16</v>
      </c>
      <c r="L124" s="294">
        <v>597</v>
      </c>
      <c r="M124" s="295">
        <v>28.8</v>
      </c>
      <c r="N124" s="304" t="s">
        <v>246</v>
      </c>
      <c r="O124" s="297">
        <v>6946</v>
      </c>
      <c r="P124" s="298">
        <v>265</v>
      </c>
      <c r="Q124" s="297">
        <v>7211</v>
      </c>
      <c r="R124" s="299">
        <v>3462</v>
      </c>
      <c r="S124" s="297">
        <v>0</v>
      </c>
      <c r="T124" s="297">
        <v>829</v>
      </c>
      <c r="U124" s="297">
        <v>665</v>
      </c>
      <c r="V124" s="297">
        <v>107</v>
      </c>
      <c r="W124" s="297">
        <v>0</v>
      </c>
      <c r="X124" s="297" t="s">
        <v>254</v>
      </c>
      <c r="Y124" s="297">
        <v>0</v>
      </c>
      <c r="Z124" s="298">
        <v>72</v>
      </c>
      <c r="AA124" s="297">
        <v>141</v>
      </c>
      <c r="AB124" s="299">
        <v>112</v>
      </c>
      <c r="AC124" s="297">
        <v>23</v>
      </c>
      <c r="AD124" s="297">
        <v>159</v>
      </c>
      <c r="AE124" s="297">
        <v>74</v>
      </c>
      <c r="AF124" s="297">
        <v>0</v>
      </c>
      <c r="AG124" s="298">
        <v>49</v>
      </c>
      <c r="AH124" s="297">
        <v>993</v>
      </c>
      <c r="AI124" s="297" t="s">
        <v>254</v>
      </c>
      <c r="AJ124" s="297">
        <v>112</v>
      </c>
      <c r="AK124" s="298">
        <v>3</v>
      </c>
      <c r="AL124" s="300">
        <v>7211</v>
      </c>
      <c r="AM124" s="301" t="s">
        <v>240</v>
      </c>
      <c r="AN124" s="302">
        <v>0.48</v>
      </c>
      <c r="AO124" s="274"/>
      <c r="AP124" s="274"/>
      <c r="AQ124" s="274"/>
      <c r="AR124" s="274"/>
      <c r="AS124" s="274"/>
      <c r="AT124" s="274"/>
      <c r="AU124" s="274"/>
      <c r="AV124" s="274"/>
      <c r="AW124" s="274"/>
      <c r="AX124" s="274"/>
      <c r="AY124" s="274"/>
      <c r="AZ124" s="274"/>
      <c r="BA124" s="274"/>
      <c r="BB124" s="274"/>
      <c r="BC124" s="274"/>
      <c r="BD124" s="274"/>
      <c r="BE124" s="274"/>
      <c r="BF124" s="274"/>
      <c r="BG124" s="274"/>
      <c r="BH124" s="274"/>
      <c r="BI124" s="274"/>
      <c r="BJ124" s="274"/>
      <c r="BK124" s="274"/>
      <c r="BL124" s="274"/>
    </row>
    <row r="125" spans="1:64">
      <c r="A125" s="258"/>
      <c r="B125" s="259" t="s">
        <v>371</v>
      </c>
      <c r="C125" s="340">
        <v>39678</v>
      </c>
      <c r="D125" s="261" t="s">
        <v>119</v>
      </c>
      <c r="E125" s="262" t="s">
        <v>290</v>
      </c>
      <c r="F125" s="263" t="s">
        <v>245</v>
      </c>
      <c r="G125" s="343">
        <v>135317</v>
      </c>
      <c r="H125" s="343">
        <v>9286907</v>
      </c>
      <c r="I125" s="263" t="s">
        <v>238</v>
      </c>
      <c r="J125" s="265">
        <v>11</v>
      </c>
      <c r="K125" s="265">
        <v>18</v>
      </c>
      <c r="L125" s="265">
        <v>1224.5</v>
      </c>
      <c r="M125" s="266">
        <v>7.2</v>
      </c>
      <c r="N125" s="323" t="s">
        <v>239</v>
      </c>
      <c r="O125" s="268">
        <v>6234</v>
      </c>
      <c r="P125" s="269">
        <v>85</v>
      </c>
      <c r="Q125" s="268">
        <v>6318</v>
      </c>
      <c r="R125" s="270">
        <v>3312</v>
      </c>
      <c r="S125" s="268">
        <v>0</v>
      </c>
      <c r="T125" s="268">
        <v>494</v>
      </c>
      <c r="U125" s="268">
        <v>304</v>
      </c>
      <c r="V125" s="268">
        <v>382</v>
      </c>
      <c r="W125" s="268">
        <v>203</v>
      </c>
      <c r="X125" s="268" t="s">
        <v>254</v>
      </c>
      <c r="Y125" s="268">
        <v>0</v>
      </c>
      <c r="Z125" s="269">
        <v>47</v>
      </c>
      <c r="AA125" s="268">
        <v>537</v>
      </c>
      <c r="AB125" s="270">
        <v>15</v>
      </c>
      <c r="AC125" s="268">
        <v>4</v>
      </c>
      <c r="AD125" s="268">
        <v>128</v>
      </c>
      <c r="AE125" s="268">
        <v>57</v>
      </c>
      <c r="AF125" s="268">
        <v>47</v>
      </c>
      <c r="AG125" s="269">
        <v>34</v>
      </c>
      <c r="AH125" s="268">
        <v>483</v>
      </c>
      <c r="AI125" s="268" t="s">
        <v>254</v>
      </c>
      <c r="AJ125" s="268">
        <v>92</v>
      </c>
      <c r="AK125" s="269">
        <v>7</v>
      </c>
      <c r="AL125" s="271">
        <v>6345</v>
      </c>
      <c r="AM125" s="272" t="s">
        <v>240</v>
      </c>
      <c r="AN125" s="273">
        <v>0.84</v>
      </c>
      <c r="AO125" s="274"/>
      <c r="AP125" s="274"/>
      <c r="AQ125" s="274"/>
      <c r="AR125" s="274"/>
      <c r="AS125" s="274"/>
      <c r="AT125" s="274"/>
      <c r="AU125" s="274"/>
      <c r="AV125" s="274"/>
      <c r="AW125" s="274"/>
      <c r="AX125" s="274"/>
      <c r="AY125" s="274"/>
      <c r="AZ125" s="274"/>
      <c r="BA125" s="274"/>
      <c r="BB125" s="274"/>
      <c r="BC125" s="274"/>
      <c r="BD125" s="274"/>
      <c r="BE125" s="274"/>
      <c r="BF125" s="274"/>
      <c r="BG125" s="274"/>
      <c r="BH125" s="274"/>
      <c r="BI125" s="274"/>
      <c r="BJ125" s="274"/>
      <c r="BK125" s="274"/>
      <c r="BL125" s="274"/>
    </row>
    <row r="126" spans="1:64">
      <c r="A126" s="258"/>
      <c r="B126" s="259" t="s">
        <v>372</v>
      </c>
      <c r="C126" s="260">
        <v>40422</v>
      </c>
      <c r="D126" s="261" t="s">
        <v>119</v>
      </c>
      <c r="E126" s="262" t="s">
        <v>290</v>
      </c>
      <c r="F126" s="263" t="s">
        <v>245</v>
      </c>
      <c r="G126" s="265">
        <v>136299</v>
      </c>
      <c r="H126" s="265">
        <v>9285404</v>
      </c>
      <c r="I126" s="263" t="s">
        <v>278</v>
      </c>
      <c r="J126" s="265">
        <v>11</v>
      </c>
      <c r="K126" s="265">
        <v>18</v>
      </c>
      <c r="L126" s="265">
        <v>1514</v>
      </c>
      <c r="M126" s="266">
        <v>4.8</v>
      </c>
      <c r="N126" s="323" t="s">
        <v>239</v>
      </c>
      <c r="O126" s="268">
        <v>5252</v>
      </c>
      <c r="P126" s="269">
        <v>1202</v>
      </c>
      <c r="Q126" s="268">
        <v>6454</v>
      </c>
      <c r="R126" s="270">
        <v>2993</v>
      </c>
      <c r="S126" s="268">
        <v>18</v>
      </c>
      <c r="T126" s="268">
        <v>487</v>
      </c>
      <c r="U126" s="268">
        <v>303</v>
      </c>
      <c r="V126" s="268">
        <v>251</v>
      </c>
      <c r="W126" s="268">
        <v>76</v>
      </c>
      <c r="X126" s="268">
        <v>74</v>
      </c>
      <c r="Y126" s="268">
        <v>0</v>
      </c>
      <c r="Z126" s="269">
        <v>30</v>
      </c>
      <c r="AA126" s="268">
        <v>221</v>
      </c>
      <c r="AB126" s="270">
        <v>13</v>
      </c>
      <c r="AC126" s="268">
        <v>18</v>
      </c>
      <c r="AD126" s="268">
        <v>133</v>
      </c>
      <c r="AE126" s="268">
        <v>52</v>
      </c>
      <c r="AF126" s="268">
        <v>14</v>
      </c>
      <c r="AG126" s="269">
        <v>76</v>
      </c>
      <c r="AH126" s="268">
        <v>273</v>
      </c>
      <c r="AI126" s="268">
        <v>696</v>
      </c>
      <c r="AJ126" s="268">
        <v>104</v>
      </c>
      <c r="AK126" s="269">
        <v>11</v>
      </c>
      <c r="AL126" s="271">
        <v>5842</v>
      </c>
      <c r="AM126" s="272" t="s">
        <v>240</v>
      </c>
      <c r="AN126" s="273">
        <v>0.82</v>
      </c>
      <c r="AO126" s="274"/>
      <c r="AP126" s="274"/>
      <c r="AQ126" s="274"/>
      <c r="AR126" s="274"/>
      <c r="AS126" s="274"/>
      <c r="AT126" s="274"/>
      <c r="AU126" s="274"/>
      <c r="AV126" s="274"/>
      <c r="AW126" s="274"/>
      <c r="AX126" s="274"/>
      <c r="AY126" s="274"/>
      <c r="AZ126" s="274"/>
      <c r="BA126" s="274"/>
      <c r="BB126" s="274"/>
      <c r="BC126" s="274"/>
      <c r="BD126" s="274"/>
      <c r="BE126" s="274"/>
      <c r="BF126" s="274"/>
      <c r="BG126" s="274"/>
      <c r="BH126" s="274"/>
      <c r="BI126" s="274"/>
      <c r="BJ126" s="274"/>
      <c r="BK126" s="274"/>
      <c r="BL126" s="274"/>
    </row>
    <row r="127" spans="1:64">
      <c r="A127" s="258"/>
      <c r="B127" s="289" t="s">
        <v>373</v>
      </c>
      <c r="C127" s="303">
        <v>40057</v>
      </c>
      <c r="D127" s="291" t="s">
        <v>119</v>
      </c>
      <c r="E127" s="292" t="s">
        <v>290</v>
      </c>
      <c r="F127" s="293" t="s">
        <v>245</v>
      </c>
      <c r="G127" s="294">
        <v>135967</v>
      </c>
      <c r="H127" s="294">
        <v>9286909</v>
      </c>
      <c r="I127" s="293" t="s">
        <v>238</v>
      </c>
      <c r="J127" s="294">
        <v>4</v>
      </c>
      <c r="K127" s="294">
        <v>19</v>
      </c>
      <c r="L127" s="294">
        <v>1369.5</v>
      </c>
      <c r="M127" s="295">
        <v>23.8</v>
      </c>
      <c r="N127" s="296" t="s">
        <v>246</v>
      </c>
      <c r="O127" s="297">
        <v>5482</v>
      </c>
      <c r="P127" s="298">
        <v>91</v>
      </c>
      <c r="Q127" s="297">
        <v>5573</v>
      </c>
      <c r="R127" s="299">
        <v>2920</v>
      </c>
      <c r="S127" s="297">
        <v>83</v>
      </c>
      <c r="T127" s="297">
        <v>646</v>
      </c>
      <c r="U127" s="297">
        <v>220</v>
      </c>
      <c r="V127" s="297">
        <v>176</v>
      </c>
      <c r="W127" s="297">
        <v>0</v>
      </c>
      <c r="X127" s="297">
        <v>44</v>
      </c>
      <c r="Y127" s="297">
        <v>50</v>
      </c>
      <c r="Z127" s="298">
        <v>69</v>
      </c>
      <c r="AA127" s="297">
        <v>56</v>
      </c>
      <c r="AB127" s="299">
        <v>23</v>
      </c>
      <c r="AC127" s="297">
        <v>9</v>
      </c>
      <c r="AD127" s="297">
        <v>106</v>
      </c>
      <c r="AE127" s="297">
        <v>69</v>
      </c>
      <c r="AF127" s="297">
        <v>0</v>
      </c>
      <c r="AG127" s="298">
        <v>101</v>
      </c>
      <c r="AH127" s="297">
        <v>397</v>
      </c>
      <c r="AI127" s="297">
        <v>326</v>
      </c>
      <c r="AJ127" s="297">
        <v>142</v>
      </c>
      <c r="AK127" s="298">
        <v>7</v>
      </c>
      <c r="AL127" s="300">
        <v>5444</v>
      </c>
      <c r="AM127" s="301">
        <v>0.6</v>
      </c>
      <c r="AN127" s="302">
        <v>0.43</v>
      </c>
      <c r="AO127" s="274"/>
      <c r="AP127" s="274"/>
      <c r="AQ127" s="274"/>
      <c r="AR127" s="274"/>
      <c r="AS127" s="274"/>
      <c r="AT127" s="274"/>
      <c r="AU127" s="274"/>
      <c r="AV127" s="274"/>
      <c r="AW127" s="274"/>
      <c r="AX127" s="274"/>
      <c r="AY127" s="274"/>
      <c r="AZ127" s="274"/>
      <c r="BA127" s="274"/>
      <c r="BB127" s="274"/>
      <c r="BC127" s="274"/>
      <c r="BD127" s="274"/>
      <c r="BE127" s="274"/>
      <c r="BF127" s="274"/>
      <c r="BG127" s="274"/>
      <c r="BH127" s="274"/>
      <c r="BI127" s="274"/>
      <c r="BJ127" s="274"/>
      <c r="BK127" s="274"/>
      <c r="BL127" s="274"/>
    </row>
    <row r="128" spans="1:64">
      <c r="A128" s="258"/>
      <c r="B128" s="289" t="s">
        <v>374</v>
      </c>
      <c r="C128" s="303">
        <v>39694</v>
      </c>
      <c r="D128" s="291" t="s">
        <v>119</v>
      </c>
      <c r="E128" s="292" t="s">
        <v>290</v>
      </c>
      <c r="F128" s="293" t="s">
        <v>245</v>
      </c>
      <c r="G128" s="294">
        <v>135306</v>
      </c>
      <c r="H128" s="294">
        <v>9286906</v>
      </c>
      <c r="I128" s="293" t="s">
        <v>238</v>
      </c>
      <c r="J128" s="294">
        <v>11</v>
      </c>
      <c r="K128" s="294">
        <v>18</v>
      </c>
      <c r="L128" s="294">
        <v>1019</v>
      </c>
      <c r="M128" s="295">
        <v>21.7</v>
      </c>
      <c r="N128" s="364" t="s">
        <v>246</v>
      </c>
      <c r="O128" s="297">
        <v>7046</v>
      </c>
      <c r="P128" s="298">
        <v>-290</v>
      </c>
      <c r="Q128" s="297">
        <v>6756</v>
      </c>
      <c r="R128" s="299">
        <v>3535</v>
      </c>
      <c r="S128" s="297">
        <v>110</v>
      </c>
      <c r="T128" s="297">
        <v>1179</v>
      </c>
      <c r="U128" s="297">
        <v>119</v>
      </c>
      <c r="V128" s="297">
        <v>267</v>
      </c>
      <c r="W128" s="297">
        <v>0</v>
      </c>
      <c r="X128" s="297">
        <v>0</v>
      </c>
      <c r="Y128" s="297">
        <v>29</v>
      </c>
      <c r="Z128" s="298">
        <v>20</v>
      </c>
      <c r="AA128" s="297">
        <v>213</v>
      </c>
      <c r="AB128" s="299">
        <v>21</v>
      </c>
      <c r="AC128" s="297">
        <v>8</v>
      </c>
      <c r="AD128" s="297">
        <v>149</v>
      </c>
      <c r="AE128" s="297">
        <v>80</v>
      </c>
      <c r="AF128" s="297">
        <v>62</v>
      </c>
      <c r="AG128" s="298">
        <v>61</v>
      </c>
      <c r="AH128" s="297">
        <v>547</v>
      </c>
      <c r="AI128" s="297">
        <v>370</v>
      </c>
      <c r="AJ128" s="297">
        <v>143</v>
      </c>
      <c r="AK128" s="298">
        <v>15</v>
      </c>
      <c r="AL128" s="300">
        <v>6926</v>
      </c>
      <c r="AM128" s="301" t="s">
        <v>240</v>
      </c>
      <c r="AN128" s="302">
        <v>0.32</v>
      </c>
      <c r="AO128" s="274"/>
      <c r="AP128" s="274"/>
      <c r="AQ128" s="274"/>
      <c r="AR128" s="274"/>
      <c r="AS128" s="274"/>
      <c r="AT128" s="274"/>
      <c r="AU128" s="274"/>
      <c r="AV128" s="274"/>
      <c r="AW128" s="274"/>
      <c r="AX128" s="274"/>
      <c r="AY128" s="274"/>
      <c r="AZ128" s="274"/>
      <c r="BA128" s="274"/>
      <c r="BB128" s="274"/>
      <c r="BC128" s="274"/>
      <c r="BD128" s="274"/>
      <c r="BE128" s="274"/>
      <c r="BF128" s="274"/>
      <c r="BG128" s="274"/>
      <c r="BH128" s="274"/>
      <c r="BI128" s="274"/>
      <c r="BJ128" s="274"/>
      <c r="BK128" s="274"/>
      <c r="BL128" s="274"/>
    </row>
    <row r="129" spans="1:64">
      <c r="A129" s="258"/>
      <c r="B129" s="259" t="s">
        <v>375</v>
      </c>
      <c r="C129" s="260">
        <v>40057</v>
      </c>
      <c r="D129" s="261" t="s">
        <v>120</v>
      </c>
      <c r="E129" s="262" t="s">
        <v>288</v>
      </c>
      <c r="F129" s="263" t="s">
        <v>245</v>
      </c>
      <c r="G129" s="343">
        <v>135619</v>
      </c>
      <c r="H129" s="343">
        <v>9296905</v>
      </c>
      <c r="I129" s="263" t="s">
        <v>238</v>
      </c>
      <c r="J129" s="265">
        <v>3</v>
      </c>
      <c r="K129" s="265">
        <v>18</v>
      </c>
      <c r="L129" s="265">
        <v>1350.5</v>
      </c>
      <c r="M129" s="266">
        <v>10.199999999999999</v>
      </c>
      <c r="N129" s="323" t="s">
        <v>239</v>
      </c>
      <c r="O129" s="268">
        <v>5645</v>
      </c>
      <c r="P129" s="269">
        <v>477</v>
      </c>
      <c r="Q129" s="268">
        <v>6122</v>
      </c>
      <c r="R129" s="270">
        <v>2922</v>
      </c>
      <c r="S129" s="268">
        <v>43</v>
      </c>
      <c r="T129" s="268">
        <v>736</v>
      </c>
      <c r="U129" s="268">
        <v>310</v>
      </c>
      <c r="V129" s="268">
        <v>141</v>
      </c>
      <c r="W129" s="268">
        <v>155</v>
      </c>
      <c r="X129" s="268">
        <v>241</v>
      </c>
      <c r="Y129" s="268">
        <v>0</v>
      </c>
      <c r="Z129" s="269">
        <v>74</v>
      </c>
      <c r="AA129" s="268">
        <v>46</v>
      </c>
      <c r="AB129" s="270">
        <v>20</v>
      </c>
      <c r="AC129" s="268">
        <v>22</v>
      </c>
      <c r="AD129" s="268">
        <v>137</v>
      </c>
      <c r="AE129" s="268">
        <v>44</v>
      </c>
      <c r="AF129" s="268">
        <v>0</v>
      </c>
      <c r="AG129" s="269">
        <v>32</v>
      </c>
      <c r="AH129" s="268">
        <v>378</v>
      </c>
      <c r="AI129" s="268">
        <v>246</v>
      </c>
      <c r="AJ129" s="268">
        <v>78</v>
      </c>
      <c r="AK129" s="269">
        <v>7</v>
      </c>
      <c r="AL129" s="271">
        <v>5631</v>
      </c>
      <c r="AM129" s="272">
        <v>0.77</v>
      </c>
      <c r="AN129" s="273" t="s">
        <v>240</v>
      </c>
      <c r="AO129" s="274"/>
      <c r="AP129" s="274"/>
      <c r="AQ129" s="274"/>
      <c r="AR129" s="274"/>
      <c r="AS129" s="274"/>
      <c r="AT129" s="274"/>
      <c r="AU129" s="274"/>
      <c r="AV129" s="274"/>
      <c r="AW129" s="274"/>
      <c r="AX129" s="274"/>
      <c r="AY129" s="274"/>
      <c r="AZ129" s="274"/>
      <c r="BA129" s="274"/>
      <c r="BB129" s="274"/>
      <c r="BC129" s="274"/>
      <c r="BD129" s="274"/>
      <c r="BE129" s="274"/>
      <c r="BF129" s="274"/>
      <c r="BG129" s="274"/>
      <c r="BH129" s="274"/>
      <c r="BI129" s="274"/>
      <c r="BJ129" s="274"/>
      <c r="BK129" s="274"/>
      <c r="BL129" s="274"/>
    </row>
    <row r="130" spans="1:64">
      <c r="A130" s="258"/>
      <c r="B130" s="275" t="s">
        <v>376</v>
      </c>
      <c r="C130" s="319">
        <v>40057</v>
      </c>
      <c r="D130" s="277" t="s">
        <v>120</v>
      </c>
      <c r="E130" s="278" t="s">
        <v>288</v>
      </c>
      <c r="F130" s="279" t="s">
        <v>245</v>
      </c>
      <c r="G130" s="367">
        <v>135886</v>
      </c>
      <c r="H130" s="367">
        <v>9296906</v>
      </c>
      <c r="I130" s="279" t="s">
        <v>238</v>
      </c>
      <c r="J130" s="280">
        <v>3</v>
      </c>
      <c r="K130" s="280">
        <v>19</v>
      </c>
      <c r="L130" s="280">
        <v>2187</v>
      </c>
      <c r="M130" s="281">
        <v>37.5</v>
      </c>
      <c r="N130" s="321" t="s">
        <v>242</v>
      </c>
      <c r="O130" s="283">
        <v>7031</v>
      </c>
      <c r="P130" s="284">
        <v>214</v>
      </c>
      <c r="Q130" s="283">
        <v>7246</v>
      </c>
      <c r="R130" s="285">
        <v>3270</v>
      </c>
      <c r="S130" s="283">
        <v>294</v>
      </c>
      <c r="T130" s="283">
        <v>1158</v>
      </c>
      <c r="U130" s="283">
        <v>496</v>
      </c>
      <c r="V130" s="283">
        <v>203</v>
      </c>
      <c r="W130" s="283">
        <v>139</v>
      </c>
      <c r="X130" s="283">
        <v>261</v>
      </c>
      <c r="Y130" s="283">
        <v>158</v>
      </c>
      <c r="Z130" s="284">
        <v>102</v>
      </c>
      <c r="AA130" s="283">
        <v>230</v>
      </c>
      <c r="AB130" s="285">
        <v>8</v>
      </c>
      <c r="AC130" s="283">
        <v>32</v>
      </c>
      <c r="AD130" s="283">
        <v>120</v>
      </c>
      <c r="AE130" s="283">
        <v>31</v>
      </c>
      <c r="AF130" s="283">
        <v>0</v>
      </c>
      <c r="AG130" s="284">
        <v>17</v>
      </c>
      <c r="AH130" s="283">
        <v>856</v>
      </c>
      <c r="AI130" s="283">
        <v>206</v>
      </c>
      <c r="AJ130" s="283">
        <v>10</v>
      </c>
      <c r="AK130" s="284">
        <v>0</v>
      </c>
      <c r="AL130" s="286">
        <v>7590</v>
      </c>
      <c r="AM130" s="287">
        <v>0.56000000000000005</v>
      </c>
      <c r="AN130" s="288">
        <v>0.37</v>
      </c>
      <c r="AO130" s="274"/>
      <c r="AP130" s="274"/>
      <c r="AQ130" s="274"/>
      <c r="AR130" s="274"/>
      <c r="AS130" s="274"/>
      <c r="AT130" s="274"/>
      <c r="AU130" s="274"/>
      <c r="AV130" s="274"/>
      <c r="AW130" s="274"/>
      <c r="AX130" s="274"/>
      <c r="AY130" s="274"/>
      <c r="AZ130" s="274"/>
      <c r="BA130" s="274"/>
      <c r="BB130" s="274"/>
      <c r="BC130" s="274"/>
      <c r="BD130" s="274"/>
      <c r="BE130" s="274"/>
      <c r="BF130" s="274"/>
      <c r="BG130" s="274"/>
      <c r="BH130" s="274"/>
      <c r="BI130" s="274"/>
      <c r="BJ130" s="274"/>
      <c r="BK130" s="274"/>
      <c r="BL130" s="274"/>
    </row>
    <row r="131" spans="1:64">
      <c r="A131" s="258"/>
      <c r="B131" s="275" t="s">
        <v>377</v>
      </c>
      <c r="C131" s="319">
        <v>40057</v>
      </c>
      <c r="D131" s="277" t="s">
        <v>121</v>
      </c>
      <c r="E131" s="278" t="s">
        <v>290</v>
      </c>
      <c r="F131" s="279" t="s">
        <v>245</v>
      </c>
      <c r="G131" s="280">
        <v>135761</v>
      </c>
      <c r="H131" s="280">
        <v>8926906</v>
      </c>
      <c r="I131" s="279" t="s">
        <v>238</v>
      </c>
      <c r="J131" s="280">
        <v>11</v>
      </c>
      <c r="K131" s="280">
        <v>18</v>
      </c>
      <c r="L131" s="280">
        <v>588</v>
      </c>
      <c r="M131" s="281">
        <v>45.3</v>
      </c>
      <c r="N131" s="282" t="s">
        <v>242</v>
      </c>
      <c r="O131" s="283">
        <v>9270</v>
      </c>
      <c r="P131" s="284">
        <v>350</v>
      </c>
      <c r="Q131" s="283">
        <v>9621</v>
      </c>
      <c r="R131" s="285">
        <v>3998</v>
      </c>
      <c r="S131" s="283">
        <v>187</v>
      </c>
      <c r="T131" s="283">
        <v>1100</v>
      </c>
      <c r="U131" s="283">
        <v>884</v>
      </c>
      <c r="V131" s="283">
        <v>180</v>
      </c>
      <c r="W131" s="283">
        <v>165</v>
      </c>
      <c r="X131" s="283">
        <v>0</v>
      </c>
      <c r="Y131" s="283">
        <v>0</v>
      </c>
      <c r="Z131" s="284">
        <v>226</v>
      </c>
      <c r="AA131" s="283">
        <v>199</v>
      </c>
      <c r="AB131" s="285">
        <v>349</v>
      </c>
      <c r="AC131" s="283">
        <v>114</v>
      </c>
      <c r="AD131" s="283">
        <v>252</v>
      </c>
      <c r="AE131" s="283">
        <v>141</v>
      </c>
      <c r="AF131" s="283">
        <v>27</v>
      </c>
      <c r="AG131" s="284">
        <v>0</v>
      </c>
      <c r="AH131" s="283">
        <v>1039</v>
      </c>
      <c r="AI131" s="283">
        <v>779</v>
      </c>
      <c r="AJ131" s="283">
        <v>109</v>
      </c>
      <c r="AK131" s="284">
        <v>0</v>
      </c>
      <c r="AL131" s="286">
        <v>9750</v>
      </c>
      <c r="AM131" s="287" t="s">
        <v>240</v>
      </c>
      <c r="AN131" s="288">
        <v>0.44</v>
      </c>
      <c r="AO131" s="274"/>
      <c r="AP131" s="274"/>
      <c r="AQ131" s="274"/>
      <c r="AR131" s="274"/>
      <c r="AS131" s="274"/>
      <c r="AT131" s="274"/>
      <c r="AU131" s="274"/>
      <c r="AV131" s="274"/>
      <c r="AW131" s="274"/>
      <c r="AX131" s="274"/>
      <c r="AY131" s="274"/>
      <c r="AZ131" s="274"/>
      <c r="BA131" s="274"/>
      <c r="BB131" s="274"/>
      <c r="BC131" s="274"/>
      <c r="BD131" s="274"/>
      <c r="BE131" s="274"/>
      <c r="BF131" s="274"/>
      <c r="BG131" s="274"/>
      <c r="BH131" s="274"/>
      <c r="BI131" s="274"/>
      <c r="BJ131" s="274"/>
      <c r="BK131" s="274"/>
      <c r="BL131" s="274"/>
    </row>
    <row r="132" spans="1:64">
      <c r="A132" s="258"/>
      <c r="B132" s="275" t="s">
        <v>378</v>
      </c>
      <c r="C132" s="276">
        <v>40057</v>
      </c>
      <c r="D132" s="277" t="s">
        <v>121</v>
      </c>
      <c r="E132" s="278" t="s">
        <v>290</v>
      </c>
      <c r="F132" s="279" t="s">
        <v>245</v>
      </c>
      <c r="G132" s="280">
        <v>135685</v>
      </c>
      <c r="H132" s="280">
        <v>8926919</v>
      </c>
      <c r="I132" s="279" t="s">
        <v>238</v>
      </c>
      <c r="J132" s="280">
        <v>11</v>
      </c>
      <c r="K132" s="280">
        <v>18</v>
      </c>
      <c r="L132" s="280">
        <v>906</v>
      </c>
      <c r="M132" s="281">
        <v>42.1</v>
      </c>
      <c r="N132" s="282" t="s">
        <v>242</v>
      </c>
      <c r="O132" s="283">
        <v>8061</v>
      </c>
      <c r="P132" s="284">
        <v>326</v>
      </c>
      <c r="Q132" s="283">
        <v>8386</v>
      </c>
      <c r="R132" s="285">
        <v>3423</v>
      </c>
      <c r="S132" s="283">
        <v>118</v>
      </c>
      <c r="T132" s="283">
        <v>1173</v>
      </c>
      <c r="U132" s="283">
        <v>728</v>
      </c>
      <c r="V132" s="283">
        <v>114</v>
      </c>
      <c r="W132" s="283">
        <v>161</v>
      </c>
      <c r="X132" s="283">
        <v>0</v>
      </c>
      <c r="Y132" s="283">
        <v>0</v>
      </c>
      <c r="Z132" s="284">
        <v>188</v>
      </c>
      <c r="AA132" s="283">
        <v>123</v>
      </c>
      <c r="AB132" s="285">
        <v>136</v>
      </c>
      <c r="AC132" s="283">
        <v>61</v>
      </c>
      <c r="AD132" s="283">
        <v>202</v>
      </c>
      <c r="AE132" s="283">
        <v>55</v>
      </c>
      <c r="AF132" s="283">
        <v>1</v>
      </c>
      <c r="AG132" s="284">
        <v>68</v>
      </c>
      <c r="AH132" s="283">
        <v>768</v>
      </c>
      <c r="AI132" s="283">
        <v>432</v>
      </c>
      <c r="AJ132" s="283">
        <v>235</v>
      </c>
      <c r="AK132" s="284">
        <v>0</v>
      </c>
      <c r="AL132" s="286">
        <v>7986</v>
      </c>
      <c r="AM132" s="287" t="s">
        <v>240</v>
      </c>
      <c r="AN132" s="288">
        <v>0.25</v>
      </c>
      <c r="AO132" s="274"/>
      <c r="AP132" s="274"/>
      <c r="AQ132" s="274"/>
      <c r="AR132" s="274"/>
      <c r="AS132" s="274"/>
      <c r="AT132" s="274"/>
      <c r="AU132" s="274"/>
      <c r="AV132" s="274"/>
      <c r="AW132" s="274"/>
      <c r="AX132" s="274"/>
      <c r="AY132" s="274"/>
      <c r="AZ132" s="274"/>
      <c r="BA132" s="274"/>
      <c r="BB132" s="274"/>
      <c r="BC132" s="274"/>
      <c r="BD132" s="274"/>
      <c r="BE132" s="274"/>
      <c r="BF132" s="274"/>
      <c r="BG132" s="274"/>
      <c r="BH132" s="274"/>
      <c r="BI132" s="274"/>
      <c r="BJ132" s="274"/>
      <c r="BK132" s="274"/>
      <c r="BL132" s="274"/>
    </row>
    <row r="133" spans="1:64">
      <c r="A133" s="258"/>
      <c r="B133" s="259" t="s">
        <v>379</v>
      </c>
      <c r="C133" s="340">
        <v>40422</v>
      </c>
      <c r="D133" s="261" t="s">
        <v>122</v>
      </c>
      <c r="E133" s="262" t="s">
        <v>290</v>
      </c>
      <c r="F133" s="263" t="s">
        <v>245</v>
      </c>
      <c r="G133" s="265">
        <v>136291</v>
      </c>
      <c r="H133" s="265">
        <v>8915401</v>
      </c>
      <c r="I133" s="263" t="s">
        <v>278</v>
      </c>
      <c r="J133" s="265">
        <v>11</v>
      </c>
      <c r="K133" s="265">
        <v>18</v>
      </c>
      <c r="L133" s="265">
        <v>1359</v>
      </c>
      <c r="M133" s="266">
        <v>4.8</v>
      </c>
      <c r="N133" s="323" t="s">
        <v>239</v>
      </c>
      <c r="O133" s="268">
        <v>5108</v>
      </c>
      <c r="P133" s="269">
        <v>355</v>
      </c>
      <c r="Q133" s="268">
        <v>5463</v>
      </c>
      <c r="R133" s="270">
        <v>3004</v>
      </c>
      <c r="S133" s="268">
        <v>94</v>
      </c>
      <c r="T133" s="268">
        <v>589</v>
      </c>
      <c r="U133" s="268">
        <v>228</v>
      </c>
      <c r="V133" s="268">
        <v>69</v>
      </c>
      <c r="W133" s="268">
        <v>98</v>
      </c>
      <c r="X133" s="268" t="s">
        <v>254</v>
      </c>
      <c r="Y133" s="268">
        <v>0</v>
      </c>
      <c r="Z133" s="269">
        <v>56</v>
      </c>
      <c r="AA133" s="268">
        <v>176</v>
      </c>
      <c r="AB133" s="270">
        <v>85</v>
      </c>
      <c r="AC133" s="268">
        <v>7</v>
      </c>
      <c r="AD133" s="268">
        <v>99</v>
      </c>
      <c r="AE133" s="268">
        <v>24</v>
      </c>
      <c r="AF133" s="268">
        <v>20</v>
      </c>
      <c r="AG133" s="269">
        <v>46</v>
      </c>
      <c r="AH133" s="268">
        <v>367</v>
      </c>
      <c r="AI133" s="268" t="s">
        <v>254</v>
      </c>
      <c r="AJ133" s="268">
        <v>109</v>
      </c>
      <c r="AK133" s="269">
        <v>32</v>
      </c>
      <c r="AL133" s="271">
        <v>5314</v>
      </c>
      <c r="AM133" s="272" t="s">
        <v>240</v>
      </c>
      <c r="AN133" s="273">
        <v>0.72</v>
      </c>
      <c r="AO133" s="274"/>
      <c r="AP133" s="274"/>
      <c r="AQ133" s="274"/>
      <c r="AR133" s="274"/>
      <c r="AS133" s="274"/>
      <c r="AT133" s="274"/>
      <c r="AU133" s="274"/>
      <c r="AV133" s="274"/>
      <c r="AW133" s="274"/>
      <c r="AX133" s="274"/>
      <c r="AY133" s="274"/>
      <c r="AZ133" s="274"/>
      <c r="BA133" s="274"/>
      <c r="BB133" s="274"/>
      <c r="BC133" s="274"/>
      <c r="BD133" s="274"/>
      <c r="BE133" s="274"/>
      <c r="BF133" s="274"/>
      <c r="BG133" s="274"/>
      <c r="BH133" s="274"/>
      <c r="BI133" s="274"/>
      <c r="BJ133" s="274"/>
      <c r="BK133" s="274"/>
      <c r="BL133" s="274"/>
    </row>
    <row r="134" spans="1:64">
      <c r="A134" s="258"/>
      <c r="B134" s="289" t="s">
        <v>380</v>
      </c>
      <c r="C134" s="303">
        <v>39692</v>
      </c>
      <c r="D134" s="291" t="s">
        <v>122</v>
      </c>
      <c r="E134" s="292" t="s">
        <v>290</v>
      </c>
      <c r="F134" s="293" t="s">
        <v>245</v>
      </c>
      <c r="G134" s="294">
        <v>135583</v>
      </c>
      <c r="H134" s="294">
        <v>8916905</v>
      </c>
      <c r="I134" s="293" t="s">
        <v>238</v>
      </c>
      <c r="J134" s="294">
        <v>11</v>
      </c>
      <c r="K134" s="294">
        <v>19</v>
      </c>
      <c r="L134" s="294">
        <v>827</v>
      </c>
      <c r="M134" s="295">
        <v>23.2</v>
      </c>
      <c r="N134" s="304" t="s">
        <v>246</v>
      </c>
      <c r="O134" s="297">
        <v>6122</v>
      </c>
      <c r="P134" s="298">
        <v>411</v>
      </c>
      <c r="Q134" s="297">
        <v>6533</v>
      </c>
      <c r="R134" s="299">
        <v>3149</v>
      </c>
      <c r="S134" s="297">
        <v>0</v>
      </c>
      <c r="T134" s="297">
        <v>593</v>
      </c>
      <c r="U134" s="297">
        <v>706</v>
      </c>
      <c r="V134" s="297">
        <v>238</v>
      </c>
      <c r="W134" s="297">
        <v>197</v>
      </c>
      <c r="X134" s="297">
        <v>0</v>
      </c>
      <c r="Y134" s="297">
        <v>0</v>
      </c>
      <c r="Z134" s="298">
        <v>71</v>
      </c>
      <c r="AA134" s="297">
        <v>33</v>
      </c>
      <c r="AB134" s="299">
        <v>13</v>
      </c>
      <c r="AC134" s="297">
        <v>10</v>
      </c>
      <c r="AD134" s="297">
        <v>154</v>
      </c>
      <c r="AE134" s="297">
        <v>115</v>
      </c>
      <c r="AF134" s="297">
        <v>0</v>
      </c>
      <c r="AG134" s="298">
        <v>0</v>
      </c>
      <c r="AH134" s="297">
        <v>953</v>
      </c>
      <c r="AI134" s="297">
        <v>712</v>
      </c>
      <c r="AJ134" s="297">
        <v>0</v>
      </c>
      <c r="AK134" s="298">
        <v>0</v>
      </c>
      <c r="AL134" s="300">
        <v>6943</v>
      </c>
      <c r="AM134" s="301" t="s">
        <v>240</v>
      </c>
      <c r="AN134" s="302">
        <v>0.42</v>
      </c>
      <c r="AO134" s="274"/>
      <c r="AP134" s="274"/>
      <c r="AQ134" s="274"/>
      <c r="AR134" s="274"/>
      <c r="AS134" s="274"/>
      <c r="AT134" s="274"/>
      <c r="AU134" s="274"/>
      <c r="AV134" s="274"/>
      <c r="AW134" s="274"/>
      <c r="AX134" s="274"/>
      <c r="AY134" s="274"/>
      <c r="AZ134" s="274"/>
      <c r="BA134" s="274"/>
      <c r="BB134" s="274"/>
      <c r="BC134" s="274"/>
      <c r="BD134" s="274"/>
      <c r="BE134" s="274"/>
      <c r="BF134" s="274"/>
      <c r="BG134" s="274"/>
      <c r="BH134" s="274"/>
      <c r="BI134" s="274"/>
      <c r="BJ134" s="274"/>
      <c r="BK134" s="274"/>
      <c r="BL134" s="274"/>
    </row>
    <row r="135" spans="1:64">
      <c r="A135" s="258"/>
      <c r="B135" s="289" t="s">
        <v>381</v>
      </c>
      <c r="C135" s="290">
        <v>40422</v>
      </c>
      <c r="D135" s="291" t="s">
        <v>123</v>
      </c>
      <c r="E135" s="292" t="s">
        <v>252</v>
      </c>
      <c r="F135" s="293" t="s">
        <v>245</v>
      </c>
      <c r="G135" s="294">
        <v>136148</v>
      </c>
      <c r="H135" s="294">
        <v>3536907</v>
      </c>
      <c r="I135" s="293" t="s">
        <v>238</v>
      </c>
      <c r="J135" s="294">
        <v>11</v>
      </c>
      <c r="K135" s="294">
        <v>16</v>
      </c>
      <c r="L135" s="294">
        <v>1504</v>
      </c>
      <c r="M135" s="295">
        <v>33.4</v>
      </c>
      <c r="N135" s="296" t="s">
        <v>246</v>
      </c>
      <c r="O135" s="297">
        <v>8525</v>
      </c>
      <c r="P135" s="298">
        <v>148</v>
      </c>
      <c r="Q135" s="297">
        <v>8672</v>
      </c>
      <c r="R135" s="299">
        <v>3304</v>
      </c>
      <c r="S135" s="297">
        <v>212</v>
      </c>
      <c r="T135" s="297">
        <v>1164</v>
      </c>
      <c r="U135" s="297">
        <v>537</v>
      </c>
      <c r="V135" s="297">
        <v>99</v>
      </c>
      <c r="W135" s="297">
        <v>106</v>
      </c>
      <c r="X135" s="297">
        <v>198</v>
      </c>
      <c r="Y135" s="297">
        <v>465</v>
      </c>
      <c r="Z135" s="298">
        <v>57</v>
      </c>
      <c r="AA135" s="297">
        <v>157</v>
      </c>
      <c r="AB135" s="299">
        <v>174</v>
      </c>
      <c r="AC135" s="297">
        <v>51</v>
      </c>
      <c r="AD135" s="297">
        <v>118</v>
      </c>
      <c r="AE135" s="297">
        <v>37</v>
      </c>
      <c r="AF135" s="297">
        <v>7</v>
      </c>
      <c r="AG135" s="298">
        <v>72</v>
      </c>
      <c r="AH135" s="297">
        <v>1179</v>
      </c>
      <c r="AI135" s="297">
        <v>456</v>
      </c>
      <c r="AJ135" s="297">
        <v>215</v>
      </c>
      <c r="AK135" s="298">
        <v>0</v>
      </c>
      <c r="AL135" s="300">
        <v>8607</v>
      </c>
      <c r="AM135" s="301" t="s">
        <v>240</v>
      </c>
      <c r="AN135" s="302">
        <v>0.46</v>
      </c>
      <c r="AO135" s="274"/>
      <c r="AP135" s="274"/>
      <c r="AQ135" s="274"/>
      <c r="AR135" s="274"/>
      <c r="AS135" s="274"/>
      <c r="AT135" s="274"/>
      <c r="AU135" s="274"/>
      <c r="AV135" s="274"/>
      <c r="AW135" s="274"/>
      <c r="AX135" s="274"/>
      <c r="AY135" s="274"/>
      <c r="AZ135" s="274"/>
      <c r="BA135" s="274"/>
      <c r="BB135" s="274"/>
      <c r="BC135" s="274"/>
      <c r="BD135" s="274"/>
      <c r="BE135" s="274"/>
      <c r="BF135" s="274"/>
      <c r="BG135" s="274"/>
      <c r="BH135" s="274"/>
      <c r="BI135" s="274"/>
      <c r="BJ135" s="274"/>
      <c r="BK135" s="274"/>
      <c r="BL135" s="274"/>
    </row>
    <row r="136" spans="1:64">
      <c r="A136" s="258"/>
      <c r="B136" s="289" t="s">
        <v>382</v>
      </c>
      <c r="C136" s="290">
        <v>39693</v>
      </c>
      <c r="D136" s="291" t="s">
        <v>124</v>
      </c>
      <c r="E136" s="292" t="s">
        <v>269</v>
      </c>
      <c r="F136" s="293" t="s">
        <v>245</v>
      </c>
      <c r="G136" s="294">
        <v>135675</v>
      </c>
      <c r="H136" s="294">
        <v>9316906</v>
      </c>
      <c r="I136" s="293" t="s">
        <v>238</v>
      </c>
      <c r="J136" s="294">
        <v>11</v>
      </c>
      <c r="K136" s="294">
        <v>19</v>
      </c>
      <c r="L136" s="294">
        <v>791</v>
      </c>
      <c r="M136" s="295">
        <v>32.1</v>
      </c>
      <c r="N136" s="296" t="s">
        <v>246</v>
      </c>
      <c r="O136" s="297">
        <v>10929</v>
      </c>
      <c r="P136" s="298">
        <v>546</v>
      </c>
      <c r="Q136" s="297">
        <v>11475</v>
      </c>
      <c r="R136" s="299">
        <v>2047</v>
      </c>
      <c r="S136" s="297">
        <v>157</v>
      </c>
      <c r="T136" s="297">
        <v>1072</v>
      </c>
      <c r="U136" s="297">
        <v>651</v>
      </c>
      <c r="V136" s="297">
        <v>235</v>
      </c>
      <c r="W136" s="297">
        <v>126</v>
      </c>
      <c r="X136" s="297">
        <v>1887</v>
      </c>
      <c r="Y136" s="297">
        <v>0</v>
      </c>
      <c r="Z136" s="298">
        <v>81</v>
      </c>
      <c r="AA136" s="297">
        <v>66</v>
      </c>
      <c r="AB136" s="299">
        <v>72</v>
      </c>
      <c r="AC136" s="297">
        <v>18</v>
      </c>
      <c r="AD136" s="297">
        <v>137</v>
      </c>
      <c r="AE136" s="297">
        <v>75</v>
      </c>
      <c r="AF136" s="297">
        <v>53</v>
      </c>
      <c r="AG136" s="298">
        <v>19</v>
      </c>
      <c r="AH136" s="297">
        <v>880</v>
      </c>
      <c r="AI136" s="297">
        <v>637</v>
      </c>
      <c r="AJ136" s="297">
        <v>150</v>
      </c>
      <c r="AK136" s="298">
        <v>0</v>
      </c>
      <c r="AL136" s="300">
        <v>8363</v>
      </c>
      <c r="AM136" s="301" t="s">
        <v>240</v>
      </c>
      <c r="AN136" s="302">
        <v>0.28000000000000003</v>
      </c>
      <c r="AO136" s="274"/>
      <c r="AP136" s="274"/>
      <c r="AQ136" s="274"/>
      <c r="AR136" s="274"/>
      <c r="AS136" s="274"/>
      <c r="AT136" s="274"/>
      <c r="AU136" s="274"/>
      <c r="AV136" s="274"/>
      <c r="AW136" s="274"/>
      <c r="AX136" s="274"/>
      <c r="AY136" s="274"/>
      <c r="AZ136" s="274"/>
      <c r="BA136" s="274"/>
      <c r="BB136" s="274"/>
      <c r="BC136" s="274"/>
      <c r="BD136" s="274"/>
      <c r="BE136" s="274"/>
      <c r="BF136" s="274"/>
      <c r="BG136" s="274"/>
      <c r="BH136" s="274"/>
      <c r="BI136" s="274"/>
      <c r="BJ136" s="274"/>
      <c r="BK136" s="274"/>
      <c r="BL136" s="274"/>
    </row>
    <row r="137" spans="1:64">
      <c r="A137" s="258"/>
      <c r="B137" s="259" t="s">
        <v>383</v>
      </c>
      <c r="C137" s="260">
        <v>40422</v>
      </c>
      <c r="D137" s="261" t="s">
        <v>125</v>
      </c>
      <c r="E137" s="262" t="s">
        <v>244</v>
      </c>
      <c r="F137" s="263" t="s">
        <v>245</v>
      </c>
      <c r="G137" s="265">
        <v>136266</v>
      </c>
      <c r="H137" s="265">
        <v>8745417</v>
      </c>
      <c r="I137" s="263" t="s">
        <v>278</v>
      </c>
      <c r="J137" s="265">
        <v>11</v>
      </c>
      <c r="K137" s="265">
        <v>18</v>
      </c>
      <c r="L137" s="265">
        <v>1555</v>
      </c>
      <c r="M137" s="266">
        <v>4.4000000000000004</v>
      </c>
      <c r="N137" s="323" t="s">
        <v>239</v>
      </c>
      <c r="O137" s="268">
        <v>5089</v>
      </c>
      <c r="P137" s="269">
        <v>372</v>
      </c>
      <c r="Q137" s="268">
        <v>5462</v>
      </c>
      <c r="R137" s="270">
        <v>2698</v>
      </c>
      <c r="S137" s="268">
        <v>44</v>
      </c>
      <c r="T137" s="268">
        <v>662</v>
      </c>
      <c r="U137" s="268">
        <v>282</v>
      </c>
      <c r="V137" s="268">
        <v>166</v>
      </c>
      <c r="W137" s="268">
        <v>0</v>
      </c>
      <c r="X137" s="268">
        <v>44</v>
      </c>
      <c r="Y137" s="268">
        <v>39</v>
      </c>
      <c r="Z137" s="269">
        <v>25</v>
      </c>
      <c r="AA137" s="268">
        <v>358</v>
      </c>
      <c r="AB137" s="270">
        <v>12</v>
      </c>
      <c r="AC137" s="268">
        <v>12</v>
      </c>
      <c r="AD137" s="268">
        <v>84</v>
      </c>
      <c r="AE137" s="268">
        <v>44</v>
      </c>
      <c r="AF137" s="268">
        <v>1</v>
      </c>
      <c r="AG137" s="269">
        <v>24</v>
      </c>
      <c r="AH137" s="268">
        <v>475</v>
      </c>
      <c r="AI137" s="268">
        <v>216</v>
      </c>
      <c r="AJ137" s="268">
        <v>41</v>
      </c>
      <c r="AK137" s="269">
        <v>109</v>
      </c>
      <c r="AL137" s="271">
        <v>5335</v>
      </c>
      <c r="AM137" s="272" t="s">
        <v>240</v>
      </c>
      <c r="AN137" s="273">
        <v>0.72</v>
      </c>
      <c r="AO137" s="274"/>
      <c r="AP137" s="274"/>
      <c r="AQ137" s="274"/>
      <c r="AR137" s="274"/>
      <c r="AS137" s="274"/>
      <c r="AT137" s="274"/>
      <c r="AU137" s="274"/>
      <c r="AV137" s="274"/>
      <c r="AW137" s="274"/>
      <c r="AX137" s="274"/>
      <c r="AY137" s="274"/>
      <c r="AZ137" s="274"/>
      <c r="BA137" s="274"/>
      <c r="BB137" s="274"/>
      <c r="BC137" s="274"/>
      <c r="BD137" s="274"/>
      <c r="BE137" s="274"/>
      <c r="BF137" s="274"/>
      <c r="BG137" s="274"/>
      <c r="BH137" s="274"/>
      <c r="BI137" s="274"/>
      <c r="BJ137" s="274"/>
      <c r="BK137" s="274"/>
      <c r="BL137" s="274"/>
    </row>
    <row r="138" spans="1:64">
      <c r="A138" s="258"/>
      <c r="B138" s="259" t="s">
        <v>384</v>
      </c>
      <c r="C138" s="322">
        <v>39326</v>
      </c>
      <c r="D138" s="261" t="s">
        <v>125</v>
      </c>
      <c r="E138" s="262" t="s">
        <v>244</v>
      </c>
      <c r="F138" s="263" t="s">
        <v>245</v>
      </c>
      <c r="G138" s="265">
        <v>135263</v>
      </c>
      <c r="H138" s="265">
        <v>8746905</v>
      </c>
      <c r="I138" s="263" t="s">
        <v>238</v>
      </c>
      <c r="J138" s="265">
        <v>11</v>
      </c>
      <c r="K138" s="265">
        <v>19</v>
      </c>
      <c r="L138" s="265">
        <v>2128.5</v>
      </c>
      <c r="M138" s="266">
        <v>20</v>
      </c>
      <c r="N138" s="323" t="s">
        <v>239</v>
      </c>
      <c r="O138" s="268">
        <v>6553</v>
      </c>
      <c r="P138" s="269">
        <v>350</v>
      </c>
      <c r="Q138" s="268">
        <v>6903</v>
      </c>
      <c r="R138" s="270">
        <v>4228</v>
      </c>
      <c r="S138" s="268">
        <v>119</v>
      </c>
      <c r="T138" s="268">
        <v>78</v>
      </c>
      <c r="U138" s="268">
        <v>529</v>
      </c>
      <c r="V138" s="268">
        <v>155</v>
      </c>
      <c r="W138" s="268">
        <v>114</v>
      </c>
      <c r="X138" s="268">
        <v>45</v>
      </c>
      <c r="Y138" s="268">
        <v>8</v>
      </c>
      <c r="Z138" s="269">
        <v>25</v>
      </c>
      <c r="AA138" s="268">
        <v>304</v>
      </c>
      <c r="AB138" s="270">
        <v>90</v>
      </c>
      <c r="AC138" s="268">
        <v>13</v>
      </c>
      <c r="AD138" s="268">
        <v>84</v>
      </c>
      <c r="AE138" s="268">
        <v>33</v>
      </c>
      <c r="AF138" s="268">
        <v>17</v>
      </c>
      <c r="AG138" s="269">
        <v>33</v>
      </c>
      <c r="AH138" s="268">
        <v>503</v>
      </c>
      <c r="AI138" s="268">
        <v>336</v>
      </c>
      <c r="AJ138" s="268">
        <v>99</v>
      </c>
      <c r="AK138" s="269">
        <v>6</v>
      </c>
      <c r="AL138" s="271">
        <v>6820</v>
      </c>
      <c r="AM138" s="272" t="s">
        <v>240</v>
      </c>
      <c r="AN138" s="273">
        <v>0.43</v>
      </c>
      <c r="AO138" s="274"/>
      <c r="AP138" s="274"/>
      <c r="AQ138" s="274"/>
      <c r="AR138" s="274"/>
      <c r="AS138" s="274"/>
      <c r="AT138" s="274"/>
      <c r="AU138" s="274"/>
      <c r="AV138" s="274"/>
      <c r="AW138" s="274"/>
      <c r="AX138" s="274"/>
      <c r="AY138" s="274"/>
      <c r="AZ138" s="274"/>
      <c r="BA138" s="274"/>
      <c r="BB138" s="274"/>
      <c r="BC138" s="274"/>
      <c r="BD138" s="274"/>
      <c r="BE138" s="274"/>
      <c r="BF138" s="274"/>
      <c r="BG138" s="274"/>
      <c r="BH138" s="274"/>
      <c r="BI138" s="274"/>
      <c r="BJ138" s="274"/>
      <c r="BK138" s="274"/>
      <c r="BL138" s="274"/>
    </row>
    <row r="139" spans="1:64">
      <c r="A139" s="258"/>
      <c r="B139" s="289" t="s">
        <v>385</v>
      </c>
      <c r="C139" s="290">
        <v>40422</v>
      </c>
      <c r="D139" s="291" t="s">
        <v>126</v>
      </c>
      <c r="E139" s="292" t="s">
        <v>258</v>
      </c>
      <c r="F139" s="293" t="s">
        <v>245</v>
      </c>
      <c r="G139" s="325">
        <v>136166</v>
      </c>
      <c r="H139" s="294">
        <v>8796906</v>
      </c>
      <c r="I139" s="293" t="s">
        <v>238</v>
      </c>
      <c r="J139" s="294">
        <v>11</v>
      </c>
      <c r="K139" s="294">
        <v>19</v>
      </c>
      <c r="L139" s="294">
        <v>1023</v>
      </c>
      <c r="M139" s="295">
        <v>32</v>
      </c>
      <c r="N139" s="304" t="s">
        <v>246</v>
      </c>
      <c r="O139" s="297">
        <v>7886</v>
      </c>
      <c r="P139" s="298">
        <v>384</v>
      </c>
      <c r="Q139" s="297">
        <v>8270</v>
      </c>
      <c r="R139" s="299">
        <v>3299</v>
      </c>
      <c r="S139" s="297">
        <v>191</v>
      </c>
      <c r="T139" s="297">
        <v>870</v>
      </c>
      <c r="U139" s="297">
        <v>435</v>
      </c>
      <c r="V139" s="297">
        <v>98</v>
      </c>
      <c r="W139" s="297">
        <v>74</v>
      </c>
      <c r="X139" s="297">
        <v>116</v>
      </c>
      <c r="Y139" s="297">
        <v>281</v>
      </c>
      <c r="Z139" s="298">
        <v>40</v>
      </c>
      <c r="AA139" s="297">
        <v>74</v>
      </c>
      <c r="AB139" s="299">
        <v>139</v>
      </c>
      <c r="AC139" s="297">
        <v>18</v>
      </c>
      <c r="AD139" s="297">
        <v>104</v>
      </c>
      <c r="AE139" s="297">
        <v>40</v>
      </c>
      <c r="AF139" s="297">
        <v>7</v>
      </c>
      <c r="AG139" s="298">
        <v>155</v>
      </c>
      <c r="AH139" s="297">
        <v>665</v>
      </c>
      <c r="AI139" s="297">
        <v>511</v>
      </c>
      <c r="AJ139" s="297">
        <v>91</v>
      </c>
      <c r="AK139" s="298">
        <v>5</v>
      </c>
      <c r="AL139" s="300">
        <v>7212</v>
      </c>
      <c r="AM139" s="301" t="s">
        <v>240</v>
      </c>
      <c r="AN139" s="302">
        <v>0.38</v>
      </c>
      <c r="AO139" s="274"/>
      <c r="AP139" s="274"/>
      <c r="AQ139" s="274"/>
      <c r="AR139" s="274"/>
      <c r="AS139" s="274"/>
      <c r="AT139" s="274"/>
      <c r="AU139" s="274"/>
      <c r="AV139" s="274"/>
      <c r="AW139" s="274"/>
      <c r="AX139" s="274"/>
      <c r="AY139" s="274"/>
      <c r="AZ139" s="274"/>
      <c r="BA139" s="274"/>
      <c r="BB139" s="274"/>
      <c r="BC139" s="274"/>
      <c r="BD139" s="274"/>
      <c r="BE139" s="274"/>
      <c r="BF139" s="274"/>
      <c r="BG139" s="274"/>
      <c r="BH139" s="274"/>
      <c r="BI139" s="274"/>
      <c r="BJ139" s="274"/>
      <c r="BK139" s="274"/>
      <c r="BL139" s="274"/>
    </row>
    <row r="140" spans="1:64">
      <c r="A140" s="258"/>
      <c r="B140" s="289" t="s">
        <v>386</v>
      </c>
      <c r="C140" s="290">
        <v>40422</v>
      </c>
      <c r="D140" s="291" t="s">
        <v>126</v>
      </c>
      <c r="E140" s="292" t="s">
        <v>258</v>
      </c>
      <c r="F140" s="293" t="s">
        <v>245</v>
      </c>
      <c r="G140" s="294">
        <v>136142</v>
      </c>
      <c r="H140" s="294">
        <v>8796905</v>
      </c>
      <c r="I140" s="293" t="s">
        <v>238</v>
      </c>
      <c r="J140" s="294">
        <v>11</v>
      </c>
      <c r="K140" s="294">
        <v>19</v>
      </c>
      <c r="L140" s="294">
        <v>1029</v>
      </c>
      <c r="M140" s="295">
        <v>33.5</v>
      </c>
      <c r="N140" s="304" t="s">
        <v>246</v>
      </c>
      <c r="O140" s="297">
        <v>7585</v>
      </c>
      <c r="P140" s="298">
        <v>164</v>
      </c>
      <c r="Q140" s="297">
        <v>7749</v>
      </c>
      <c r="R140" s="299">
        <v>3482</v>
      </c>
      <c r="S140" s="297">
        <v>5</v>
      </c>
      <c r="T140" s="297">
        <v>840</v>
      </c>
      <c r="U140" s="297">
        <v>428</v>
      </c>
      <c r="V140" s="297">
        <v>220</v>
      </c>
      <c r="W140" s="297">
        <v>87</v>
      </c>
      <c r="X140" s="297">
        <v>0</v>
      </c>
      <c r="Y140" s="297">
        <v>0</v>
      </c>
      <c r="Z140" s="298">
        <v>18</v>
      </c>
      <c r="AA140" s="297">
        <v>109</v>
      </c>
      <c r="AB140" s="299">
        <v>29</v>
      </c>
      <c r="AC140" s="297">
        <v>18</v>
      </c>
      <c r="AD140" s="297">
        <v>89</v>
      </c>
      <c r="AE140" s="297">
        <v>30</v>
      </c>
      <c r="AF140" s="297">
        <v>50</v>
      </c>
      <c r="AG140" s="298">
        <v>354</v>
      </c>
      <c r="AH140" s="297">
        <v>821</v>
      </c>
      <c r="AI140" s="297">
        <v>446</v>
      </c>
      <c r="AJ140" s="297">
        <v>36</v>
      </c>
      <c r="AK140" s="298">
        <v>10</v>
      </c>
      <c r="AL140" s="300">
        <v>7072</v>
      </c>
      <c r="AM140" s="301" t="s">
        <v>240</v>
      </c>
      <c r="AN140" s="302">
        <v>0.36</v>
      </c>
      <c r="AO140" s="274"/>
      <c r="AP140" s="274"/>
      <c r="AQ140" s="274"/>
      <c r="AR140" s="274"/>
      <c r="AS140" s="274"/>
      <c r="AT140" s="274"/>
      <c r="AU140" s="274"/>
      <c r="AV140" s="274"/>
      <c r="AW140" s="274"/>
      <c r="AX140" s="274"/>
      <c r="AY140" s="274"/>
      <c r="AZ140" s="274"/>
      <c r="BA140" s="274"/>
      <c r="BB140" s="274"/>
      <c r="BC140" s="274"/>
      <c r="BD140" s="274"/>
      <c r="BE140" s="274"/>
      <c r="BF140" s="274"/>
      <c r="BG140" s="274"/>
      <c r="BH140" s="274"/>
      <c r="BI140" s="274"/>
      <c r="BJ140" s="274"/>
      <c r="BK140" s="274"/>
      <c r="BL140" s="274"/>
    </row>
    <row r="141" spans="1:64">
      <c r="A141" s="258"/>
      <c r="B141" s="289" t="s">
        <v>387</v>
      </c>
      <c r="C141" s="290">
        <v>40422</v>
      </c>
      <c r="D141" s="291" t="s">
        <v>127</v>
      </c>
      <c r="E141" s="292" t="s">
        <v>258</v>
      </c>
      <c r="F141" s="293" t="s">
        <v>245</v>
      </c>
      <c r="G141" s="325">
        <v>136206</v>
      </c>
      <c r="H141" s="294">
        <v>8366905</v>
      </c>
      <c r="I141" s="293" t="s">
        <v>238</v>
      </c>
      <c r="J141" s="294">
        <v>11</v>
      </c>
      <c r="K141" s="294">
        <v>19</v>
      </c>
      <c r="L141" s="294">
        <v>464</v>
      </c>
      <c r="M141" s="295">
        <v>27.1</v>
      </c>
      <c r="N141" s="304" t="s">
        <v>246</v>
      </c>
      <c r="O141" s="297">
        <v>10231</v>
      </c>
      <c r="P141" s="298">
        <v>416</v>
      </c>
      <c r="Q141" s="297">
        <v>10647</v>
      </c>
      <c r="R141" s="299">
        <v>3433</v>
      </c>
      <c r="S141" s="297">
        <v>37</v>
      </c>
      <c r="T141" s="297">
        <v>1267</v>
      </c>
      <c r="U141" s="297">
        <v>940</v>
      </c>
      <c r="V141" s="297">
        <v>274</v>
      </c>
      <c r="W141" s="297">
        <v>172</v>
      </c>
      <c r="X141" s="297">
        <v>856</v>
      </c>
      <c r="Y141" s="297">
        <v>0</v>
      </c>
      <c r="Z141" s="298">
        <v>84</v>
      </c>
      <c r="AA141" s="297">
        <v>114</v>
      </c>
      <c r="AB141" s="299">
        <v>179</v>
      </c>
      <c r="AC141" s="297">
        <v>45</v>
      </c>
      <c r="AD141" s="297">
        <v>58</v>
      </c>
      <c r="AE141" s="297">
        <v>58</v>
      </c>
      <c r="AF141" s="297">
        <v>17</v>
      </c>
      <c r="AG141" s="298">
        <v>321</v>
      </c>
      <c r="AH141" s="297">
        <v>1157</v>
      </c>
      <c r="AI141" s="297">
        <v>522</v>
      </c>
      <c r="AJ141" s="297">
        <v>287</v>
      </c>
      <c r="AK141" s="298">
        <v>2</v>
      </c>
      <c r="AL141" s="300">
        <v>9823</v>
      </c>
      <c r="AM141" s="301" t="s">
        <v>240</v>
      </c>
      <c r="AN141" s="302">
        <v>0.03</v>
      </c>
      <c r="AO141" s="274"/>
      <c r="AP141" s="274"/>
      <c r="AQ141" s="274"/>
      <c r="AR141" s="274"/>
      <c r="AS141" s="274"/>
      <c r="AT141" s="274"/>
      <c r="AU141" s="274"/>
      <c r="AV141" s="274"/>
      <c r="AW141" s="274"/>
      <c r="AX141" s="274"/>
      <c r="AY141" s="274"/>
      <c r="AZ141" s="274"/>
      <c r="BA141" s="274"/>
      <c r="BB141" s="274"/>
      <c r="BC141" s="274"/>
      <c r="BD141" s="274"/>
      <c r="BE141" s="274"/>
      <c r="BF141" s="274"/>
      <c r="BG141" s="274"/>
      <c r="BH141" s="274"/>
      <c r="BI141" s="274"/>
      <c r="BJ141" s="274"/>
      <c r="BK141" s="274"/>
      <c r="BL141" s="274"/>
    </row>
    <row r="142" spans="1:64">
      <c r="A142" s="258"/>
      <c r="B142" s="275" t="s">
        <v>388</v>
      </c>
      <c r="C142" s="319">
        <v>38961</v>
      </c>
      <c r="D142" s="277" t="s">
        <v>129</v>
      </c>
      <c r="E142" s="278" t="s">
        <v>269</v>
      </c>
      <c r="F142" s="279" t="s">
        <v>245</v>
      </c>
      <c r="G142" s="280">
        <v>130247</v>
      </c>
      <c r="H142" s="280">
        <v>8706905</v>
      </c>
      <c r="I142" s="279" t="s">
        <v>238</v>
      </c>
      <c r="J142" s="280">
        <v>11</v>
      </c>
      <c r="K142" s="280">
        <v>18</v>
      </c>
      <c r="L142" s="280">
        <v>966</v>
      </c>
      <c r="M142" s="281">
        <v>41</v>
      </c>
      <c r="N142" s="321" t="s">
        <v>242</v>
      </c>
      <c r="O142" s="283">
        <v>8523</v>
      </c>
      <c r="P142" s="284">
        <v>446</v>
      </c>
      <c r="Q142" s="283">
        <v>8969</v>
      </c>
      <c r="R142" s="285">
        <v>3802</v>
      </c>
      <c r="S142" s="283">
        <v>70</v>
      </c>
      <c r="T142" s="283">
        <v>666</v>
      </c>
      <c r="U142" s="283">
        <v>472</v>
      </c>
      <c r="V142" s="283">
        <v>228</v>
      </c>
      <c r="W142" s="283">
        <v>152</v>
      </c>
      <c r="X142" s="283" t="s">
        <v>254</v>
      </c>
      <c r="Y142" s="283">
        <v>134</v>
      </c>
      <c r="Z142" s="284">
        <v>277</v>
      </c>
      <c r="AA142" s="283">
        <v>214</v>
      </c>
      <c r="AB142" s="285">
        <v>21</v>
      </c>
      <c r="AC142" s="283">
        <v>35</v>
      </c>
      <c r="AD142" s="283">
        <v>126</v>
      </c>
      <c r="AE142" s="283">
        <v>207</v>
      </c>
      <c r="AF142" s="283">
        <v>30</v>
      </c>
      <c r="AG142" s="284">
        <v>59</v>
      </c>
      <c r="AH142" s="283">
        <v>805</v>
      </c>
      <c r="AI142" s="283" t="s">
        <v>254</v>
      </c>
      <c r="AJ142" s="283">
        <v>228</v>
      </c>
      <c r="AK142" s="284">
        <v>0</v>
      </c>
      <c r="AL142" s="286">
        <v>8033</v>
      </c>
      <c r="AM142" s="287" t="s">
        <v>240</v>
      </c>
      <c r="AN142" s="288">
        <v>0.31</v>
      </c>
      <c r="AO142" s="274"/>
      <c r="AP142" s="274"/>
      <c r="AQ142" s="274"/>
      <c r="AR142" s="274"/>
      <c r="AS142" s="274"/>
      <c r="AT142" s="274"/>
      <c r="AU142" s="274"/>
      <c r="AV142" s="274"/>
      <c r="AW142" s="274"/>
      <c r="AX142" s="274"/>
      <c r="AY142" s="274"/>
      <c r="AZ142" s="274"/>
      <c r="BA142" s="274"/>
      <c r="BB142" s="274"/>
      <c r="BC142" s="274"/>
      <c r="BD142" s="274"/>
      <c r="BE142" s="274"/>
      <c r="BF142" s="274"/>
      <c r="BG142" s="274"/>
      <c r="BH142" s="274"/>
      <c r="BI142" s="274"/>
      <c r="BJ142" s="274"/>
      <c r="BK142" s="274"/>
      <c r="BL142" s="274"/>
    </row>
    <row r="143" spans="1:64">
      <c r="A143" s="258"/>
      <c r="B143" s="259" t="s">
        <v>389</v>
      </c>
      <c r="C143" s="340">
        <v>40422</v>
      </c>
      <c r="D143" s="261" t="s">
        <v>130</v>
      </c>
      <c r="E143" s="262" t="s">
        <v>193</v>
      </c>
      <c r="F143" s="263" t="s">
        <v>237</v>
      </c>
      <c r="G143" s="265">
        <v>136267</v>
      </c>
      <c r="H143" s="265">
        <v>3175400</v>
      </c>
      <c r="I143" s="263" t="s">
        <v>278</v>
      </c>
      <c r="J143" s="265">
        <v>11</v>
      </c>
      <c r="K143" s="265">
        <v>18</v>
      </c>
      <c r="L143" s="265">
        <v>1275</v>
      </c>
      <c r="M143" s="266">
        <v>17.2</v>
      </c>
      <c r="N143" s="323" t="s">
        <v>239</v>
      </c>
      <c r="O143" s="268">
        <v>5438</v>
      </c>
      <c r="P143" s="269">
        <v>362</v>
      </c>
      <c r="Q143" s="268">
        <v>5801</v>
      </c>
      <c r="R143" s="270">
        <v>3044</v>
      </c>
      <c r="S143" s="268">
        <v>0</v>
      </c>
      <c r="T143" s="268">
        <v>506</v>
      </c>
      <c r="U143" s="268">
        <v>131</v>
      </c>
      <c r="V143" s="268">
        <v>56</v>
      </c>
      <c r="W143" s="268">
        <v>0</v>
      </c>
      <c r="X143" s="268">
        <v>50</v>
      </c>
      <c r="Y143" s="268">
        <v>0</v>
      </c>
      <c r="Z143" s="269">
        <v>28</v>
      </c>
      <c r="AA143" s="268">
        <v>453</v>
      </c>
      <c r="AB143" s="270">
        <v>104</v>
      </c>
      <c r="AC143" s="268">
        <v>8</v>
      </c>
      <c r="AD143" s="268">
        <v>93</v>
      </c>
      <c r="AE143" s="268">
        <v>45</v>
      </c>
      <c r="AF143" s="268">
        <v>31</v>
      </c>
      <c r="AG143" s="269">
        <v>30</v>
      </c>
      <c r="AH143" s="268">
        <v>280</v>
      </c>
      <c r="AI143" s="268">
        <v>431</v>
      </c>
      <c r="AJ143" s="268">
        <v>44</v>
      </c>
      <c r="AK143" s="269">
        <v>6</v>
      </c>
      <c r="AL143" s="271">
        <v>5340</v>
      </c>
      <c r="AM143" s="272" t="s">
        <v>240</v>
      </c>
      <c r="AN143" s="273">
        <v>0.86</v>
      </c>
      <c r="AO143" s="274"/>
      <c r="AP143" s="274"/>
      <c r="AQ143" s="274"/>
      <c r="AR143" s="274"/>
      <c r="AS143" s="274"/>
      <c r="AT143" s="274"/>
      <c r="AU143" s="274"/>
      <c r="AV143" s="274"/>
      <c r="AW143" s="274"/>
      <c r="AX143" s="274"/>
      <c r="AY143" s="274"/>
      <c r="AZ143" s="274"/>
      <c r="BA143" s="274"/>
      <c r="BB143" s="274"/>
      <c r="BC143" s="274"/>
      <c r="BD143" s="274"/>
      <c r="BE143" s="274"/>
      <c r="BF143" s="274"/>
      <c r="BG143" s="274"/>
      <c r="BH143" s="274"/>
      <c r="BI143" s="274"/>
      <c r="BJ143" s="274"/>
      <c r="BK143" s="274"/>
      <c r="BL143" s="274"/>
    </row>
    <row r="144" spans="1:64">
      <c r="A144" s="258"/>
      <c r="B144" s="289" t="s">
        <v>390</v>
      </c>
      <c r="C144" s="303">
        <v>40422</v>
      </c>
      <c r="D144" s="291" t="s">
        <v>131</v>
      </c>
      <c r="E144" s="292" t="s">
        <v>288</v>
      </c>
      <c r="F144" s="293" t="s">
        <v>245</v>
      </c>
      <c r="G144" s="294">
        <v>136139</v>
      </c>
      <c r="H144" s="294">
        <v>8076905</v>
      </c>
      <c r="I144" s="293" t="s">
        <v>238</v>
      </c>
      <c r="J144" s="294">
        <v>11</v>
      </c>
      <c r="K144" s="294">
        <v>16</v>
      </c>
      <c r="L144" s="294">
        <v>812</v>
      </c>
      <c r="M144" s="295">
        <v>28</v>
      </c>
      <c r="N144" s="304" t="s">
        <v>246</v>
      </c>
      <c r="O144" s="297">
        <v>7943</v>
      </c>
      <c r="P144" s="298">
        <v>294</v>
      </c>
      <c r="Q144" s="297">
        <v>8238</v>
      </c>
      <c r="R144" s="299">
        <v>2995</v>
      </c>
      <c r="S144" s="297">
        <v>532</v>
      </c>
      <c r="T144" s="297">
        <v>634</v>
      </c>
      <c r="U144" s="297">
        <v>536</v>
      </c>
      <c r="V144" s="297">
        <v>208</v>
      </c>
      <c r="W144" s="297">
        <v>148</v>
      </c>
      <c r="X144" s="297" t="s">
        <v>254</v>
      </c>
      <c r="Y144" s="297">
        <v>27</v>
      </c>
      <c r="Z144" s="298">
        <v>202</v>
      </c>
      <c r="AA144" s="297">
        <v>140</v>
      </c>
      <c r="AB144" s="299">
        <v>21</v>
      </c>
      <c r="AC144" s="297">
        <v>15</v>
      </c>
      <c r="AD144" s="297">
        <v>110</v>
      </c>
      <c r="AE144" s="297">
        <v>62</v>
      </c>
      <c r="AF144" s="297">
        <v>1</v>
      </c>
      <c r="AG144" s="298">
        <v>43</v>
      </c>
      <c r="AH144" s="297">
        <v>1012</v>
      </c>
      <c r="AI144" s="297" t="s">
        <v>254</v>
      </c>
      <c r="AJ144" s="297">
        <v>99</v>
      </c>
      <c r="AK144" s="298">
        <v>134</v>
      </c>
      <c r="AL144" s="300">
        <v>7595</v>
      </c>
      <c r="AM144" s="301" t="s">
        <v>240</v>
      </c>
      <c r="AN144" s="302">
        <v>0.33</v>
      </c>
      <c r="AO144" s="274"/>
      <c r="AP144" s="274"/>
      <c r="AQ144" s="274"/>
      <c r="AR144" s="274"/>
      <c r="AS144" s="274"/>
      <c r="AT144" s="274"/>
      <c r="AU144" s="274"/>
      <c r="AV144" s="274"/>
      <c r="AW144" s="274"/>
      <c r="AX144" s="274"/>
      <c r="AY144" s="274"/>
      <c r="AZ144" s="274"/>
      <c r="BA144" s="274"/>
      <c r="BB144" s="274"/>
      <c r="BC144" s="274"/>
      <c r="BD144" s="274"/>
      <c r="BE144" s="274"/>
      <c r="BF144" s="274"/>
      <c r="BG144" s="274"/>
      <c r="BH144" s="274"/>
      <c r="BI144" s="274"/>
      <c r="BJ144" s="274"/>
      <c r="BK144" s="274"/>
      <c r="BL144" s="274"/>
    </row>
    <row r="145" spans="1:64">
      <c r="A145" s="258"/>
      <c r="B145" s="275" t="s">
        <v>391</v>
      </c>
      <c r="C145" s="319">
        <v>39326</v>
      </c>
      <c r="D145" s="277" t="s">
        <v>133</v>
      </c>
      <c r="E145" s="278" t="s">
        <v>252</v>
      </c>
      <c r="F145" s="279" t="s">
        <v>245</v>
      </c>
      <c r="G145" s="346">
        <v>135313</v>
      </c>
      <c r="H145" s="280">
        <v>3546905</v>
      </c>
      <c r="I145" s="279" t="s">
        <v>238</v>
      </c>
      <c r="J145" s="280">
        <v>11</v>
      </c>
      <c r="K145" s="280">
        <v>18</v>
      </c>
      <c r="L145" s="280">
        <v>620</v>
      </c>
      <c r="M145" s="281">
        <v>47.3</v>
      </c>
      <c r="N145" s="321" t="s">
        <v>242</v>
      </c>
      <c r="O145" s="283">
        <v>7974</v>
      </c>
      <c r="P145" s="284">
        <v>87</v>
      </c>
      <c r="Q145" s="283">
        <v>8061</v>
      </c>
      <c r="R145" s="285">
        <v>3769</v>
      </c>
      <c r="S145" s="283">
        <v>24</v>
      </c>
      <c r="T145" s="283">
        <v>1147</v>
      </c>
      <c r="U145" s="283">
        <v>429</v>
      </c>
      <c r="V145" s="283">
        <v>242</v>
      </c>
      <c r="W145" s="283">
        <v>94</v>
      </c>
      <c r="X145" s="283">
        <v>95</v>
      </c>
      <c r="Y145" s="283">
        <v>0</v>
      </c>
      <c r="Z145" s="284">
        <v>98</v>
      </c>
      <c r="AA145" s="283">
        <v>124</v>
      </c>
      <c r="AB145" s="285">
        <v>16</v>
      </c>
      <c r="AC145" s="283">
        <v>45</v>
      </c>
      <c r="AD145" s="283">
        <v>176</v>
      </c>
      <c r="AE145" s="283">
        <v>118</v>
      </c>
      <c r="AF145" s="283">
        <v>74</v>
      </c>
      <c r="AG145" s="284">
        <v>13</v>
      </c>
      <c r="AH145" s="283">
        <v>516</v>
      </c>
      <c r="AI145" s="283">
        <v>653</v>
      </c>
      <c r="AJ145" s="283">
        <v>271</v>
      </c>
      <c r="AK145" s="284">
        <v>47</v>
      </c>
      <c r="AL145" s="286">
        <v>7952</v>
      </c>
      <c r="AM145" s="287" t="s">
        <v>240</v>
      </c>
      <c r="AN145" s="288">
        <v>0.54</v>
      </c>
      <c r="AO145" s="274"/>
      <c r="AP145" s="274"/>
      <c r="AQ145" s="274"/>
      <c r="AR145" s="274"/>
      <c r="AS145" s="274"/>
      <c r="AT145" s="274"/>
      <c r="AU145" s="274"/>
      <c r="AV145" s="274"/>
      <c r="AW145" s="274"/>
      <c r="AX145" s="274"/>
      <c r="AY145" s="274"/>
      <c r="AZ145" s="274"/>
      <c r="BA145" s="274"/>
      <c r="BB145" s="274"/>
      <c r="BC145" s="274"/>
      <c r="BD145" s="274"/>
      <c r="BE145" s="274"/>
      <c r="BF145" s="274"/>
      <c r="BG145" s="274"/>
      <c r="BH145" s="274"/>
      <c r="BI145" s="274"/>
      <c r="BJ145" s="274"/>
      <c r="BK145" s="274"/>
      <c r="BL145" s="274"/>
    </row>
    <row r="146" spans="1:64">
      <c r="A146" s="258"/>
      <c r="B146" s="259" t="s">
        <v>392</v>
      </c>
      <c r="C146" s="260">
        <v>40182</v>
      </c>
      <c r="D146" s="261" t="s">
        <v>134</v>
      </c>
      <c r="E146" s="262" t="s">
        <v>261</v>
      </c>
      <c r="F146" s="263" t="s">
        <v>245</v>
      </c>
      <c r="G146" s="265">
        <v>136042</v>
      </c>
      <c r="H146" s="265">
        <v>3726905</v>
      </c>
      <c r="I146" s="263" t="s">
        <v>238</v>
      </c>
      <c r="J146" s="265">
        <v>11</v>
      </c>
      <c r="K146" s="265">
        <v>19</v>
      </c>
      <c r="L146" s="265">
        <v>1164</v>
      </c>
      <c r="M146" s="266">
        <v>18</v>
      </c>
      <c r="N146" s="267" t="s">
        <v>239</v>
      </c>
      <c r="O146" s="268">
        <v>6669</v>
      </c>
      <c r="P146" s="269">
        <v>158</v>
      </c>
      <c r="Q146" s="268">
        <v>6827</v>
      </c>
      <c r="R146" s="270">
        <v>3888</v>
      </c>
      <c r="S146" s="268">
        <v>102</v>
      </c>
      <c r="T146" s="268">
        <v>119</v>
      </c>
      <c r="U146" s="268">
        <v>402</v>
      </c>
      <c r="V146" s="268">
        <v>78</v>
      </c>
      <c r="W146" s="268">
        <v>0</v>
      </c>
      <c r="X146" s="268">
        <v>155</v>
      </c>
      <c r="Y146" s="268">
        <v>0</v>
      </c>
      <c r="Z146" s="269">
        <v>25</v>
      </c>
      <c r="AA146" s="268">
        <v>106</v>
      </c>
      <c r="AB146" s="270">
        <v>151</v>
      </c>
      <c r="AC146" s="268">
        <v>9</v>
      </c>
      <c r="AD146" s="268">
        <v>106</v>
      </c>
      <c r="AE146" s="268">
        <v>11</v>
      </c>
      <c r="AF146" s="268">
        <v>5</v>
      </c>
      <c r="AG146" s="269">
        <v>45</v>
      </c>
      <c r="AH146" s="268">
        <v>511</v>
      </c>
      <c r="AI146" s="268">
        <v>339</v>
      </c>
      <c r="AJ146" s="268">
        <v>0</v>
      </c>
      <c r="AK146" s="269">
        <v>19</v>
      </c>
      <c r="AL146" s="271">
        <v>6072</v>
      </c>
      <c r="AM146" s="272" t="s">
        <v>240</v>
      </c>
      <c r="AN146" s="273">
        <v>0.61</v>
      </c>
      <c r="AO146" s="274"/>
      <c r="AP146" s="274"/>
      <c r="AQ146" s="274"/>
      <c r="AR146" s="274"/>
      <c r="AS146" s="274"/>
      <c r="AT146" s="274"/>
      <c r="AU146" s="274"/>
      <c r="AV146" s="274"/>
      <c r="AW146" s="274"/>
      <c r="AX146" s="274"/>
      <c r="AY146" s="274"/>
      <c r="AZ146" s="274"/>
      <c r="BA146" s="274"/>
      <c r="BB146" s="274"/>
      <c r="BC146" s="274"/>
      <c r="BD146" s="274"/>
      <c r="BE146" s="274"/>
      <c r="BF146" s="274"/>
      <c r="BG146" s="274"/>
      <c r="BH146" s="274"/>
      <c r="BI146" s="274"/>
      <c r="BJ146" s="274"/>
      <c r="BK146" s="274"/>
      <c r="BL146" s="274"/>
    </row>
    <row r="147" spans="1:64">
      <c r="A147" s="258"/>
      <c r="B147" s="259" t="s">
        <v>393</v>
      </c>
      <c r="C147" s="340">
        <v>38961</v>
      </c>
      <c r="D147" s="261" t="s">
        <v>137</v>
      </c>
      <c r="E147" s="262" t="s">
        <v>249</v>
      </c>
      <c r="F147" s="263" t="s">
        <v>245</v>
      </c>
      <c r="G147" s="265">
        <v>134993</v>
      </c>
      <c r="H147" s="265">
        <v>3336905</v>
      </c>
      <c r="I147" s="263" t="s">
        <v>238</v>
      </c>
      <c r="J147" s="265">
        <v>11</v>
      </c>
      <c r="K147" s="265">
        <v>18</v>
      </c>
      <c r="L147" s="265">
        <v>1180</v>
      </c>
      <c r="M147" s="266">
        <v>16.100000000000001</v>
      </c>
      <c r="N147" s="267" t="s">
        <v>239</v>
      </c>
      <c r="O147" s="268">
        <v>6585</v>
      </c>
      <c r="P147" s="269">
        <v>720</v>
      </c>
      <c r="Q147" s="268">
        <v>7305</v>
      </c>
      <c r="R147" s="270">
        <v>3006</v>
      </c>
      <c r="S147" s="268">
        <v>0</v>
      </c>
      <c r="T147" s="268">
        <v>818</v>
      </c>
      <c r="U147" s="268">
        <v>168</v>
      </c>
      <c r="V147" s="268">
        <v>88</v>
      </c>
      <c r="W147" s="268">
        <v>138</v>
      </c>
      <c r="X147" s="268">
        <v>275</v>
      </c>
      <c r="Y147" s="268">
        <v>0</v>
      </c>
      <c r="Z147" s="269">
        <v>18</v>
      </c>
      <c r="AA147" s="268">
        <v>169</v>
      </c>
      <c r="AB147" s="270">
        <v>12</v>
      </c>
      <c r="AC147" s="268">
        <v>20</v>
      </c>
      <c r="AD147" s="268">
        <v>191</v>
      </c>
      <c r="AE147" s="268">
        <v>42</v>
      </c>
      <c r="AF147" s="268">
        <v>125</v>
      </c>
      <c r="AG147" s="269">
        <v>24</v>
      </c>
      <c r="AH147" s="268">
        <v>1209</v>
      </c>
      <c r="AI147" s="268">
        <v>400</v>
      </c>
      <c r="AJ147" s="268">
        <v>146</v>
      </c>
      <c r="AK147" s="269">
        <v>0</v>
      </c>
      <c r="AL147" s="271">
        <v>6849</v>
      </c>
      <c r="AM147" s="272" t="s">
        <v>240</v>
      </c>
      <c r="AN147" s="273">
        <v>0.73</v>
      </c>
      <c r="AO147" s="274"/>
      <c r="AP147" s="274"/>
      <c r="AQ147" s="274"/>
      <c r="AR147" s="274"/>
      <c r="AS147" s="274"/>
      <c r="AT147" s="274"/>
      <c r="AU147" s="274"/>
      <c r="AV147" s="274"/>
      <c r="AW147" s="274"/>
      <c r="AX147" s="274"/>
      <c r="AY147" s="274"/>
      <c r="AZ147" s="274"/>
      <c r="BA147" s="274"/>
      <c r="BB147" s="274"/>
      <c r="BC147" s="274"/>
      <c r="BD147" s="274"/>
      <c r="BE147" s="274"/>
      <c r="BF147" s="274"/>
      <c r="BG147" s="274"/>
      <c r="BH147" s="274"/>
      <c r="BI147" s="274"/>
      <c r="BJ147" s="274"/>
      <c r="BK147" s="274"/>
      <c r="BL147" s="274"/>
    </row>
    <row r="148" spans="1:64">
      <c r="A148" s="258"/>
      <c r="B148" s="259" t="s">
        <v>394</v>
      </c>
      <c r="C148" s="340">
        <v>39692</v>
      </c>
      <c r="D148" s="261" t="s">
        <v>137</v>
      </c>
      <c r="E148" s="262" t="s">
        <v>249</v>
      </c>
      <c r="F148" s="263" t="s">
        <v>245</v>
      </c>
      <c r="G148" s="265">
        <v>135449</v>
      </c>
      <c r="H148" s="265">
        <v>3336908</v>
      </c>
      <c r="I148" s="263" t="s">
        <v>238</v>
      </c>
      <c r="J148" s="265">
        <v>11</v>
      </c>
      <c r="K148" s="265">
        <v>19</v>
      </c>
      <c r="L148" s="265">
        <v>1071</v>
      </c>
      <c r="M148" s="266">
        <v>9.1</v>
      </c>
      <c r="N148" s="267" t="s">
        <v>239</v>
      </c>
      <c r="O148" s="268">
        <v>5833</v>
      </c>
      <c r="P148" s="269">
        <v>573</v>
      </c>
      <c r="Q148" s="268">
        <v>6406</v>
      </c>
      <c r="R148" s="270">
        <v>3274</v>
      </c>
      <c r="S148" s="268">
        <v>106</v>
      </c>
      <c r="T148" s="268">
        <v>343</v>
      </c>
      <c r="U148" s="268">
        <v>358</v>
      </c>
      <c r="V148" s="268">
        <v>123</v>
      </c>
      <c r="W148" s="268">
        <v>0</v>
      </c>
      <c r="X148" s="268">
        <v>195</v>
      </c>
      <c r="Y148" s="268">
        <v>51</v>
      </c>
      <c r="Z148" s="269">
        <v>120</v>
      </c>
      <c r="AA148" s="268">
        <v>96</v>
      </c>
      <c r="AB148" s="270">
        <v>115</v>
      </c>
      <c r="AC148" s="268">
        <v>12</v>
      </c>
      <c r="AD148" s="268">
        <v>162</v>
      </c>
      <c r="AE148" s="268">
        <v>49</v>
      </c>
      <c r="AF148" s="268">
        <v>23</v>
      </c>
      <c r="AG148" s="269">
        <v>184</v>
      </c>
      <c r="AH148" s="268">
        <v>439</v>
      </c>
      <c r="AI148" s="268">
        <v>181</v>
      </c>
      <c r="AJ148" s="268">
        <v>101</v>
      </c>
      <c r="AK148" s="269">
        <v>0</v>
      </c>
      <c r="AL148" s="271">
        <v>5933</v>
      </c>
      <c r="AM148" s="272" t="s">
        <v>240</v>
      </c>
      <c r="AN148" s="273">
        <v>0.66</v>
      </c>
      <c r="AO148" s="274"/>
      <c r="AP148" s="274"/>
      <c r="AQ148" s="274"/>
      <c r="AR148" s="274"/>
      <c r="AS148" s="274"/>
      <c r="AT148" s="274"/>
      <c r="AU148" s="274"/>
      <c r="AV148" s="274"/>
      <c r="AW148" s="274"/>
      <c r="AX148" s="274"/>
      <c r="AY148" s="274"/>
      <c r="AZ148" s="274"/>
      <c r="BA148" s="274"/>
      <c r="BB148" s="274"/>
      <c r="BC148" s="274"/>
      <c r="BD148" s="274"/>
      <c r="BE148" s="274"/>
      <c r="BF148" s="274"/>
      <c r="BG148" s="274"/>
      <c r="BH148" s="274"/>
      <c r="BI148" s="274"/>
      <c r="BJ148" s="274"/>
      <c r="BK148" s="274"/>
      <c r="BL148" s="274"/>
    </row>
    <row r="149" spans="1:64">
      <c r="A149" s="258"/>
      <c r="B149" s="368" t="s">
        <v>395</v>
      </c>
      <c r="C149" s="369">
        <v>39692</v>
      </c>
      <c r="D149" s="370" t="s">
        <v>137</v>
      </c>
      <c r="E149" s="371" t="s">
        <v>249</v>
      </c>
      <c r="F149" s="372" t="s">
        <v>245</v>
      </c>
      <c r="G149" s="373">
        <v>135599</v>
      </c>
      <c r="H149" s="373">
        <v>3336909</v>
      </c>
      <c r="I149" s="372" t="s">
        <v>238</v>
      </c>
      <c r="J149" s="373">
        <v>11</v>
      </c>
      <c r="K149" s="373">
        <v>18</v>
      </c>
      <c r="L149" s="373">
        <v>1075</v>
      </c>
      <c r="M149" s="374">
        <v>25.6</v>
      </c>
      <c r="N149" s="375" t="s">
        <v>246</v>
      </c>
      <c r="O149" s="376">
        <v>6701</v>
      </c>
      <c r="P149" s="377">
        <v>336</v>
      </c>
      <c r="Q149" s="376">
        <v>7037</v>
      </c>
      <c r="R149" s="378">
        <v>3288</v>
      </c>
      <c r="S149" s="376">
        <v>81</v>
      </c>
      <c r="T149" s="376">
        <v>815</v>
      </c>
      <c r="U149" s="376">
        <v>604</v>
      </c>
      <c r="V149" s="376">
        <v>118</v>
      </c>
      <c r="W149" s="376">
        <v>137</v>
      </c>
      <c r="X149" s="376" t="s">
        <v>254</v>
      </c>
      <c r="Y149" s="376">
        <v>0</v>
      </c>
      <c r="Z149" s="377">
        <v>217</v>
      </c>
      <c r="AA149" s="376">
        <v>210</v>
      </c>
      <c r="AB149" s="378">
        <v>96</v>
      </c>
      <c r="AC149" s="376">
        <v>0</v>
      </c>
      <c r="AD149" s="376">
        <v>121</v>
      </c>
      <c r="AE149" s="376">
        <v>50</v>
      </c>
      <c r="AF149" s="376">
        <v>8</v>
      </c>
      <c r="AG149" s="377">
        <v>38</v>
      </c>
      <c r="AH149" s="376">
        <v>655</v>
      </c>
      <c r="AI149" s="376" t="s">
        <v>254</v>
      </c>
      <c r="AJ149" s="376">
        <v>58</v>
      </c>
      <c r="AK149" s="377">
        <v>1</v>
      </c>
      <c r="AL149" s="379">
        <v>6750</v>
      </c>
      <c r="AM149" s="380" t="s">
        <v>240</v>
      </c>
      <c r="AN149" s="381">
        <v>0.45</v>
      </c>
      <c r="AO149" s="274"/>
      <c r="AP149" s="274"/>
      <c r="AQ149" s="274"/>
      <c r="AR149" s="274"/>
      <c r="AS149" s="274"/>
      <c r="AT149" s="274"/>
      <c r="AU149" s="274"/>
      <c r="AV149" s="274"/>
      <c r="AW149" s="274"/>
      <c r="AX149" s="274"/>
      <c r="AY149" s="274"/>
      <c r="AZ149" s="274"/>
      <c r="BA149" s="274"/>
      <c r="BB149" s="274"/>
      <c r="BC149" s="274"/>
      <c r="BD149" s="274"/>
      <c r="BE149" s="274"/>
      <c r="BF149" s="274"/>
      <c r="BG149" s="274"/>
      <c r="BH149" s="274"/>
      <c r="BI149" s="274"/>
      <c r="BJ149" s="274"/>
      <c r="BK149" s="274"/>
      <c r="BL149" s="274"/>
    </row>
    <row r="150" spans="1:64">
      <c r="A150" s="258"/>
      <c r="B150" s="259" t="s">
        <v>396</v>
      </c>
      <c r="C150" s="260">
        <v>39705</v>
      </c>
      <c r="D150" s="261" t="s">
        <v>141</v>
      </c>
      <c r="E150" s="262" t="s">
        <v>269</v>
      </c>
      <c r="F150" s="263" t="s">
        <v>245</v>
      </c>
      <c r="G150" s="265">
        <v>135631</v>
      </c>
      <c r="H150" s="265">
        <v>8716905</v>
      </c>
      <c r="I150" s="263" t="s">
        <v>238</v>
      </c>
      <c r="J150" s="265">
        <v>11</v>
      </c>
      <c r="K150" s="265">
        <v>18</v>
      </c>
      <c r="L150" s="265">
        <v>1100</v>
      </c>
      <c r="M150" s="266">
        <v>16.3</v>
      </c>
      <c r="N150" s="323" t="s">
        <v>239</v>
      </c>
      <c r="O150" s="268">
        <v>7513</v>
      </c>
      <c r="P150" s="269">
        <v>167</v>
      </c>
      <c r="Q150" s="268">
        <v>7681</v>
      </c>
      <c r="R150" s="270">
        <v>3670</v>
      </c>
      <c r="S150" s="268">
        <v>0</v>
      </c>
      <c r="T150" s="268">
        <v>709</v>
      </c>
      <c r="U150" s="268">
        <v>458</v>
      </c>
      <c r="V150" s="268">
        <v>196</v>
      </c>
      <c r="W150" s="268">
        <v>0</v>
      </c>
      <c r="X150" s="268">
        <v>114</v>
      </c>
      <c r="Y150" s="268">
        <v>0</v>
      </c>
      <c r="Z150" s="269">
        <v>129</v>
      </c>
      <c r="AA150" s="268">
        <v>174</v>
      </c>
      <c r="AB150" s="270">
        <v>26</v>
      </c>
      <c r="AC150" s="268">
        <v>14</v>
      </c>
      <c r="AD150" s="268">
        <v>92</v>
      </c>
      <c r="AE150" s="268">
        <v>78</v>
      </c>
      <c r="AF150" s="268">
        <v>2</v>
      </c>
      <c r="AG150" s="269">
        <v>58</v>
      </c>
      <c r="AH150" s="268">
        <v>719</v>
      </c>
      <c r="AI150" s="268">
        <v>373</v>
      </c>
      <c r="AJ150" s="268">
        <v>131</v>
      </c>
      <c r="AK150" s="269">
        <v>0</v>
      </c>
      <c r="AL150" s="271">
        <v>6945</v>
      </c>
      <c r="AM150" s="272" t="s">
        <v>240</v>
      </c>
      <c r="AN150" s="273">
        <v>0.55000000000000004</v>
      </c>
      <c r="AO150" s="274"/>
      <c r="AP150" s="274"/>
      <c r="AQ150" s="274"/>
      <c r="AR150" s="274"/>
      <c r="AS150" s="274"/>
      <c r="AT150" s="274"/>
      <c r="AU150" s="274"/>
      <c r="AV150" s="274"/>
      <c r="AW150" s="274"/>
      <c r="AX150" s="274"/>
      <c r="AY150" s="274"/>
      <c r="AZ150" s="274"/>
      <c r="BA150" s="274"/>
      <c r="BB150" s="274"/>
      <c r="BC150" s="274"/>
      <c r="BD150" s="274"/>
      <c r="BE150" s="274"/>
      <c r="BF150" s="274"/>
      <c r="BG150" s="274"/>
      <c r="BH150" s="274"/>
      <c r="BI150" s="274"/>
      <c r="BJ150" s="274"/>
      <c r="BK150" s="274"/>
      <c r="BL150" s="274"/>
    </row>
    <row r="151" spans="1:64">
      <c r="A151" s="258"/>
      <c r="B151" s="259" t="s">
        <v>397</v>
      </c>
      <c r="C151" s="260">
        <v>40057</v>
      </c>
      <c r="D151" s="261" t="s">
        <v>142</v>
      </c>
      <c r="E151" s="262" t="s">
        <v>249</v>
      </c>
      <c r="F151" s="263" t="s">
        <v>245</v>
      </c>
      <c r="G151" s="264">
        <v>135971</v>
      </c>
      <c r="H151" s="265">
        <v>3346906</v>
      </c>
      <c r="I151" s="263" t="s">
        <v>238</v>
      </c>
      <c r="J151" s="265">
        <v>11</v>
      </c>
      <c r="K151" s="265">
        <v>18</v>
      </c>
      <c r="L151" s="265">
        <v>1064</v>
      </c>
      <c r="M151" s="266">
        <v>18.100000000000001</v>
      </c>
      <c r="N151" s="267" t="s">
        <v>239</v>
      </c>
      <c r="O151" s="268">
        <v>6390</v>
      </c>
      <c r="P151" s="269">
        <v>42</v>
      </c>
      <c r="Q151" s="268">
        <v>6432</v>
      </c>
      <c r="R151" s="270">
        <v>3149</v>
      </c>
      <c r="S151" s="268">
        <v>93</v>
      </c>
      <c r="T151" s="268">
        <v>512</v>
      </c>
      <c r="U151" s="268">
        <v>528</v>
      </c>
      <c r="V151" s="268">
        <v>0</v>
      </c>
      <c r="W151" s="268">
        <v>0</v>
      </c>
      <c r="X151" s="268">
        <v>0</v>
      </c>
      <c r="Y151" s="268">
        <v>19</v>
      </c>
      <c r="Z151" s="269">
        <v>39</v>
      </c>
      <c r="AA151" s="268">
        <v>62</v>
      </c>
      <c r="AB151" s="270">
        <v>0</v>
      </c>
      <c r="AC151" s="268">
        <v>16</v>
      </c>
      <c r="AD151" s="268">
        <v>108</v>
      </c>
      <c r="AE151" s="268">
        <v>26</v>
      </c>
      <c r="AF151" s="268">
        <v>0</v>
      </c>
      <c r="AG151" s="269">
        <v>589</v>
      </c>
      <c r="AH151" s="268">
        <v>576</v>
      </c>
      <c r="AI151" s="268">
        <v>106</v>
      </c>
      <c r="AJ151" s="268">
        <v>77</v>
      </c>
      <c r="AK151" s="269">
        <v>5</v>
      </c>
      <c r="AL151" s="271">
        <v>5907</v>
      </c>
      <c r="AM151" s="272" t="s">
        <v>240</v>
      </c>
      <c r="AN151" s="273">
        <v>0.4</v>
      </c>
      <c r="AO151" s="274"/>
      <c r="AP151" s="274"/>
      <c r="AQ151" s="274"/>
      <c r="AR151" s="274"/>
      <c r="AS151" s="274"/>
      <c r="AT151" s="274"/>
      <c r="AU151" s="274"/>
      <c r="AV151" s="274"/>
      <c r="AW151" s="274"/>
      <c r="AX151" s="274"/>
      <c r="AY151" s="274"/>
      <c r="AZ151" s="274"/>
      <c r="BA151" s="274"/>
      <c r="BB151" s="274"/>
      <c r="BC151" s="274"/>
      <c r="BD151" s="274"/>
      <c r="BE151" s="274"/>
      <c r="BF151" s="274"/>
      <c r="BG151" s="274"/>
      <c r="BH151" s="274"/>
      <c r="BI151" s="274"/>
      <c r="BJ151" s="274"/>
      <c r="BK151" s="274"/>
      <c r="BL151" s="274"/>
    </row>
    <row r="152" spans="1:64">
      <c r="A152" s="258"/>
      <c r="B152" s="289" t="s">
        <v>398</v>
      </c>
      <c r="C152" s="290">
        <v>39696</v>
      </c>
      <c r="D152" s="291" t="s">
        <v>142</v>
      </c>
      <c r="E152" s="292" t="s">
        <v>249</v>
      </c>
      <c r="F152" s="293" t="s">
        <v>245</v>
      </c>
      <c r="G152" s="294">
        <v>135684</v>
      </c>
      <c r="H152" s="294">
        <v>3346924</v>
      </c>
      <c r="I152" s="293" t="s">
        <v>238</v>
      </c>
      <c r="J152" s="294">
        <v>11</v>
      </c>
      <c r="K152" s="294">
        <v>18</v>
      </c>
      <c r="L152" s="294">
        <v>1564</v>
      </c>
      <c r="M152" s="295">
        <v>20.2</v>
      </c>
      <c r="N152" s="304" t="s">
        <v>246</v>
      </c>
      <c r="O152" s="297">
        <v>6494</v>
      </c>
      <c r="P152" s="298">
        <v>1095</v>
      </c>
      <c r="Q152" s="297">
        <v>7588</v>
      </c>
      <c r="R152" s="299">
        <v>3306</v>
      </c>
      <c r="S152" s="297">
        <v>146</v>
      </c>
      <c r="T152" s="297">
        <v>682</v>
      </c>
      <c r="U152" s="297">
        <v>305</v>
      </c>
      <c r="V152" s="297">
        <v>215</v>
      </c>
      <c r="W152" s="297">
        <v>150</v>
      </c>
      <c r="X152" s="297">
        <v>452</v>
      </c>
      <c r="Y152" s="297">
        <v>63</v>
      </c>
      <c r="Z152" s="298">
        <v>180</v>
      </c>
      <c r="AA152" s="297">
        <v>129</v>
      </c>
      <c r="AB152" s="299">
        <v>8</v>
      </c>
      <c r="AC152" s="297">
        <v>19</v>
      </c>
      <c r="AD152" s="297">
        <v>135</v>
      </c>
      <c r="AE152" s="297">
        <v>42</v>
      </c>
      <c r="AF152" s="297">
        <v>6</v>
      </c>
      <c r="AG152" s="298">
        <v>71</v>
      </c>
      <c r="AH152" s="297">
        <v>437</v>
      </c>
      <c r="AI152" s="297">
        <v>467</v>
      </c>
      <c r="AJ152" s="297">
        <v>117</v>
      </c>
      <c r="AK152" s="298">
        <v>110</v>
      </c>
      <c r="AL152" s="300">
        <v>7040</v>
      </c>
      <c r="AM152" s="301" t="s">
        <v>240</v>
      </c>
      <c r="AN152" s="302">
        <v>0.61</v>
      </c>
      <c r="AO152" s="274"/>
      <c r="AP152" s="274"/>
      <c r="AQ152" s="274"/>
      <c r="AR152" s="274"/>
      <c r="AS152" s="274"/>
      <c r="AT152" s="274"/>
      <c r="AU152" s="274"/>
      <c r="AV152" s="274"/>
      <c r="AW152" s="274"/>
      <c r="AX152" s="274"/>
      <c r="AY152" s="274"/>
      <c r="AZ152" s="274"/>
      <c r="BA152" s="274"/>
      <c r="BB152" s="274"/>
      <c r="BC152" s="274"/>
      <c r="BD152" s="274"/>
      <c r="BE152" s="274"/>
      <c r="BF152" s="274"/>
      <c r="BG152" s="274"/>
      <c r="BH152" s="274"/>
      <c r="BI152" s="274"/>
      <c r="BJ152" s="274"/>
      <c r="BK152" s="274"/>
      <c r="BL152" s="274"/>
    </row>
    <row r="153" spans="1:64">
      <c r="A153" s="258"/>
      <c r="B153" s="259" t="s">
        <v>399</v>
      </c>
      <c r="C153" s="260">
        <v>40423</v>
      </c>
      <c r="D153" s="261" t="s">
        <v>143</v>
      </c>
      <c r="E153" s="262" t="s">
        <v>258</v>
      </c>
      <c r="F153" s="263" t="s">
        <v>245</v>
      </c>
      <c r="G153" s="264">
        <v>136294</v>
      </c>
      <c r="H153" s="265">
        <v>9334259</v>
      </c>
      <c r="I153" s="263" t="s">
        <v>278</v>
      </c>
      <c r="J153" s="265">
        <v>11</v>
      </c>
      <c r="K153" s="265">
        <v>18</v>
      </c>
      <c r="L153" s="265">
        <v>1313</v>
      </c>
      <c r="M153" s="266">
        <v>6.7</v>
      </c>
      <c r="N153" s="267" t="s">
        <v>239</v>
      </c>
      <c r="O153" s="268">
        <v>5253</v>
      </c>
      <c r="P153" s="269">
        <v>469</v>
      </c>
      <c r="Q153" s="268">
        <v>5722</v>
      </c>
      <c r="R153" s="270">
        <v>2624</v>
      </c>
      <c r="S153" s="268">
        <v>41</v>
      </c>
      <c r="T153" s="268">
        <v>513</v>
      </c>
      <c r="U153" s="268">
        <v>283</v>
      </c>
      <c r="V153" s="268">
        <v>164</v>
      </c>
      <c r="W153" s="268">
        <v>0</v>
      </c>
      <c r="X153" s="268">
        <v>143</v>
      </c>
      <c r="Y153" s="268">
        <v>0</v>
      </c>
      <c r="Z153" s="269">
        <v>139</v>
      </c>
      <c r="AA153" s="268">
        <v>206</v>
      </c>
      <c r="AB153" s="270">
        <v>5</v>
      </c>
      <c r="AC153" s="268">
        <v>20</v>
      </c>
      <c r="AD153" s="268">
        <v>98</v>
      </c>
      <c r="AE153" s="268">
        <v>34</v>
      </c>
      <c r="AF153" s="268">
        <v>0</v>
      </c>
      <c r="AG153" s="269">
        <v>53</v>
      </c>
      <c r="AH153" s="268">
        <v>398</v>
      </c>
      <c r="AI153" s="268">
        <v>477</v>
      </c>
      <c r="AJ153" s="268">
        <v>49</v>
      </c>
      <c r="AK153" s="269">
        <v>0</v>
      </c>
      <c r="AL153" s="271">
        <v>5245</v>
      </c>
      <c r="AM153" s="272" t="s">
        <v>240</v>
      </c>
      <c r="AN153" s="273">
        <v>0.68</v>
      </c>
      <c r="AO153" s="274"/>
      <c r="AP153" s="274"/>
      <c r="AQ153" s="274"/>
      <c r="AR153" s="274"/>
      <c r="AS153" s="274"/>
      <c r="AT153" s="274"/>
      <c r="AU153" s="274"/>
      <c r="AV153" s="274"/>
      <c r="AW153" s="274"/>
      <c r="AX153" s="274"/>
      <c r="AY153" s="274"/>
      <c r="AZ153" s="274"/>
      <c r="BA153" s="274"/>
      <c r="BB153" s="274"/>
      <c r="BC153" s="274"/>
      <c r="BD153" s="274"/>
      <c r="BE153" s="274"/>
      <c r="BF153" s="274"/>
      <c r="BG153" s="274"/>
      <c r="BH153" s="274"/>
      <c r="BI153" s="274"/>
      <c r="BJ153" s="274"/>
      <c r="BK153" s="274"/>
      <c r="BL153" s="274"/>
    </row>
    <row r="154" spans="1:64">
      <c r="A154" s="258"/>
      <c r="B154" s="259" t="s">
        <v>400</v>
      </c>
      <c r="C154" s="340">
        <v>40422</v>
      </c>
      <c r="D154" s="261" t="s">
        <v>143</v>
      </c>
      <c r="E154" s="262" t="s">
        <v>258</v>
      </c>
      <c r="F154" s="263" t="s">
        <v>245</v>
      </c>
      <c r="G154" s="265">
        <v>136295</v>
      </c>
      <c r="H154" s="265">
        <v>9334274</v>
      </c>
      <c r="I154" s="263" t="s">
        <v>278</v>
      </c>
      <c r="J154" s="265">
        <v>11</v>
      </c>
      <c r="K154" s="265">
        <v>18</v>
      </c>
      <c r="L154" s="265">
        <v>1193</v>
      </c>
      <c r="M154" s="266">
        <v>8.8000000000000007</v>
      </c>
      <c r="N154" s="267" t="s">
        <v>239</v>
      </c>
      <c r="O154" s="268">
        <v>5385</v>
      </c>
      <c r="P154" s="269">
        <v>67</v>
      </c>
      <c r="Q154" s="268">
        <v>5452</v>
      </c>
      <c r="R154" s="270">
        <v>2990</v>
      </c>
      <c r="S154" s="268">
        <v>70</v>
      </c>
      <c r="T154" s="268">
        <v>542</v>
      </c>
      <c r="U154" s="268">
        <v>229</v>
      </c>
      <c r="V154" s="268">
        <v>190</v>
      </c>
      <c r="W154" s="268">
        <v>0</v>
      </c>
      <c r="X154" s="268">
        <v>47</v>
      </c>
      <c r="Y154" s="268">
        <v>0</v>
      </c>
      <c r="Z154" s="269">
        <v>59</v>
      </c>
      <c r="AA154" s="268">
        <v>74</v>
      </c>
      <c r="AB154" s="270">
        <v>8</v>
      </c>
      <c r="AC154" s="268">
        <v>9</v>
      </c>
      <c r="AD154" s="268">
        <v>81</v>
      </c>
      <c r="AE154" s="268">
        <v>42</v>
      </c>
      <c r="AF154" s="268">
        <v>0</v>
      </c>
      <c r="AG154" s="269">
        <v>17</v>
      </c>
      <c r="AH154" s="268">
        <v>293</v>
      </c>
      <c r="AI154" s="268">
        <v>199</v>
      </c>
      <c r="AJ154" s="268">
        <v>126</v>
      </c>
      <c r="AK154" s="269">
        <v>45</v>
      </c>
      <c r="AL154" s="271">
        <v>5021</v>
      </c>
      <c r="AM154" s="272" t="s">
        <v>240</v>
      </c>
      <c r="AN154" s="273">
        <v>0.57999999999999996</v>
      </c>
      <c r="AO154" s="274"/>
      <c r="AP154" s="274"/>
      <c r="AQ154" s="274"/>
      <c r="AR154" s="274"/>
      <c r="AS154" s="274"/>
      <c r="AT154" s="274"/>
      <c r="AU154" s="274"/>
      <c r="AV154" s="274"/>
      <c r="AW154" s="274"/>
      <c r="AX154" s="274"/>
      <c r="AY154" s="274"/>
      <c r="AZ154" s="274"/>
      <c r="BA154" s="274"/>
      <c r="BB154" s="274"/>
      <c r="BC154" s="274"/>
      <c r="BD154" s="274"/>
      <c r="BE154" s="274"/>
      <c r="BF154" s="274"/>
      <c r="BG154" s="274"/>
      <c r="BH154" s="274"/>
      <c r="BI154" s="274"/>
      <c r="BJ154" s="274"/>
      <c r="BK154" s="274"/>
      <c r="BL154" s="274"/>
    </row>
    <row r="155" spans="1:64">
      <c r="A155" s="258"/>
      <c r="B155" s="259" t="s">
        <v>401</v>
      </c>
      <c r="C155" s="260">
        <v>40422</v>
      </c>
      <c r="D155" s="261" t="s">
        <v>143</v>
      </c>
      <c r="E155" s="262" t="s">
        <v>258</v>
      </c>
      <c r="F155" s="263" t="s">
        <v>245</v>
      </c>
      <c r="G155" s="265">
        <v>136193</v>
      </c>
      <c r="H155" s="265">
        <v>9336905</v>
      </c>
      <c r="I155" s="263" t="s">
        <v>238</v>
      </c>
      <c r="J155" s="265">
        <v>11</v>
      </c>
      <c r="K155" s="265">
        <v>18</v>
      </c>
      <c r="L155" s="265">
        <v>790</v>
      </c>
      <c r="M155" s="266">
        <v>17.8</v>
      </c>
      <c r="N155" s="267" t="s">
        <v>239</v>
      </c>
      <c r="O155" s="268">
        <v>7294</v>
      </c>
      <c r="P155" s="269">
        <v>667</v>
      </c>
      <c r="Q155" s="268">
        <v>7961</v>
      </c>
      <c r="R155" s="270">
        <v>3756</v>
      </c>
      <c r="S155" s="268">
        <v>80</v>
      </c>
      <c r="T155" s="268">
        <v>623</v>
      </c>
      <c r="U155" s="268">
        <v>639</v>
      </c>
      <c r="V155" s="268">
        <v>194</v>
      </c>
      <c r="W155" s="268">
        <v>0</v>
      </c>
      <c r="X155" s="268">
        <v>0</v>
      </c>
      <c r="Y155" s="268">
        <v>80</v>
      </c>
      <c r="Z155" s="269">
        <v>70</v>
      </c>
      <c r="AA155" s="268">
        <v>143</v>
      </c>
      <c r="AB155" s="270">
        <v>4</v>
      </c>
      <c r="AC155" s="268">
        <v>14</v>
      </c>
      <c r="AD155" s="268">
        <v>157</v>
      </c>
      <c r="AE155" s="268">
        <v>63</v>
      </c>
      <c r="AF155" s="268">
        <v>14</v>
      </c>
      <c r="AG155" s="269">
        <v>32</v>
      </c>
      <c r="AH155" s="268">
        <v>785</v>
      </c>
      <c r="AI155" s="268">
        <v>224</v>
      </c>
      <c r="AJ155" s="268">
        <v>266</v>
      </c>
      <c r="AK155" s="269">
        <v>5</v>
      </c>
      <c r="AL155" s="271">
        <v>7147</v>
      </c>
      <c r="AM155" s="272" t="s">
        <v>240</v>
      </c>
      <c r="AN155" s="273">
        <v>0.5</v>
      </c>
      <c r="AO155" s="274"/>
      <c r="AP155" s="274"/>
      <c r="AQ155" s="274"/>
      <c r="AR155" s="274"/>
      <c r="AS155" s="274"/>
      <c r="AT155" s="274"/>
      <c r="AU155" s="274"/>
      <c r="AV155" s="274"/>
      <c r="AW155" s="274"/>
      <c r="AX155" s="274"/>
      <c r="AY155" s="274"/>
      <c r="AZ155" s="274"/>
      <c r="BA155" s="274"/>
      <c r="BB155" s="274"/>
      <c r="BC155" s="274"/>
      <c r="BD155" s="274"/>
      <c r="BE155" s="274"/>
      <c r="BF155" s="274"/>
      <c r="BG155" s="274"/>
      <c r="BH155" s="274"/>
      <c r="BI155" s="274"/>
      <c r="BJ155" s="274"/>
      <c r="BK155" s="274"/>
      <c r="BL155" s="274"/>
    </row>
    <row r="156" spans="1:64">
      <c r="A156" s="258"/>
      <c r="B156" s="259" t="s">
        <v>402</v>
      </c>
      <c r="C156" s="260">
        <v>40422</v>
      </c>
      <c r="D156" s="261" t="s">
        <v>147</v>
      </c>
      <c r="E156" s="262" t="s">
        <v>244</v>
      </c>
      <c r="F156" s="263" t="s">
        <v>245</v>
      </c>
      <c r="G156" s="265">
        <v>136272</v>
      </c>
      <c r="H156" s="265">
        <v>8825401</v>
      </c>
      <c r="I156" s="263" t="s">
        <v>278</v>
      </c>
      <c r="J156" s="265">
        <v>11</v>
      </c>
      <c r="K156" s="265">
        <v>18</v>
      </c>
      <c r="L156" s="265">
        <v>1072</v>
      </c>
      <c r="M156" s="266">
        <v>1.3</v>
      </c>
      <c r="N156" s="365" t="s">
        <v>239</v>
      </c>
      <c r="O156" s="268">
        <v>5021</v>
      </c>
      <c r="P156" s="269">
        <v>410</v>
      </c>
      <c r="Q156" s="268">
        <v>5430</v>
      </c>
      <c r="R156" s="270">
        <v>2747</v>
      </c>
      <c r="S156" s="268">
        <v>6</v>
      </c>
      <c r="T156" s="268">
        <v>325</v>
      </c>
      <c r="U156" s="268">
        <v>251</v>
      </c>
      <c r="V156" s="268">
        <v>138</v>
      </c>
      <c r="W156" s="268">
        <v>0</v>
      </c>
      <c r="X156" s="268" t="s">
        <v>254</v>
      </c>
      <c r="Y156" s="268">
        <v>0</v>
      </c>
      <c r="Z156" s="269">
        <v>20</v>
      </c>
      <c r="AA156" s="268">
        <v>213</v>
      </c>
      <c r="AB156" s="270">
        <v>13</v>
      </c>
      <c r="AC156" s="268">
        <v>5</v>
      </c>
      <c r="AD156" s="268">
        <v>56</v>
      </c>
      <c r="AE156" s="268">
        <v>44</v>
      </c>
      <c r="AF156" s="268">
        <v>6</v>
      </c>
      <c r="AG156" s="269">
        <v>17</v>
      </c>
      <c r="AH156" s="268">
        <v>440</v>
      </c>
      <c r="AI156" s="268" t="s">
        <v>254</v>
      </c>
      <c r="AJ156" s="268">
        <v>42</v>
      </c>
      <c r="AK156" s="269">
        <v>12</v>
      </c>
      <c r="AL156" s="271">
        <v>4663</v>
      </c>
      <c r="AM156" s="272" t="s">
        <v>240</v>
      </c>
      <c r="AN156" s="273">
        <v>1</v>
      </c>
      <c r="AO156" s="274"/>
      <c r="AP156" s="274"/>
      <c r="AQ156" s="274"/>
      <c r="AR156" s="274"/>
      <c r="AS156" s="274"/>
      <c r="AT156" s="274"/>
      <c r="AU156" s="274"/>
      <c r="AV156" s="274"/>
      <c r="AW156" s="274"/>
      <c r="AX156" s="274"/>
      <c r="AY156" s="274"/>
      <c r="AZ156" s="274"/>
      <c r="BA156" s="274"/>
      <c r="BB156" s="274"/>
      <c r="BC156" s="274"/>
      <c r="BD156" s="274"/>
      <c r="BE156" s="274"/>
      <c r="BF156" s="274"/>
      <c r="BG156" s="274"/>
      <c r="BH156" s="274"/>
      <c r="BI156" s="274"/>
      <c r="BJ156" s="274"/>
      <c r="BK156" s="274"/>
      <c r="BL156" s="274"/>
    </row>
    <row r="157" spans="1:64">
      <c r="A157" s="258"/>
      <c r="B157" s="289" t="s">
        <v>403</v>
      </c>
      <c r="C157" s="290">
        <v>40422</v>
      </c>
      <c r="D157" s="291" t="s">
        <v>148</v>
      </c>
      <c r="E157" s="292" t="s">
        <v>302</v>
      </c>
      <c r="F157" s="293" t="s">
        <v>237</v>
      </c>
      <c r="G157" s="294">
        <v>136298</v>
      </c>
      <c r="H157" s="294">
        <v>2104318</v>
      </c>
      <c r="I157" s="293" t="s">
        <v>278</v>
      </c>
      <c r="J157" s="294">
        <v>11</v>
      </c>
      <c r="K157" s="294">
        <v>18</v>
      </c>
      <c r="L157" s="294">
        <v>1095</v>
      </c>
      <c r="M157" s="295">
        <v>20.100000000000001</v>
      </c>
      <c r="N157" s="296" t="s">
        <v>246</v>
      </c>
      <c r="O157" s="297">
        <v>8042</v>
      </c>
      <c r="P157" s="298">
        <v>287</v>
      </c>
      <c r="Q157" s="297">
        <v>8329</v>
      </c>
      <c r="R157" s="299">
        <v>3770</v>
      </c>
      <c r="S157" s="297">
        <v>145</v>
      </c>
      <c r="T157" s="297">
        <v>973</v>
      </c>
      <c r="U157" s="297">
        <v>588</v>
      </c>
      <c r="V157" s="297">
        <v>144</v>
      </c>
      <c r="W157" s="297">
        <v>0</v>
      </c>
      <c r="X157" s="297">
        <v>0</v>
      </c>
      <c r="Y157" s="297">
        <v>0</v>
      </c>
      <c r="Z157" s="298">
        <v>39</v>
      </c>
      <c r="AA157" s="297">
        <v>374</v>
      </c>
      <c r="AB157" s="299">
        <v>249</v>
      </c>
      <c r="AC157" s="297">
        <v>7</v>
      </c>
      <c r="AD157" s="297">
        <v>184</v>
      </c>
      <c r="AE157" s="297">
        <v>51</v>
      </c>
      <c r="AF157" s="297">
        <v>3</v>
      </c>
      <c r="AG157" s="298">
        <v>30</v>
      </c>
      <c r="AH157" s="297">
        <v>607</v>
      </c>
      <c r="AI157" s="297">
        <v>458</v>
      </c>
      <c r="AJ157" s="297">
        <v>21</v>
      </c>
      <c r="AK157" s="298">
        <v>0</v>
      </c>
      <c r="AL157" s="300">
        <v>7646</v>
      </c>
      <c r="AM157" s="301" t="s">
        <v>240</v>
      </c>
      <c r="AN157" s="302">
        <v>0.67</v>
      </c>
      <c r="AO157" s="274"/>
      <c r="AP157" s="274"/>
      <c r="AQ157" s="274"/>
      <c r="AR157" s="274"/>
      <c r="AS157" s="274"/>
      <c r="AT157" s="274"/>
      <c r="AU157" s="274"/>
      <c r="AV157" s="274"/>
      <c r="AW157" s="274"/>
      <c r="AX157" s="274"/>
      <c r="AY157" s="274"/>
      <c r="AZ157" s="274"/>
      <c r="BA157" s="274"/>
      <c r="BB157" s="274"/>
      <c r="BC157" s="274"/>
      <c r="BD157" s="274"/>
      <c r="BE157" s="274"/>
      <c r="BF157" s="274"/>
      <c r="BG157" s="274"/>
      <c r="BH157" s="274"/>
      <c r="BI157" s="274"/>
      <c r="BJ157" s="274"/>
      <c r="BK157" s="274"/>
      <c r="BL157" s="274"/>
    </row>
    <row r="158" spans="1:64">
      <c r="A158" s="258"/>
      <c r="B158" s="289" t="s">
        <v>404</v>
      </c>
      <c r="C158" s="290">
        <v>39326</v>
      </c>
      <c r="D158" s="291" t="s">
        <v>148</v>
      </c>
      <c r="E158" s="292" t="s">
        <v>302</v>
      </c>
      <c r="F158" s="293" t="s">
        <v>237</v>
      </c>
      <c r="G158" s="294">
        <v>135375</v>
      </c>
      <c r="H158" s="294">
        <v>2106910</v>
      </c>
      <c r="I158" s="293" t="s">
        <v>238</v>
      </c>
      <c r="J158" s="294">
        <v>11</v>
      </c>
      <c r="K158" s="294">
        <v>19</v>
      </c>
      <c r="L158" s="294">
        <v>576</v>
      </c>
      <c r="M158" s="295">
        <v>30.4</v>
      </c>
      <c r="N158" s="296" t="s">
        <v>246</v>
      </c>
      <c r="O158" s="297">
        <v>11552</v>
      </c>
      <c r="P158" s="298">
        <v>222</v>
      </c>
      <c r="Q158" s="297">
        <v>11774</v>
      </c>
      <c r="R158" s="299">
        <v>5481</v>
      </c>
      <c r="S158" s="297">
        <v>90</v>
      </c>
      <c r="T158" s="297">
        <v>1229</v>
      </c>
      <c r="U158" s="297">
        <v>840</v>
      </c>
      <c r="V158" s="297">
        <v>299</v>
      </c>
      <c r="W158" s="297">
        <v>0</v>
      </c>
      <c r="X158" s="297">
        <v>0</v>
      </c>
      <c r="Y158" s="297">
        <v>531</v>
      </c>
      <c r="Z158" s="298">
        <v>156</v>
      </c>
      <c r="AA158" s="297">
        <v>512</v>
      </c>
      <c r="AB158" s="299">
        <v>142</v>
      </c>
      <c r="AC158" s="297">
        <v>0</v>
      </c>
      <c r="AD158" s="297">
        <v>276</v>
      </c>
      <c r="AE158" s="297">
        <v>120</v>
      </c>
      <c r="AF158" s="297">
        <v>76</v>
      </c>
      <c r="AG158" s="298">
        <v>94</v>
      </c>
      <c r="AH158" s="297">
        <v>925</v>
      </c>
      <c r="AI158" s="297">
        <v>601</v>
      </c>
      <c r="AJ158" s="297">
        <v>151</v>
      </c>
      <c r="AK158" s="298">
        <v>49</v>
      </c>
      <c r="AL158" s="300">
        <v>11573</v>
      </c>
      <c r="AM158" s="301" t="s">
        <v>240</v>
      </c>
      <c r="AN158" s="302">
        <v>0.48</v>
      </c>
      <c r="AO158" s="274"/>
      <c r="AP158" s="274"/>
      <c r="AQ158" s="274"/>
      <c r="AR158" s="274"/>
      <c r="AS158" s="274"/>
      <c r="AT158" s="274"/>
      <c r="AU158" s="274"/>
      <c r="AV158" s="274"/>
      <c r="AW158" s="274"/>
      <c r="AX158" s="274"/>
      <c r="AY158" s="274"/>
      <c r="AZ158" s="274"/>
      <c r="BA158" s="274"/>
      <c r="BB158" s="274"/>
      <c r="BC158" s="274"/>
      <c r="BD158" s="274"/>
      <c r="BE158" s="274"/>
      <c r="BF158" s="274"/>
      <c r="BG158" s="274"/>
      <c r="BH158" s="274"/>
      <c r="BI158" s="274"/>
      <c r="BJ158" s="274"/>
      <c r="BK158" s="274"/>
      <c r="BL158" s="274"/>
    </row>
    <row r="159" spans="1:64">
      <c r="A159" s="258"/>
      <c r="B159" s="275" t="s">
        <v>405</v>
      </c>
      <c r="C159" s="319">
        <v>39326</v>
      </c>
      <c r="D159" s="277" t="s">
        <v>148</v>
      </c>
      <c r="E159" s="278" t="s">
        <v>302</v>
      </c>
      <c r="F159" s="279" t="s">
        <v>237</v>
      </c>
      <c r="G159" s="280">
        <v>135401</v>
      </c>
      <c r="H159" s="280">
        <v>2106911</v>
      </c>
      <c r="I159" s="279" t="s">
        <v>238</v>
      </c>
      <c r="J159" s="280">
        <v>11</v>
      </c>
      <c r="K159" s="280">
        <v>19</v>
      </c>
      <c r="L159" s="280">
        <v>1053</v>
      </c>
      <c r="M159" s="281">
        <v>45.9</v>
      </c>
      <c r="N159" s="321" t="s">
        <v>242</v>
      </c>
      <c r="O159" s="283">
        <v>9126</v>
      </c>
      <c r="P159" s="284">
        <v>455</v>
      </c>
      <c r="Q159" s="283">
        <v>9580</v>
      </c>
      <c r="R159" s="285">
        <v>4615</v>
      </c>
      <c r="S159" s="283">
        <v>51</v>
      </c>
      <c r="T159" s="283">
        <v>900</v>
      </c>
      <c r="U159" s="283">
        <v>759</v>
      </c>
      <c r="V159" s="283">
        <v>405</v>
      </c>
      <c r="W159" s="283">
        <v>0</v>
      </c>
      <c r="X159" s="283" t="s">
        <v>254</v>
      </c>
      <c r="Y159" s="283">
        <v>31</v>
      </c>
      <c r="Z159" s="284">
        <v>571</v>
      </c>
      <c r="AA159" s="283">
        <v>144</v>
      </c>
      <c r="AB159" s="285">
        <v>46</v>
      </c>
      <c r="AC159" s="283">
        <v>7</v>
      </c>
      <c r="AD159" s="283">
        <v>125</v>
      </c>
      <c r="AE159" s="283">
        <v>16</v>
      </c>
      <c r="AF159" s="283">
        <v>81</v>
      </c>
      <c r="AG159" s="284">
        <v>115</v>
      </c>
      <c r="AH159" s="283">
        <v>397</v>
      </c>
      <c r="AI159" s="283" t="s">
        <v>254</v>
      </c>
      <c r="AJ159" s="283">
        <v>92</v>
      </c>
      <c r="AK159" s="284">
        <v>22</v>
      </c>
      <c r="AL159" s="286">
        <v>9466</v>
      </c>
      <c r="AM159" s="287" t="s">
        <v>240</v>
      </c>
      <c r="AN159" s="288">
        <v>0.66</v>
      </c>
      <c r="AO159" s="274"/>
      <c r="AP159" s="274"/>
      <c r="AQ159" s="274"/>
      <c r="AR159" s="274"/>
      <c r="AS159" s="274"/>
      <c r="AT159" s="274"/>
      <c r="AU159" s="274"/>
      <c r="AV159" s="274"/>
      <c r="AW159" s="274"/>
      <c r="AX159" s="274"/>
      <c r="AY159" s="274"/>
      <c r="AZ159" s="274"/>
      <c r="BA159" s="274"/>
      <c r="BB159" s="274"/>
      <c r="BC159" s="274"/>
      <c r="BD159" s="274"/>
      <c r="BE159" s="274"/>
      <c r="BF159" s="274"/>
      <c r="BG159" s="274"/>
      <c r="BH159" s="274"/>
      <c r="BI159" s="274"/>
      <c r="BJ159" s="274"/>
      <c r="BK159" s="274"/>
      <c r="BL159" s="274"/>
    </row>
    <row r="160" spans="1:64">
      <c r="A160" s="258"/>
      <c r="B160" s="275" t="s">
        <v>406</v>
      </c>
      <c r="C160" s="276">
        <v>37865</v>
      </c>
      <c r="D160" s="277" t="s">
        <v>148</v>
      </c>
      <c r="E160" s="278" t="s">
        <v>302</v>
      </c>
      <c r="F160" s="279" t="s">
        <v>237</v>
      </c>
      <c r="G160" s="280">
        <v>134222</v>
      </c>
      <c r="H160" s="280">
        <v>2106905</v>
      </c>
      <c r="I160" s="279" t="s">
        <v>238</v>
      </c>
      <c r="J160" s="280">
        <v>11</v>
      </c>
      <c r="K160" s="280">
        <v>19</v>
      </c>
      <c r="L160" s="280">
        <v>1082</v>
      </c>
      <c r="M160" s="281">
        <v>37.299999999999997</v>
      </c>
      <c r="N160" s="321" t="s">
        <v>242</v>
      </c>
      <c r="O160" s="283">
        <v>9336</v>
      </c>
      <c r="P160" s="284">
        <v>406</v>
      </c>
      <c r="Q160" s="283">
        <v>9741</v>
      </c>
      <c r="R160" s="285">
        <v>4291</v>
      </c>
      <c r="S160" s="283">
        <v>156</v>
      </c>
      <c r="T160" s="283">
        <v>1352</v>
      </c>
      <c r="U160" s="283">
        <v>905</v>
      </c>
      <c r="V160" s="283">
        <v>0</v>
      </c>
      <c r="W160" s="283">
        <v>0</v>
      </c>
      <c r="X160" s="283">
        <v>0</v>
      </c>
      <c r="Y160" s="283">
        <v>19</v>
      </c>
      <c r="Z160" s="284">
        <v>216</v>
      </c>
      <c r="AA160" s="283">
        <v>294</v>
      </c>
      <c r="AB160" s="285">
        <v>207</v>
      </c>
      <c r="AC160" s="283">
        <v>5</v>
      </c>
      <c r="AD160" s="283">
        <v>87</v>
      </c>
      <c r="AE160" s="283">
        <v>159</v>
      </c>
      <c r="AF160" s="283">
        <v>83</v>
      </c>
      <c r="AG160" s="284">
        <v>72</v>
      </c>
      <c r="AH160" s="283">
        <v>783</v>
      </c>
      <c r="AI160" s="283">
        <v>307</v>
      </c>
      <c r="AJ160" s="283">
        <v>74</v>
      </c>
      <c r="AK160" s="284">
        <v>0</v>
      </c>
      <c r="AL160" s="286">
        <v>9010</v>
      </c>
      <c r="AM160" s="287" t="s">
        <v>240</v>
      </c>
      <c r="AN160" s="288">
        <v>0.43</v>
      </c>
      <c r="AO160" s="274"/>
      <c r="AP160" s="274"/>
      <c r="AQ160" s="274"/>
      <c r="AR160" s="274"/>
      <c r="AS160" s="274"/>
      <c r="AT160" s="274"/>
      <c r="AU160" s="274"/>
      <c r="AV160" s="274"/>
      <c r="AW160" s="274"/>
      <c r="AX160" s="274"/>
      <c r="AY160" s="274"/>
      <c r="AZ160" s="274"/>
      <c r="BA160" s="274"/>
      <c r="BB160" s="274"/>
      <c r="BC160" s="274"/>
      <c r="BD160" s="274"/>
      <c r="BE160" s="274"/>
      <c r="BF160" s="274"/>
      <c r="BG160" s="274"/>
      <c r="BH160" s="274"/>
      <c r="BI160" s="274"/>
      <c r="BJ160" s="274"/>
      <c r="BK160" s="274"/>
      <c r="BL160" s="274"/>
    </row>
    <row r="161" spans="1:64">
      <c r="A161" s="258"/>
      <c r="B161" s="289" t="s">
        <v>407</v>
      </c>
      <c r="C161" s="290">
        <v>40422</v>
      </c>
      <c r="D161" s="291" t="s">
        <v>185</v>
      </c>
      <c r="E161" s="292" t="s">
        <v>252</v>
      </c>
      <c r="F161" s="293" t="s">
        <v>245</v>
      </c>
      <c r="G161" s="294">
        <v>136141</v>
      </c>
      <c r="H161" s="294">
        <v>3426905</v>
      </c>
      <c r="I161" s="293" t="s">
        <v>238</v>
      </c>
      <c r="J161" s="294">
        <v>11</v>
      </c>
      <c r="K161" s="294">
        <v>18</v>
      </c>
      <c r="L161" s="294">
        <v>1309</v>
      </c>
      <c r="M161" s="295">
        <v>26.3</v>
      </c>
      <c r="N161" s="304" t="s">
        <v>246</v>
      </c>
      <c r="O161" s="297">
        <v>6737</v>
      </c>
      <c r="P161" s="298">
        <v>60</v>
      </c>
      <c r="Q161" s="297">
        <v>6798</v>
      </c>
      <c r="R161" s="299">
        <v>3574</v>
      </c>
      <c r="S161" s="297">
        <v>186</v>
      </c>
      <c r="T161" s="297">
        <v>660</v>
      </c>
      <c r="U161" s="297">
        <v>232</v>
      </c>
      <c r="V161" s="297">
        <v>82</v>
      </c>
      <c r="W161" s="297">
        <v>0</v>
      </c>
      <c r="X161" s="297" t="s">
        <v>254</v>
      </c>
      <c r="Y161" s="297">
        <v>0</v>
      </c>
      <c r="Z161" s="298">
        <v>61</v>
      </c>
      <c r="AA161" s="297">
        <v>88</v>
      </c>
      <c r="AB161" s="299">
        <v>106</v>
      </c>
      <c r="AC161" s="297">
        <v>12</v>
      </c>
      <c r="AD161" s="297">
        <v>53</v>
      </c>
      <c r="AE161" s="297">
        <v>42</v>
      </c>
      <c r="AF161" s="297">
        <v>3</v>
      </c>
      <c r="AG161" s="298">
        <v>106</v>
      </c>
      <c r="AH161" s="297">
        <v>740</v>
      </c>
      <c r="AI161" s="297" t="s">
        <v>254</v>
      </c>
      <c r="AJ161" s="297">
        <v>61</v>
      </c>
      <c r="AK161" s="298">
        <v>6</v>
      </c>
      <c r="AL161" s="300">
        <v>6338</v>
      </c>
      <c r="AM161" s="301" t="s">
        <v>240</v>
      </c>
      <c r="AN161" s="302">
        <v>0.46</v>
      </c>
      <c r="AO161" s="274"/>
      <c r="AP161" s="274"/>
      <c r="AQ161" s="274"/>
      <c r="AR161" s="274"/>
      <c r="AS161" s="274"/>
      <c r="AT161" s="274"/>
      <c r="AU161" s="274"/>
      <c r="AV161" s="274"/>
      <c r="AW161" s="274"/>
      <c r="AX161" s="274"/>
      <c r="AY161" s="274"/>
      <c r="AZ161" s="274"/>
      <c r="BA161" s="274"/>
      <c r="BB161" s="274"/>
      <c r="BC161" s="274"/>
      <c r="BD161" s="274"/>
      <c r="BE161" s="274"/>
      <c r="BF161" s="274"/>
      <c r="BG161" s="274"/>
      <c r="BH161" s="274"/>
      <c r="BI161" s="274"/>
      <c r="BJ161" s="274"/>
      <c r="BK161" s="274"/>
      <c r="BL161" s="274"/>
    </row>
    <row r="162" spans="1:64">
      <c r="A162" s="258"/>
      <c r="B162" s="259" t="s">
        <v>408</v>
      </c>
      <c r="C162" s="340">
        <v>40422</v>
      </c>
      <c r="D162" s="261" t="s">
        <v>150</v>
      </c>
      <c r="E162" s="262" t="s">
        <v>249</v>
      </c>
      <c r="F162" s="263" t="s">
        <v>245</v>
      </c>
      <c r="G162" s="265">
        <v>136149</v>
      </c>
      <c r="H162" s="265">
        <v>8606906</v>
      </c>
      <c r="I162" s="263" t="s">
        <v>238</v>
      </c>
      <c r="J162" s="265">
        <v>14</v>
      </c>
      <c r="K162" s="265">
        <v>19</v>
      </c>
      <c r="L162" s="265">
        <v>163</v>
      </c>
      <c r="M162" s="266">
        <v>2.6</v>
      </c>
      <c r="N162" s="267" t="s">
        <v>239</v>
      </c>
      <c r="O162" s="268">
        <v>17129</v>
      </c>
      <c r="P162" s="269">
        <v>742</v>
      </c>
      <c r="Q162" s="268">
        <v>17871</v>
      </c>
      <c r="R162" s="270">
        <v>4294</v>
      </c>
      <c r="S162" s="268">
        <v>0</v>
      </c>
      <c r="T162" s="268">
        <v>3325</v>
      </c>
      <c r="U162" s="268">
        <v>1411</v>
      </c>
      <c r="V162" s="268">
        <v>344</v>
      </c>
      <c r="W162" s="268">
        <v>0</v>
      </c>
      <c r="X162" s="268">
        <v>1380</v>
      </c>
      <c r="Y162" s="268">
        <v>0</v>
      </c>
      <c r="Z162" s="269">
        <v>436</v>
      </c>
      <c r="AA162" s="268">
        <v>153</v>
      </c>
      <c r="AB162" s="270">
        <v>61</v>
      </c>
      <c r="AC162" s="268">
        <v>31</v>
      </c>
      <c r="AD162" s="268">
        <v>638</v>
      </c>
      <c r="AE162" s="268">
        <v>252</v>
      </c>
      <c r="AF162" s="268">
        <v>12</v>
      </c>
      <c r="AG162" s="269">
        <v>141</v>
      </c>
      <c r="AH162" s="268">
        <v>2748</v>
      </c>
      <c r="AI162" s="268">
        <v>1656</v>
      </c>
      <c r="AJ162" s="268">
        <v>331</v>
      </c>
      <c r="AK162" s="269">
        <v>558</v>
      </c>
      <c r="AL162" s="271">
        <v>17773</v>
      </c>
      <c r="AM162" s="272" t="s">
        <v>240</v>
      </c>
      <c r="AN162" s="273" t="s">
        <v>240</v>
      </c>
      <c r="AO162" s="274"/>
      <c r="AP162" s="274"/>
      <c r="AQ162" s="274"/>
      <c r="AR162" s="274"/>
      <c r="AS162" s="274"/>
      <c r="AT162" s="274"/>
      <c r="AU162" s="274"/>
      <c r="AV162" s="274"/>
      <c r="AW162" s="274"/>
      <c r="AX162" s="274"/>
      <c r="AY162" s="274"/>
      <c r="AZ162" s="274"/>
      <c r="BA162" s="274"/>
      <c r="BB162" s="274"/>
      <c r="BC162" s="274"/>
      <c r="BD162" s="274"/>
      <c r="BE162" s="274"/>
      <c r="BF162" s="274"/>
      <c r="BG162" s="274"/>
      <c r="BH162" s="274"/>
      <c r="BI162" s="274"/>
      <c r="BJ162" s="274"/>
      <c r="BK162" s="274"/>
      <c r="BL162" s="274"/>
    </row>
    <row r="163" spans="1:64">
      <c r="A163" s="258"/>
      <c r="B163" s="275" t="s">
        <v>409</v>
      </c>
      <c r="C163" s="319">
        <v>40422</v>
      </c>
      <c r="D163" s="277" t="s">
        <v>152</v>
      </c>
      <c r="E163" s="278" t="s">
        <v>288</v>
      </c>
      <c r="F163" s="279" t="s">
        <v>245</v>
      </c>
      <c r="G163" s="280">
        <v>136121</v>
      </c>
      <c r="H163" s="280">
        <v>8086905</v>
      </c>
      <c r="I163" s="279" t="s">
        <v>238</v>
      </c>
      <c r="J163" s="280">
        <v>11</v>
      </c>
      <c r="K163" s="280">
        <v>16</v>
      </c>
      <c r="L163" s="280">
        <v>517</v>
      </c>
      <c r="M163" s="281">
        <v>40.799999999999997</v>
      </c>
      <c r="N163" s="321" t="s">
        <v>242</v>
      </c>
      <c r="O163" s="283">
        <v>8809</v>
      </c>
      <c r="P163" s="284">
        <v>91</v>
      </c>
      <c r="Q163" s="283">
        <v>8899</v>
      </c>
      <c r="R163" s="285">
        <v>3317</v>
      </c>
      <c r="S163" s="283">
        <v>174</v>
      </c>
      <c r="T163" s="283">
        <v>793</v>
      </c>
      <c r="U163" s="283">
        <v>580</v>
      </c>
      <c r="V163" s="283">
        <v>338</v>
      </c>
      <c r="W163" s="283">
        <v>0</v>
      </c>
      <c r="X163" s="283">
        <v>0</v>
      </c>
      <c r="Y163" s="283">
        <v>12</v>
      </c>
      <c r="Z163" s="284">
        <v>203</v>
      </c>
      <c r="AA163" s="283">
        <v>215</v>
      </c>
      <c r="AB163" s="285">
        <v>12</v>
      </c>
      <c r="AC163" s="283">
        <v>43</v>
      </c>
      <c r="AD163" s="283">
        <v>159</v>
      </c>
      <c r="AE163" s="283">
        <v>68</v>
      </c>
      <c r="AF163" s="283">
        <v>6</v>
      </c>
      <c r="AG163" s="284">
        <v>66</v>
      </c>
      <c r="AH163" s="283">
        <v>865</v>
      </c>
      <c r="AI163" s="283">
        <v>691</v>
      </c>
      <c r="AJ163" s="283">
        <v>255</v>
      </c>
      <c r="AK163" s="284">
        <v>31</v>
      </c>
      <c r="AL163" s="286">
        <v>7826</v>
      </c>
      <c r="AM163" s="287" t="s">
        <v>240</v>
      </c>
      <c r="AN163" s="288">
        <v>0.45</v>
      </c>
      <c r="AO163" s="274"/>
      <c r="AP163" s="274"/>
      <c r="AQ163" s="274"/>
      <c r="AR163" s="274"/>
      <c r="AS163" s="274"/>
      <c r="AT163" s="274"/>
      <c r="AU163" s="274"/>
      <c r="AV163" s="274"/>
      <c r="AW163" s="274"/>
      <c r="AX163" s="274"/>
      <c r="AY163" s="274"/>
      <c r="AZ163" s="274"/>
      <c r="BA163" s="274"/>
      <c r="BB163" s="274"/>
      <c r="BC163" s="274"/>
      <c r="BD163" s="274"/>
      <c r="BE163" s="274"/>
      <c r="BF163" s="274"/>
      <c r="BG163" s="274"/>
      <c r="BH163" s="274"/>
      <c r="BI163" s="274"/>
      <c r="BJ163" s="274"/>
      <c r="BK163" s="274"/>
      <c r="BL163" s="274"/>
    </row>
    <row r="164" spans="1:64">
      <c r="A164" s="258"/>
      <c r="B164" s="275" t="s">
        <v>410</v>
      </c>
      <c r="C164" s="319">
        <v>40422</v>
      </c>
      <c r="D164" s="277" t="s">
        <v>152</v>
      </c>
      <c r="E164" s="278" t="s">
        <v>288</v>
      </c>
      <c r="F164" s="279" t="s">
        <v>245</v>
      </c>
      <c r="G164" s="280">
        <v>136146</v>
      </c>
      <c r="H164" s="280">
        <v>8086906</v>
      </c>
      <c r="I164" s="279" t="s">
        <v>238</v>
      </c>
      <c r="J164" s="280">
        <v>11</v>
      </c>
      <c r="K164" s="280">
        <v>16</v>
      </c>
      <c r="L164" s="280">
        <v>766</v>
      </c>
      <c r="M164" s="281">
        <v>39.9</v>
      </c>
      <c r="N164" s="321" t="s">
        <v>242</v>
      </c>
      <c r="O164" s="283">
        <v>8786</v>
      </c>
      <c r="P164" s="284">
        <v>1078</v>
      </c>
      <c r="Q164" s="283">
        <v>9864</v>
      </c>
      <c r="R164" s="285">
        <v>4151</v>
      </c>
      <c r="S164" s="283">
        <v>234</v>
      </c>
      <c r="T164" s="283">
        <v>1225</v>
      </c>
      <c r="U164" s="283">
        <v>916</v>
      </c>
      <c r="V164" s="283">
        <v>0</v>
      </c>
      <c r="W164" s="283">
        <v>0</v>
      </c>
      <c r="X164" s="283">
        <v>0</v>
      </c>
      <c r="Y164" s="283">
        <v>0</v>
      </c>
      <c r="Z164" s="284">
        <v>51</v>
      </c>
      <c r="AA164" s="283">
        <v>123</v>
      </c>
      <c r="AB164" s="285">
        <v>8</v>
      </c>
      <c r="AC164" s="283">
        <v>21</v>
      </c>
      <c r="AD164" s="283">
        <v>114</v>
      </c>
      <c r="AE164" s="283">
        <v>148</v>
      </c>
      <c r="AF164" s="283">
        <v>0</v>
      </c>
      <c r="AG164" s="284">
        <v>23</v>
      </c>
      <c r="AH164" s="283">
        <v>918</v>
      </c>
      <c r="AI164" s="283">
        <v>587</v>
      </c>
      <c r="AJ164" s="283">
        <v>95</v>
      </c>
      <c r="AK164" s="284">
        <v>94</v>
      </c>
      <c r="AL164" s="286">
        <v>8708</v>
      </c>
      <c r="AM164" s="287" t="s">
        <v>240</v>
      </c>
      <c r="AN164" s="288">
        <v>0.32</v>
      </c>
      <c r="AO164" s="274"/>
      <c r="AP164" s="274"/>
      <c r="AQ164" s="274"/>
      <c r="AR164" s="274"/>
      <c r="AS164" s="274"/>
      <c r="AT164" s="274"/>
      <c r="AU164" s="274"/>
      <c r="AV164" s="274"/>
      <c r="AW164" s="274"/>
      <c r="AX164" s="274"/>
      <c r="AY164" s="274"/>
      <c r="AZ164" s="274"/>
      <c r="BA164" s="274"/>
      <c r="BB164" s="274"/>
      <c r="BC164" s="274"/>
      <c r="BD164" s="274"/>
      <c r="BE164" s="274"/>
      <c r="BF164" s="274"/>
      <c r="BG164" s="274"/>
      <c r="BH164" s="274"/>
      <c r="BI164" s="274"/>
      <c r="BJ164" s="274"/>
      <c r="BK164" s="274"/>
      <c r="BL164" s="274"/>
    </row>
    <row r="165" spans="1:64">
      <c r="A165" s="258"/>
      <c r="B165" s="289" t="s">
        <v>411</v>
      </c>
      <c r="C165" s="303">
        <v>40422</v>
      </c>
      <c r="D165" s="291" t="s">
        <v>153</v>
      </c>
      <c r="E165" s="292" t="s">
        <v>249</v>
      </c>
      <c r="F165" s="293" t="s">
        <v>245</v>
      </c>
      <c r="G165" s="325">
        <v>136102</v>
      </c>
      <c r="H165" s="294">
        <v>8616905</v>
      </c>
      <c r="I165" s="293" t="s">
        <v>238</v>
      </c>
      <c r="J165" s="294">
        <v>11</v>
      </c>
      <c r="K165" s="294">
        <v>16</v>
      </c>
      <c r="L165" s="294">
        <v>640</v>
      </c>
      <c r="M165" s="295">
        <v>33</v>
      </c>
      <c r="N165" s="304" t="s">
        <v>246</v>
      </c>
      <c r="O165" s="297">
        <v>8458</v>
      </c>
      <c r="P165" s="298">
        <v>264</v>
      </c>
      <c r="Q165" s="297">
        <v>8722</v>
      </c>
      <c r="R165" s="299">
        <v>3966</v>
      </c>
      <c r="S165" s="297">
        <v>8</v>
      </c>
      <c r="T165" s="297">
        <v>897</v>
      </c>
      <c r="U165" s="297">
        <v>491</v>
      </c>
      <c r="V165" s="297">
        <v>81</v>
      </c>
      <c r="W165" s="297">
        <v>0</v>
      </c>
      <c r="X165" s="297">
        <v>320</v>
      </c>
      <c r="Y165" s="297">
        <v>0</v>
      </c>
      <c r="Z165" s="298">
        <v>247</v>
      </c>
      <c r="AA165" s="297">
        <v>105</v>
      </c>
      <c r="AB165" s="299">
        <v>9</v>
      </c>
      <c r="AC165" s="297">
        <v>13</v>
      </c>
      <c r="AD165" s="297">
        <v>55</v>
      </c>
      <c r="AE165" s="297">
        <v>48</v>
      </c>
      <c r="AF165" s="297">
        <v>0</v>
      </c>
      <c r="AG165" s="298">
        <v>228</v>
      </c>
      <c r="AH165" s="297">
        <v>466</v>
      </c>
      <c r="AI165" s="297">
        <v>319</v>
      </c>
      <c r="AJ165" s="297">
        <v>136</v>
      </c>
      <c r="AK165" s="298">
        <v>0</v>
      </c>
      <c r="AL165" s="300">
        <v>7388</v>
      </c>
      <c r="AM165" s="301" t="s">
        <v>240</v>
      </c>
      <c r="AN165" s="302">
        <v>0.39</v>
      </c>
      <c r="AO165" s="274"/>
      <c r="AP165" s="274"/>
      <c r="AQ165" s="274"/>
      <c r="AR165" s="274"/>
      <c r="AS165" s="274"/>
      <c r="AT165" s="274"/>
      <c r="AU165" s="274"/>
      <c r="AV165" s="274"/>
      <c r="AW165" s="274"/>
      <c r="AX165" s="274"/>
      <c r="AY165" s="274"/>
      <c r="AZ165" s="274"/>
      <c r="BA165" s="274"/>
      <c r="BB165" s="274"/>
      <c r="BC165" s="274"/>
      <c r="BD165" s="274"/>
      <c r="BE165" s="274"/>
      <c r="BF165" s="274"/>
      <c r="BG165" s="274"/>
      <c r="BH165" s="274"/>
      <c r="BI165" s="274"/>
      <c r="BJ165" s="274"/>
      <c r="BK165" s="274"/>
      <c r="BL165" s="274"/>
    </row>
    <row r="166" spans="1:64">
      <c r="A166" s="258"/>
      <c r="B166" s="259" t="s">
        <v>412</v>
      </c>
      <c r="C166" s="260">
        <v>40422</v>
      </c>
      <c r="D166" s="261" t="s">
        <v>154</v>
      </c>
      <c r="E166" s="262" t="s">
        <v>244</v>
      </c>
      <c r="F166" s="263" t="s">
        <v>245</v>
      </c>
      <c r="G166" s="265">
        <v>136271</v>
      </c>
      <c r="H166" s="265">
        <v>9354036</v>
      </c>
      <c r="I166" s="263" t="s">
        <v>278</v>
      </c>
      <c r="J166" s="265">
        <v>11</v>
      </c>
      <c r="K166" s="265">
        <v>18</v>
      </c>
      <c r="L166" s="265">
        <v>913</v>
      </c>
      <c r="M166" s="266">
        <v>4.7</v>
      </c>
      <c r="N166" s="267" t="s">
        <v>239</v>
      </c>
      <c r="O166" s="268">
        <v>5400</v>
      </c>
      <c r="P166" s="269">
        <v>427</v>
      </c>
      <c r="Q166" s="268">
        <v>5827</v>
      </c>
      <c r="R166" s="270">
        <v>3428</v>
      </c>
      <c r="S166" s="268">
        <v>60</v>
      </c>
      <c r="T166" s="268">
        <v>296</v>
      </c>
      <c r="U166" s="268">
        <v>396</v>
      </c>
      <c r="V166" s="268">
        <v>102</v>
      </c>
      <c r="W166" s="268">
        <v>0</v>
      </c>
      <c r="X166" s="268">
        <v>211</v>
      </c>
      <c r="Y166" s="268">
        <v>0</v>
      </c>
      <c r="Z166" s="269">
        <v>28</v>
      </c>
      <c r="AA166" s="268">
        <v>67</v>
      </c>
      <c r="AB166" s="270">
        <v>5</v>
      </c>
      <c r="AC166" s="268">
        <v>13</v>
      </c>
      <c r="AD166" s="268">
        <v>80</v>
      </c>
      <c r="AE166" s="268">
        <v>43</v>
      </c>
      <c r="AF166" s="268">
        <v>1</v>
      </c>
      <c r="AG166" s="269">
        <v>35</v>
      </c>
      <c r="AH166" s="268">
        <v>502</v>
      </c>
      <c r="AI166" s="268">
        <v>466</v>
      </c>
      <c r="AJ166" s="268">
        <v>29</v>
      </c>
      <c r="AK166" s="269">
        <v>6</v>
      </c>
      <c r="AL166" s="271">
        <v>5770</v>
      </c>
      <c r="AM166" s="272" t="s">
        <v>240</v>
      </c>
      <c r="AN166" s="273">
        <v>0.74</v>
      </c>
      <c r="AO166" s="274"/>
      <c r="AP166" s="274"/>
      <c r="AQ166" s="274"/>
      <c r="AR166" s="274"/>
      <c r="AS166" s="274"/>
      <c r="AT166" s="274"/>
      <c r="AU166" s="274"/>
      <c r="AV166" s="274"/>
      <c r="AW166" s="274"/>
      <c r="AX166" s="274"/>
      <c r="AY166" s="274"/>
      <c r="AZ166" s="274"/>
      <c r="BA166" s="274"/>
      <c r="BB166" s="274"/>
      <c r="BC166" s="274"/>
      <c r="BD166" s="274"/>
      <c r="BE166" s="274"/>
      <c r="BF166" s="274"/>
      <c r="BG166" s="274"/>
      <c r="BH166" s="274"/>
      <c r="BI166" s="274"/>
      <c r="BJ166" s="274"/>
      <c r="BK166" s="274"/>
      <c r="BL166" s="274"/>
    </row>
    <row r="167" spans="1:64">
      <c r="A167" s="258"/>
      <c r="B167" s="289" t="s">
        <v>413</v>
      </c>
      <c r="C167" s="362">
        <v>40057</v>
      </c>
      <c r="D167" s="291" t="s">
        <v>155</v>
      </c>
      <c r="E167" s="292" t="s">
        <v>288</v>
      </c>
      <c r="F167" s="293" t="s">
        <v>245</v>
      </c>
      <c r="G167" s="294">
        <v>135818</v>
      </c>
      <c r="H167" s="294">
        <v>3946906</v>
      </c>
      <c r="I167" s="293" t="s">
        <v>238</v>
      </c>
      <c r="J167" s="294">
        <v>11</v>
      </c>
      <c r="K167" s="294">
        <v>16</v>
      </c>
      <c r="L167" s="294">
        <v>781</v>
      </c>
      <c r="M167" s="295">
        <v>29.2</v>
      </c>
      <c r="N167" s="304" t="s">
        <v>246</v>
      </c>
      <c r="O167" s="297">
        <v>6846</v>
      </c>
      <c r="P167" s="298">
        <v>941</v>
      </c>
      <c r="Q167" s="297">
        <v>7787</v>
      </c>
      <c r="R167" s="299">
        <v>3671</v>
      </c>
      <c r="S167" s="297">
        <v>23</v>
      </c>
      <c r="T167" s="297">
        <v>515</v>
      </c>
      <c r="U167" s="297">
        <v>391</v>
      </c>
      <c r="V167" s="297">
        <v>238</v>
      </c>
      <c r="W167" s="297">
        <v>0</v>
      </c>
      <c r="X167" s="297">
        <v>311</v>
      </c>
      <c r="Y167" s="297">
        <v>0</v>
      </c>
      <c r="Z167" s="298">
        <v>63</v>
      </c>
      <c r="AA167" s="297">
        <v>179</v>
      </c>
      <c r="AB167" s="299">
        <v>20</v>
      </c>
      <c r="AC167" s="297">
        <v>33</v>
      </c>
      <c r="AD167" s="297">
        <v>241</v>
      </c>
      <c r="AE167" s="297">
        <v>61</v>
      </c>
      <c r="AF167" s="297">
        <v>0</v>
      </c>
      <c r="AG167" s="298">
        <v>15</v>
      </c>
      <c r="AH167" s="297">
        <v>665</v>
      </c>
      <c r="AI167" s="297">
        <v>624</v>
      </c>
      <c r="AJ167" s="297">
        <v>213</v>
      </c>
      <c r="AK167" s="298">
        <v>41</v>
      </c>
      <c r="AL167" s="300">
        <v>7303</v>
      </c>
      <c r="AM167" s="301" t="s">
        <v>240</v>
      </c>
      <c r="AN167" s="302">
        <v>0.54</v>
      </c>
      <c r="AO167" s="274"/>
      <c r="AP167" s="274"/>
      <c r="AQ167" s="274"/>
      <c r="AR167" s="274"/>
      <c r="AS167" s="274"/>
      <c r="AT167" s="274"/>
      <c r="AU167" s="274"/>
      <c r="AV167" s="274"/>
      <c r="AW167" s="274"/>
      <c r="AX167" s="274"/>
      <c r="AY167" s="274"/>
      <c r="AZ167" s="274"/>
      <c r="BA167" s="274"/>
      <c r="BB167" s="274"/>
      <c r="BC167" s="274"/>
      <c r="BD167" s="274"/>
      <c r="BE167" s="274"/>
      <c r="BF167" s="274"/>
      <c r="BG167" s="274"/>
      <c r="BH167" s="274"/>
      <c r="BI167" s="274"/>
      <c r="BJ167" s="274"/>
      <c r="BK167" s="274"/>
      <c r="BL167" s="274"/>
    </row>
    <row r="168" spans="1:64">
      <c r="A168" s="258"/>
      <c r="B168" s="275" t="s">
        <v>414</v>
      </c>
      <c r="C168" s="319">
        <v>39692</v>
      </c>
      <c r="D168" s="277" t="s">
        <v>155</v>
      </c>
      <c r="E168" s="278" t="s">
        <v>288</v>
      </c>
      <c r="F168" s="279" t="s">
        <v>245</v>
      </c>
      <c r="G168" s="280">
        <v>135622</v>
      </c>
      <c r="H168" s="280">
        <v>3946905</v>
      </c>
      <c r="I168" s="279" t="s">
        <v>238</v>
      </c>
      <c r="J168" s="280">
        <v>4</v>
      </c>
      <c r="K168" s="280">
        <v>16</v>
      </c>
      <c r="L168" s="280">
        <v>1014</v>
      </c>
      <c r="M168" s="281">
        <v>45.3</v>
      </c>
      <c r="N168" s="321" t="s">
        <v>242</v>
      </c>
      <c r="O168" s="283">
        <v>6452</v>
      </c>
      <c r="P168" s="284">
        <v>156</v>
      </c>
      <c r="Q168" s="283">
        <v>6607</v>
      </c>
      <c r="R168" s="285">
        <v>3427</v>
      </c>
      <c r="S168" s="283">
        <v>272</v>
      </c>
      <c r="T168" s="283">
        <v>1042</v>
      </c>
      <c r="U168" s="283">
        <v>290</v>
      </c>
      <c r="V168" s="283">
        <v>191</v>
      </c>
      <c r="W168" s="283">
        <v>82</v>
      </c>
      <c r="X168" s="283">
        <v>0</v>
      </c>
      <c r="Y168" s="283">
        <v>171</v>
      </c>
      <c r="Z168" s="284">
        <v>44</v>
      </c>
      <c r="AA168" s="283">
        <v>89</v>
      </c>
      <c r="AB168" s="285">
        <v>27</v>
      </c>
      <c r="AC168" s="283">
        <v>19</v>
      </c>
      <c r="AD168" s="283">
        <v>121</v>
      </c>
      <c r="AE168" s="283">
        <v>52</v>
      </c>
      <c r="AF168" s="283">
        <v>79</v>
      </c>
      <c r="AG168" s="284">
        <v>0</v>
      </c>
      <c r="AH168" s="283">
        <v>510</v>
      </c>
      <c r="AI168" s="283">
        <v>607</v>
      </c>
      <c r="AJ168" s="283">
        <v>0</v>
      </c>
      <c r="AK168" s="284">
        <v>0</v>
      </c>
      <c r="AL168" s="286">
        <v>7024</v>
      </c>
      <c r="AM168" s="287">
        <v>0.72</v>
      </c>
      <c r="AN168" s="288">
        <v>0.35</v>
      </c>
      <c r="AO168" s="274"/>
      <c r="AP168" s="274"/>
      <c r="AQ168" s="274"/>
      <c r="AR168" s="274"/>
      <c r="AS168" s="274"/>
      <c r="AT168" s="274"/>
      <c r="AU168" s="274"/>
      <c r="AV168" s="274"/>
      <c r="AW168" s="274"/>
      <c r="AX168" s="274"/>
      <c r="AY168" s="274"/>
      <c r="AZ168" s="274"/>
      <c r="BA168" s="274"/>
      <c r="BB168" s="274"/>
      <c r="BC168" s="274"/>
      <c r="BD168" s="274"/>
      <c r="BE168" s="274"/>
      <c r="BF168" s="274"/>
      <c r="BG168" s="274"/>
      <c r="BH168" s="274"/>
      <c r="BI168" s="274"/>
      <c r="BJ168" s="274"/>
      <c r="BK168" s="274"/>
      <c r="BL168" s="274"/>
    </row>
    <row r="169" spans="1:64">
      <c r="A169" s="258"/>
      <c r="B169" s="275" t="s">
        <v>415</v>
      </c>
      <c r="C169" s="319">
        <v>40057</v>
      </c>
      <c r="D169" s="277" t="s">
        <v>155</v>
      </c>
      <c r="E169" s="278" t="s">
        <v>288</v>
      </c>
      <c r="F169" s="279" t="s">
        <v>245</v>
      </c>
      <c r="G169" s="280">
        <v>135878</v>
      </c>
      <c r="H169" s="280">
        <v>3946907</v>
      </c>
      <c r="I169" s="279" t="s">
        <v>238</v>
      </c>
      <c r="J169" s="280">
        <v>11</v>
      </c>
      <c r="K169" s="280">
        <v>16</v>
      </c>
      <c r="L169" s="280">
        <v>560</v>
      </c>
      <c r="M169" s="281">
        <v>38.200000000000003</v>
      </c>
      <c r="N169" s="321" t="s">
        <v>242</v>
      </c>
      <c r="O169" s="283">
        <v>7584</v>
      </c>
      <c r="P169" s="284">
        <v>620</v>
      </c>
      <c r="Q169" s="283">
        <v>8204</v>
      </c>
      <c r="R169" s="285">
        <v>3748</v>
      </c>
      <c r="S169" s="283">
        <v>279</v>
      </c>
      <c r="T169" s="283">
        <v>855</v>
      </c>
      <c r="U169" s="283">
        <v>739</v>
      </c>
      <c r="V169" s="283">
        <v>227</v>
      </c>
      <c r="W169" s="283">
        <v>157</v>
      </c>
      <c r="X169" s="283">
        <v>0</v>
      </c>
      <c r="Y169" s="283">
        <v>0</v>
      </c>
      <c r="Z169" s="284">
        <v>84</v>
      </c>
      <c r="AA169" s="283">
        <v>155</v>
      </c>
      <c r="AB169" s="285">
        <v>25</v>
      </c>
      <c r="AC169" s="283">
        <v>36</v>
      </c>
      <c r="AD169" s="283">
        <v>138</v>
      </c>
      <c r="AE169" s="283">
        <v>61</v>
      </c>
      <c r="AF169" s="283">
        <v>45</v>
      </c>
      <c r="AG169" s="284">
        <v>2</v>
      </c>
      <c r="AH169" s="283">
        <v>645</v>
      </c>
      <c r="AI169" s="283">
        <v>668</v>
      </c>
      <c r="AJ169" s="283">
        <v>5</v>
      </c>
      <c r="AK169" s="284">
        <v>63</v>
      </c>
      <c r="AL169" s="286">
        <v>7930</v>
      </c>
      <c r="AM169" s="287" t="s">
        <v>240</v>
      </c>
      <c r="AN169" s="288">
        <v>0.19</v>
      </c>
      <c r="AO169" s="274"/>
      <c r="AP169" s="274"/>
      <c r="AQ169" s="274"/>
      <c r="AR169" s="274"/>
      <c r="AS169" s="274"/>
      <c r="AT169" s="274"/>
      <c r="AU169" s="274"/>
      <c r="AV169" s="274"/>
      <c r="AW169" s="274"/>
      <c r="AX169" s="274"/>
      <c r="AY169" s="274"/>
      <c r="AZ169" s="274"/>
      <c r="BA169" s="274"/>
      <c r="BB169" s="274"/>
      <c r="BC169" s="274"/>
      <c r="BD169" s="274"/>
      <c r="BE169" s="274"/>
      <c r="BF169" s="274"/>
      <c r="BG169" s="274"/>
      <c r="BH169" s="274"/>
      <c r="BI169" s="274"/>
      <c r="BJ169" s="274"/>
      <c r="BK169" s="274"/>
      <c r="BL169" s="274"/>
    </row>
    <row r="170" spans="1:64">
      <c r="A170" s="258"/>
      <c r="B170" s="259" t="s">
        <v>416</v>
      </c>
      <c r="C170" s="260">
        <v>40422</v>
      </c>
      <c r="D170" s="261" t="s">
        <v>159</v>
      </c>
      <c r="E170" s="262" t="s">
        <v>252</v>
      </c>
      <c r="F170" s="263" t="s">
        <v>245</v>
      </c>
      <c r="G170" s="265">
        <v>136273</v>
      </c>
      <c r="H170" s="265">
        <v>3575400</v>
      </c>
      <c r="I170" s="263" t="s">
        <v>278</v>
      </c>
      <c r="J170" s="265">
        <v>11</v>
      </c>
      <c r="K170" s="265">
        <v>18</v>
      </c>
      <c r="L170" s="265">
        <v>1272</v>
      </c>
      <c r="M170" s="266">
        <v>8.5</v>
      </c>
      <c r="N170" s="267" t="s">
        <v>239</v>
      </c>
      <c r="O170" s="268">
        <v>5140</v>
      </c>
      <c r="P170" s="269">
        <v>51</v>
      </c>
      <c r="Q170" s="268">
        <v>5191</v>
      </c>
      <c r="R170" s="270">
        <v>3167</v>
      </c>
      <c r="S170" s="268">
        <v>16</v>
      </c>
      <c r="T170" s="268">
        <v>261</v>
      </c>
      <c r="U170" s="268">
        <v>187</v>
      </c>
      <c r="V170" s="268">
        <v>114</v>
      </c>
      <c r="W170" s="268">
        <v>0</v>
      </c>
      <c r="X170" s="268" t="s">
        <v>254</v>
      </c>
      <c r="Y170" s="268">
        <v>0</v>
      </c>
      <c r="Z170" s="269">
        <v>28</v>
      </c>
      <c r="AA170" s="268">
        <v>141</v>
      </c>
      <c r="AB170" s="270">
        <v>17</v>
      </c>
      <c r="AC170" s="268">
        <v>24</v>
      </c>
      <c r="AD170" s="268">
        <v>107</v>
      </c>
      <c r="AE170" s="268">
        <v>47</v>
      </c>
      <c r="AF170" s="268">
        <v>8</v>
      </c>
      <c r="AG170" s="269">
        <v>16</v>
      </c>
      <c r="AH170" s="268">
        <v>262</v>
      </c>
      <c r="AI170" s="268" t="s">
        <v>254</v>
      </c>
      <c r="AJ170" s="268">
        <v>68</v>
      </c>
      <c r="AK170" s="269">
        <v>0</v>
      </c>
      <c r="AL170" s="271">
        <v>4605</v>
      </c>
      <c r="AM170" s="272" t="s">
        <v>240</v>
      </c>
      <c r="AN170" s="273">
        <v>0.67</v>
      </c>
      <c r="AO170" s="274"/>
      <c r="AP170" s="274"/>
      <c r="AQ170" s="274"/>
      <c r="AR170" s="274"/>
      <c r="AS170" s="274"/>
      <c r="AT170" s="274"/>
      <c r="AU170" s="274"/>
      <c r="AV170" s="274"/>
      <c r="AW170" s="274"/>
      <c r="AX170" s="274"/>
      <c r="AY170" s="274"/>
      <c r="AZ170" s="274"/>
      <c r="BA170" s="274"/>
      <c r="BB170" s="274"/>
      <c r="BC170" s="274"/>
      <c r="BD170" s="274"/>
      <c r="BE170" s="274"/>
      <c r="BF170" s="274"/>
      <c r="BG170" s="274"/>
      <c r="BH170" s="274"/>
      <c r="BI170" s="274"/>
      <c r="BJ170" s="274"/>
      <c r="BK170" s="274"/>
      <c r="BL170" s="274"/>
    </row>
    <row r="171" spans="1:64">
      <c r="A171" s="258"/>
      <c r="B171" s="289" t="s">
        <v>417</v>
      </c>
      <c r="C171" s="290">
        <v>40059</v>
      </c>
      <c r="D171" s="291" t="s">
        <v>159</v>
      </c>
      <c r="E171" s="292" t="s">
        <v>252</v>
      </c>
      <c r="F171" s="293" t="s">
        <v>245</v>
      </c>
      <c r="G171" s="344">
        <v>135864</v>
      </c>
      <c r="H171" s="294">
        <v>3576906</v>
      </c>
      <c r="I171" s="293" t="s">
        <v>238</v>
      </c>
      <c r="J171" s="294">
        <v>11</v>
      </c>
      <c r="K171" s="294">
        <v>16</v>
      </c>
      <c r="L171" s="294">
        <v>1096</v>
      </c>
      <c r="M171" s="295">
        <v>24.3</v>
      </c>
      <c r="N171" s="304" t="s">
        <v>246</v>
      </c>
      <c r="O171" s="297">
        <v>6742</v>
      </c>
      <c r="P171" s="298">
        <v>130</v>
      </c>
      <c r="Q171" s="297">
        <v>6872</v>
      </c>
      <c r="R171" s="299">
        <v>3124</v>
      </c>
      <c r="S171" s="297">
        <v>161</v>
      </c>
      <c r="T171" s="297">
        <v>542</v>
      </c>
      <c r="U171" s="297">
        <v>509</v>
      </c>
      <c r="V171" s="297">
        <v>202</v>
      </c>
      <c r="W171" s="297">
        <v>132</v>
      </c>
      <c r="X171" s="297">
        <v>0</v>
      </c>
      <c r="Y171" s="297">
        <v>29</v>
      </c>
      <c r="Z171" s="298">
        <v>73</v>
      </c>
      <c r="AA171" s="297">
        <v>157</v>
      </c>
      <c r="AB171" s="299">
        <v>23</v>
      </c>
      <c r="AC171" s="297">
        <v>47</v>
      </c>
      <c r="AD171" s="297">
        <v>150</v>
      </c>
      <c r="AE171" s="297">
        <v>56</v>
      </c>
      <c r="AF171" s="297">
        <v>7</v>
      </c>
      <c r="AG171" s="298">
        <v>22</v>
      </c>
      <c r="AH171" s="297">
        <v>401</v>
      </c>
      <c r="AI171" s="297">
        <v>411</v>
      </c>
      <c r="AJ171" s="297">
        <v>71</v>
      </c>
      <c r="AK171" s="298">
        <v>44</v>
      </c>
      <c r="AL171" s="300">
        <v>6160</v>
      </c>
      <c r="AM171" s="301" t="s">
        <v>240</v>
      </c>
      <c r="AN171" s="302">
        <v>0.55000000000000004</v>
      </c>
      <c r="AO171" s="274"/>
      <c r="AP171" s="274"/>
      <c r="AQ171" s="274"/>
      <c r="AR171" s="274"/>
      <c r="AS171" s="274"/>
      <c r="AT171" s="274"/>
      <c r="AU171" s="274"/>
      <c r="AV171" s="274"/>
      <c r="AW171" s="274"/>
      <c r="AX171" s="274"/>
      <c r="AY171" s="274"/>
      <c r="AZ171" s="274"/>
      <c r="BA171" s="274"/>
      <c r="BB171" s="274"/>
      <c r="BC171" s="274"/>
      <c r="BD171" s="274"/>
      <c r="BE171" s="274"/>
      <c r="BF171" s="274"/>
      <c r="BG171" s="274"/>
      <c r="BH171" s="274"/>
      <c r="BI171" s="274"/>
      <c r="BJ171" s="274"/>
      <c r="BK171" s="274"/>
      <c r="BL171" s="274"/>
    </row>
    <row r="172" spans="1:64">
      <c r="A172" s="258"/>
      <c r="B172" s="289" t="s">
        <v>418</v>
      </c>
      <c r="C172" s="290">
        <v>39695</v>
      </c>
      <c r="D172" s="291" t="s">
        <v>159</v>
      </c>
      <c r="E172" s="292" t="s">
        <v>252</v>
      </c>
      <c r="F172" s="293" t="s">
        <v>245</v>
      </c>
      <c r="G172" s="294">
        <v>135508</v>
      </c>
      <c r="H172" s="294">
        <v>3576905</v>
      </c>
      <c r="I172" s="293" t="s">
        <v>238</v>
      </c>
      <c r="J172" s="294">
        <v>11</v>
      </c>
      <c r="K172" s="294">
        <v>18</v>
      </c>
      <c r="L172" s="294">
        <v>1341</v>
      </c>
      <c r="M172" s="295">
        <v>30.7</v>
      </c>
      <c r="N172" s="304" t="s">
        <v>246</v>
      </c>
      <c r="O172" s="297">
        <v>6261</v>
      </c>
      <c r="P172" s="298">
        <v>402</v>
      </c>
      <c r="Q172" s="297">
        <v>6663</v>
      </c>
      <c r="R172" s="299">
        <v>3684</v>
      </c>
      <c r="S172" s="297">
        <v>81</v>
      </c>
      <c r="T172" s="297">
        <v>821</v>
      </c>
      <c r="U172" s="297">
        <v>324</v>
      </c>
      <c r="V172" s="297">
        <v>168</v>
      </c>
      <c r="W172" s="297">
        <v>145</v>
      </c>
      <c r="X172" s="297">
        <v>0</v>
      </c>
      <c r="Y172" s="297">
        <v>48</v>
      </c>
      <c r="Z172" s="298">
        <v>68</v>
      </c>
      <c r="AA172" s="297">
        <v>84</v>
      </c>
      <c r="AB172" s="299">
        <v>63</v>
      </c>
      <c r="AC172" s="297">
        <v>55</v>
      </c>
      <c r="AD172" s="297">
        <v>112</v>
      </c>
      <c r="AE172" s="297">
        <v>52</v>
      </c>
      <c r="AF172" s="297">
        <v>0</v>
      </c>
      <c r="AG172" s="298">
        <v>14</v>
      </c>
      <c r="AH172" s="297">
        <v>479</v>
      </c>
      <c r="AI172" s="297">
        <v>403</v>
      </c>
      <c r="AJ172" s="297">
        <v>0</v>
      </c>
      <c r="AK172" s="298">
        <v>0</v>
      </c>
      <c r="AL172" s="300">
        <v>6601</v>
      </c>
      <c r="AM172" s="301" t="s">
        <v>240</v>
      </c>
      <c r="AN172" s="302">
        <v>0.46</v>
      </c>
      <c r="AO172" s="274"/>
      <c r="AP172" s="274"/>
      <c r="AQ172" s="274"/>
      <c r="AR172" s="274"/>
      <c r="AS172" s="274"/>
      <c r="AT172" s="274"/>
      <c r="AU172" s="274"/>
      <c r="AV172" s="274"/>
      <c r="AW172" s="274"/>
      <c r="AX172" s="274"/>
      <c r="AY172" s="274"/>
      <c r="AZ172" s="274"/>
      <c r="BA172" s="274"/>
      <c r="BB172" s="274"/>
      <c r="BC172" s="274"/>
      <c r="BD172" s="274"/>
      <c r="BE172" s="274"/>
      <c r="BF172" s="274"/>
      <c r="BG172" s="274"/>
      <c r="BH172" s="274"/>
      <c r="BI172" s="274"/>
      <c r="BJ172" s="274"/>
      <c r="BK172" s="274"/>
      <c r="BL172" s="274"/>
    </row>
    <row r="173" spans="1:64">
      <c r="A173" s="258"/>
      <c r="B173" s="259" t="s">
        <v>419</v>
      </c>
      <c r="C173" s="322">
        <v>33641</v>
      </c>
      <c r="D173" s="261" t="s">
        <v>160</v>
      </c>
      <c r="E173" s="262" t="s">
        <v>249</v>
      </c>
      <c r="F173" s="263" t="s">
        <v>245</v>
      </c>
      <c r="G173" s="265">
        <v>123627</v>
      </c>
      <c r="H173" s="265">
        <v>8946900</v>
      </c>
      <c r="I173" s="263" t="s">
        <v>283</v>
      </c>
      <c r="J173" s="265">
        <v>11</v>
      </c>
      <c r="K173" s="265">
        <v>18</v>
      </c>
      <c r="L173" s="265">
        <v>1294</v>
      </c>
      <c r="M173" s="266">
        <v>10</v>
      </c>
      <c r="N173" s="365" t="s">
        <v>239</v>
      </c>
      <c r="O173" s="268">
        <v>6331</v>
      </c>
      <c r="P173" s="269">
        <v>1045</v>
      </c>
      <c r="Q173" s="268">
        <v>7376</v>
      </c>
      <c r="R173" s="270">
        <v>3269</v>
      </c>
      <c r="S173" s="268">
        <v>0</v>
      </c>
      <c r="T173" s="268">
        <v>670</v>
      </c>
      <c r="U173" s="268">
        <v>326</v>
      </c>
      <c r="V173" s="268">
        <v>101</v>
      </c>
      <c r="W173" s="268">
        <v>136</v>
      </c>
      <c r="X173" s="268">
        <v>175</v>
      </c>
      <c r="Y173" s="268">
        <v>0</v>
      </c>
      <c r="Z173" s="269">
        <v>19</v>
      </c>
      <c r="AA173" s="268">
        <v>149</v>
      </c>
      <c r="AB173" s="270">
        <v>19</v>
      </c>
      <c r="AC173" s="268">
        <v>18</v>
      </c>
      <c r="AD173" s="268">
        <v>183</v>
      </c>
      <c r="AE173" s="268">
        <v>38</v>
      </c>
      <c r="AF173" s="268">
        <v>4</v>
      </c>
      <c r="AG173" s="269">
        <v>28</v>
      </c>
      <c r="AH173" s="268">
        <v>955</v>
      </c>
      <c r="AI173" s="268">
        <v>409</v>
      </c>
      <c r="AJ173" s="268">
        <v>124</v>
      </c>
      <c r="AK173" s="269">
        <v>0</v>
      </c>
      <c r="AL173" s="271">
        <v>6624</v>
      </c>
      <c r="AM173" s="272" t="s">
        <v>240</v>
      </c>
      <c r="AN173" s="273">
        <v>0.98</v>
      </c>
      <c r="AO173" s="274"/>
      <c r="AP173" s="274"/>
      <c r="AQ173" s="274"/>
      <c r="AR173" s="274"/>
      <c r="AS173" s="274"/>
      <c r="AT173" s="274"/>
      <c r="AU173" s="274"/>
      <c r="AV173" s="274"/>
      <c r="AW173" s="274"/>
      <c r="AX173" s="274"/>
      <c r="AY173" s="274"/>
      <c r="AZ173" s="274"/>
      <c r="BA173" s="274"/>
      <c r="BB173" s="274"/>
      <c r="BC173" s="274"/>
      <c r="BD173" s="274"/>
      <c r="BE173" s="274"/>
      <c r="BF173" s="274"/>
      <c r="BG173" s="274"/>
      <c r="BH173" s="274"/>
      <c r="BI173" s="274"/>
      <c r="BJ173" s="274"/>
      <c r="BK173" s="274"/>
      <c r="BL173" s="274"/>
    </row>
    <row r="174" spans="1:64">
      <c r="A174" s="258"/>
      <c r="B174" s="289" t="s">
        <v>420</v>
      </c>
      <c r="C174" s="303">
        <v>39173</v>
      </c>
      <c r="D174" s="291" t="s">
        <v>160</v>
      </c>
      <c r="E174" s="292" t="s">
        <v>249</v>
      </c>
      <c r="F174" s="293" t="s">
        <v>245</v>
      </c>
      <c r="G174" s="294">
        <v>135149</v>
      </c>
      <c r="H174" s="294">
        <v>8946905</v>
      </c>
      <c r="I174" s="293" t="s">
        <v>238</v>
      </c>
      <c r="J174" s="294">
        <v>11</v>
      </c>
      <c r="K174" s="294">
        <v>16</v>
      </c>
      <c r="L174" s="294">
        <v>865.5</v>
      </c>
      <c r="M174" s="295">
        <v>25.1</v>
      </c>
      <c r="N174" s="296" t="s">
        <v>246</v>
      </c>
      <c r="O174" s="297">
        <v>5998</v>
      </c>
      <c r="P174" s="298">
        <v>492</v>
      </c>
      <c r="Q174" s="297">
        <v>6490</v>
      </c>
      <c r="R174" s="299">
        <v>3342</v>
      </c>
      <c r="S174" s="297">
        <v>0</v>
      </c>
      <c r="T174" s="297">
        <v>1118</v>
      </c>
      <c r="U174" s="297">
        <v>195</v>
      </c>
      <c r="V174" s="297">
        <v>119</v>
      </c>
      <c r="W174" s="297">
        <v>122</v>
      </c>
      <c r="X174" s="297" t="s">
        <v>254</v>
      </c>
      <c r="Y174" s="297">
        <v>0</v>
      </c>
      <c r="Z174" s="298">
        <v>10</v>
      </c>
      <c r="AA174" s="297">
        <v>118</v>
      </c>
      <c r="AB174" s="299">
        <v>13</v>
      </c>
      <c r="AC174" s="297">
        <v>26</v>
      </c>
      <c r="AD174" s="297">
        <v>109</v>
      </c>
      <c r="AE174" s="297">
        <v>57</v>
      </c>
      <c r="AF174" s="297">
        <v>174</v>
      </c>
      <c r="AG174" s="298">
        <v>41</v>
      </c>
      <c r="AH174" s="297">
        <v>600</v>
      </c>
      <c r="AI174" s="297" t="s">
        <v>254</v>
      </c>
      <c r="AJ174" s="297">
        <v>80</v>
      </c>
      <c r="AK174" s="298">
        <v>40</v>
      </c>
      <c r="AL174" s="300">
        <v>6494</v>
      </c>
      <c r="AM174" s="301" t="s">
        <v>240</v>
      </c>
      <c r="AN174" s="302">
        <v>0.56999999999999995</v>
      </c>
      <c r="AO174" s="274"/>
      <c r="AP174" s="274"/>
      <c r="AQ174" s="274"/>
      <c r="AR174" s="274"/>
      <c r="AS174" s="274"/>
      <c r="AT174" s="274"/>
      <c r="AU174" s="274"/>
      <c r="AV174" s="274"/>
      <c r="AW174" s="274"/>
      <c r="AX174" s="274"/>
      <c r="AY174" s="274"/>
      <c r="AZ174" s="274"/>
      <c r="BA174" s="274"/>
      <c r="BB174" s="274"/>
      <c r="BC174" s="274"/>
      <c r="BD174" s="274"/>
      <c r="BE174" s="274"/>
      <c r="BF174" s="274"/>
      <c r="BG174" s="274"/>
      <c r="BH174" s="274"/>
      <c r="BI174" s="274"/>
      <c r="BJ174" s="274"/>
      <c r="BK174" s="274"/>
      <c r="BL174" s="274"/>
    </row>
    <row r="175" spans="1:64">
      <c r="A175" s="258"/>
      <c r="B175" s="289" t="s">
        <v>421</v>
      </c>
      <c r="C175" s="362">
        <v>39693</v>
      </c>
      <c r="D175" s="291" t="s">
        <v>160</v>
      </c>
      <c r="E175" s="292" t="s">
        <v>249</v>
      </c>
      <c r="F175" s="293" t="s">
        <v>245</v>
      </c>
      <c r="G175" s="344">
        <v>135582</v>
      </c>
      <c r="H175" s="363">
        <v>8946906</v>
      </c>
      <c r="I175" s="293" t="s">
        <v>238</v>
      </c>
      <c r="J175" s="294">
        <v>11</v>
      </c>
      <c r="K175" s="294">
        <v>18</v>
      </c>
      <c r="L175" s="294">
        <v>779</v>
      </c>
      <c r="M175" s="295">
        <v>29.9</v>
      </c>
      <c r="N175" s="304" t="s">
        <v>246</v>
      </c>
      <c r="O175" s="297">
        <v>6058</v>
      </c>
      <c r="P175" s="298">
        <v>222</v>
      </c>
      <c r="Q175" s="297">
        <v>6280</v>
      </c>
      <c r="R175" s="299">
        <v>3720</v>
      </c>
      <c r="S175" s="297">
        <v>125</v>
      </c>
      <c r="T175" s="297">
        <v>698</v>
      </c>
      <c r="U175" s="297">
        <v>308</v>
      </c>
      <c r="V175" s="297">
        <v>190</v>
      </c>
      <c r="W175" s="297">
        <v>0</v>
      </c>
      <c r="X175" s="297">
        <v>148</v>
      </c>
      <c r="Y175" s="297">
        <v>0</v>
      </c>
      <c r="Z175" s="298">
        <v>26</v>
      </c>
      <c r="AA175" s="297">
        <v>32</v>
      </c>
      <c r="AB175" s="299">
        <v>6</v>
      </c>
      <c r="AC175" s="297">
        <v>24</v>
      </c>
      <c r="AD175" s="297">
        <v>145</v>
      </c>
      <c r="AE175" s="297">
        <v>53</v>
      </c>
      <c r="AF175" s="297">
        <v>15</v>
      </c>
      <c r="AG175" s="298">
        <v>19</v>
      </c>
      <c r="AH175" s="297">
        <v>409</v>
      </c>
      <c r="AI175" s="297">
        <v>531</v>
      </c>
      <c r="AJ175" s="297">
        <v>46</v>
      </c>
      <c r="AK175" s="298">
        <v>15</v>
      </c>
      <c r="AL175" s="300">
        <v>6512</v>
      </c>
      <c r="AM175" s="301" t="s">
        <v>240</v>
      </c>
      <c r="AN175" s="302">
        <v>0.52</v>
      </c>
      <c r="AO175" s="274"/>
      <c r="AP175" s="274"/>
      <c r="AQ175" s="274"/>
      <c r="AR175" s="274"/>
      <c r="AS175" s="274"/>
      <c r="AT175" s="274"/>
      <c r="AU175" s="274"/>
      <c r="AV175" s="274"/>
      <c r="AW175" s="274"/>
      <c r="AX175" s="274"/>
      <c r="AY175" s="274"/>
      <c r="AZ175" s="274"/>
      <c r="BA175" s="274"/>
      <c r="BB175" s="274"/>
      <c r="BC175" s="274"/>
      <c r="BD175" s="274"/>
      <c r="BE175" s="274"/>
      <c r="BF175" s="274"/>
      <c r="BG175" s="274"/>
      <c r="BH175" s="274"/>
      <c r="BI175" s="274"/>
      <c r="BJ175" s="274"/>
      <c r="BK175" s="274"/>
      <c r="BL175" s="274"/>
    </row>
    <row r="176" spans="1:64">
      <c r="A176" s="258"/>
      <c r="B176" s="275" t="s">
        <v>422</v>
      </c>
      <c r="C176" s="341">
        <v>38961</v>
      </c>
      <c r="D176" s="277" t="s">
        <v>161</v>
      </c>
      <c r="E176" s="278" t="s">
        <v>244</v>
      </c>
      <c r="F176" s="279" t="s">
        <v>245</v>
      </c>
      <c r="G176" s="280">
        <v>133114</v>
      </c>
      <c r="H176" s="280">
        <v>8836905</v>
      </c>
      <c r="I176" s="279" t="s">
        <v>238</v>
      </c>
      <c r="J176" s="280">
        <v>11</v>
      </c>
      <c r="K176" s="280">
        <v>18</v>
      </c>
      <c r="L176" s="280">
        <v>942</v>
      </c>
      <c r="M176" s="281">
        <v>36.9</v>
      </c>
      <c r="N176" s="282" t="s">
        <v>242</v>
      </c>
      <c r="O176" s="283">
        <v>7309</v>
      </c>
      <c r="P176" s="284">
        <v>552</v>
      </c>
      <c r="Q176" s="283">
        <v>7861</v>
      </c>
      <c r="R176" s="285">
        <v>3146</v>
      </c>
      <c r="S176" s="283">
        <v>70</v>
      </c>
      <c r="T176" s="283">
        <v>1092</v>
      </c>
      <c r="U176" s="283">
        <v>554</v>
      </c>
      <c r="V176" s="283">
        <v>358</v>
      </c>
      <c r="W176" s="283">
        <v>184</v>
      </c>
      <c r="X176" s="283">
        <v>113</v>
      </c>
      <c r="Y176" s="283">
        <v>49</v>
      </c>
      <c r="Z176" s="284">
        <v>19</v>
      </c>
      <c r="AA176" s="283">
        <v>148</v>
      </c>
      <c r="AB176" s="285">
        <v>0</v>
      </c>
      <c r="AC176" s="283">
        <v>5</v>
      </c>
      <c r="AD176" s="283">
        <v>25</v>
      </c>
      <c r="AE176" s="283">
        <v>76</v>
      </c>
      <c r="AF176" s="283">
        <v>98</v>
      </c>
      <c r="AG176" s="284">
        <v>172</v>
      </c>
      <c r="AH176" s="283">
        <v>535</v>
      </c>
      <c r="AI176" s="283">
        <v>590</v>
      </c>
      <c r="AJ176" s="283">
        <v>143</v>
      </c>
      <c r="AK176" s="284">
        <v>7</v>
      </c>
      <c r="AL176" s="286">
        <v>7385</v>
      </c>
      <c r="AM176" s="287" t="s">
        <v>240</v>
      </c>
      <c r="AN176" s="288">
        <v>0.56000000000000005</v>
      </c>
      <c r="AO176" s="274"/>
      <c r="AP176" s="274"/>
      <c r="AQ176" s="274"/>
      <c r="AR176" s="274"/>
      <c r="AS176" s="274"/>
      <c r="AT176" s="274"/>
      <c r="AU176" s="274"/>
      <c r="AV176" s="274"/>
      <c r="AW176" s="274"/>
      <c r="AX176" s="274"/>
      <c r="AY176" s="274"/>
      <c r="AZ176" s="274"/>
      <c r="BA176" s="274"/>
      <c r="BB176" s="274"/>
      <c r="BC176" s="274"/>
      <c r="BD176" s="274"/>
      <c r="BE176" s="274"/>
      <c r="BF176" s="274"/>
      <c r="BG176" s="274"/>
      <c r="BH176" s="274"/>
      <c r="BI176" s="274"/>
      <c r="BJ176" s="274"/>
      <c r="BK176" s="274"/>
      <c r="BL176" s="274"/>
    </row>
    <row r="177" spans="1:64">
      <c r="A177" s="258"/>
      <c r="B177" s="259" t="s">
        <v>423</v>
      </c>
      <c r="C177" s="260">
        <v>40422</v>
      </c>
      <c r="D177" s="261" t="s">
        <v>164</v>
      </c>
      <c r="E177" s="262" t="s">
        <v>252</v>
      </c>
      <c r="F177" s="263" t="s">
        <v>245</v>
      </c>
      <c r="G177" s="343">
        <v>136297</v>
      </c>
      <c r="H177" s="265">
        <v>3585405</v>
      </c>
      <c r="I177" s="263" t="s">
        <v>278</v>
      </c>
      <c r="J177" s="265">
        <v>11</v>
      </c>
      <c r="K177" s="265">
        <v>18</v>
      </c>
      <c r="L177" s="265">
        <v>909</v>
      </c>
      <c r="M177" s="266">
        <v>3.4</v>
      </c>
      <c r="N177" s="267" t="s">
        <v>239</v>
      </c>
      <c r="O177" s="268">
        <v>5032</v>
      </c>
      <c r="P177" s="269">
        <v>635</v>
      </c>
      <c r="Q177" s="268">
        <v>5667</v>
      </c>
      <c r="R177" s="270">
        <v>3297</v>
      </c>
      <c r="S177" s="268">
        <v>83</v>
      </c>
      <c r="T177" s="268">
        <v>166</v>
      </c>
      <c r="U177" s="268">
        <v>255</v>
      </c>
      <c r="V177" s="268">
        <v>182</v>
      </c>
      <c r="W177" s="268">
        <v>116</v>
      </c>
      <c r="X177" s="268" t="s">
        <v>254</v>
      </c>
      <c r="Y177" s="268">
        <v>0</v>
      </c>
      <c r="Z177" s="269">
        <v>21</v>
      </c>
      <c r="AA177" s="268">
        <v>289</v>
      </c>
      <c r="AB177" s="270">
        <v>8</v>
      </c>
      <c r="AC177" s="268">
        <v>52</v>
      </c>
      <c r="AD177" s="268">
        <v>69</v>
      </c>
      <c r="AE177" s="268">
        <v>44</v>
      </c>
      <c r="AF177" s="268">
        <v>7</v>
      </c>
      <c r="AG177" s="269">
        <v>0</v>
      </c>
      <c r="AH177" s="268">
        <v>633</v>
      </c>
      <c r="AI177" s="268" t="s">
        <v>254</v>
      </c>
      <c r="AJ177" s="268">
        <v>111</v>
      </c>
      <c r="AK177" s="269">
        <v>12</v>
      </c>
      <c r="AL177" s="271">
        <v>5546</v>
      </c>
      <c r="AM177" s="272" t="s">
        <v>240</v>
      </c>
      <c r="AN177" s="273">
        <v>0.98</v>
      </c>
      <c r="AO177" s="274"/>
      <c r="AP177" s="274"/>
      <c r="AQ177" s="274"/>
      <c r="AR177" s="274"/>
      <c r="AS177" s="274"/>
      <c r="AT177" s="274"/>
      <c r="AU177" s="274"/>
      <c r="AV177" s="274"/>
      <c r="AW177" s="274"/>
      <c r="AX177" s="274"/>
      <c r="AY177" s="274"/>
      <c r="AZ177" s="274"/>
      <c r="BA177" s="274"/>
      <c r="BB177" s="274"/>
      <c r="BC177" s="274"/>
      <c r="BD177" s="274"/>
      <c r="BE177" s="274"/>
      <c r="BF177" s="274"/>
      <c r="BG177" s="274"/>
      <c r="BH177" s="274"/>
      <c r="BI177" s="274"/>
      <c r="BJ177" s="274"/>
      <c r="BK177" s="274"/>
      <c r="BL177" s="274"/>
    </row>
    <row r="178" spans="1:64">
      <c r="A178" s="258"/>
      <c r="B178" s="259" t="s">
        <v>424</v>
      </c>
      <c r="C178" s="340">
        <v>37865</v>
      </c>
      <c r="D178" s="261" t="s">
        <v>166</v>
      </c>
      <c r="E178" s="262" t="s">
        <v>249</v>
      </c>
      <c r="F178" s="263" t="s">
        <v>245</v>
      </c>
      <c r="G178" s="265">
        <v>133697</v>
      </c>
      <c r="H178" s="265">
        <v>3356905</v>
      </c>
      <c r="I178" s="263" t="s">
        <v>238</v>
      </c>
      <c r="J178" s="265">
        <v>11</v>
      </c>
      <c r="K178" s="265">
        <v>18</v>
      </c>
      <c r="L178" s="265">
        <v>1097</v>
      </c>
      <c r="M178" s="266">
        <v>13.5</v>
      </c>
      <c r="N178" s="267" t="s">
        <v>239</v>
      </c>
      <c r="O178" s="268">
        <v>5617</v>
      </c>
      <c r="P178" s="269">
        <v>303</v>
      </c>
      <c r="Q178" s="268">
        <v>5920</v>
      </c>
      <c r="R178" s="270">
        <v>3147</v>
      </c>
      <c r="S178" s="268">
        <v>0</v>
      </c>
      <c r="T178" s="268">
        <v>0</v>
      </c>
      <c r="U178" s="268">
        <v>877</v>
      </c>
      <c r="V178" s="268">
        <v>66</v>
      </c>
      <c r="W178" s="268">
        <v>159</v>
      </c>
      <c r="X178" s="268">
        <v>0</v>
      </c>
      <c r="Y178" s="268">
        <v>0</v>
      </c>
      <c r="Z178" s="269">
        <v>7</v>
      </c>
      <c r="AA178" s="268">
        <v>198</v>
      </c>
      <c r="AB178" s="270">
        <v>141</v>
      </c>
      <c r="AC178" s="268">
        <v>17</v>
      </c>
      <c r="AD178" s="268">
        <v>135</v>
      </c>
      <c r="AE178" s="268">
        <v>37</v>
      </c>
      <c r="AF178" s="268">
        <v>21</v>
      </c>
      <c r="AG178" s="269">
        <v>24</v>
      </c>
      <c r="AH178" s="268">
        <v>381</v>
      </c>
      <c r="AI178" s="268">
        <v>373</v>
      </c>
      <c r="AJ178" s="268">
        <v>117</v>
      </c>
      <c r="AK178" s="269">
        <v>39</v>
      </c>
      <c r="AL178" s="271">
        <v>5738</v>
      </c>
      <c r="AM178" s="272" t="s">
        <v>240</v>
      </c>
      <c r="AN178" s="273">
        <v>0.68</v>
      </c>
      <c r="AO178" s="274"/>
      <c r="AP178" s="274"/>
      <c r="AQ178" s="274"/>
      <c r="AR178" s="274"/>
      <c r="AS178" s="274"/>
      <c r="AT178" s="274"/>
      <c r="AU178" s="274"/>
      <c r="AV178" s="274"/>
      <c r="AW178" s="274"/>
      <c r="AX178" s="274"/>
      <c r="AY178" s="274"/>
      <c r="AZ178" s="274"/>
      <c r="BA178" s="274"/>
      <c r="BB178" s="274"/>
      <c r="BC178" s="274"/>
      <c r="BD178" s="274"/>
      <c r="BE178" s="274"/>
      <c r="BF178" s="274"/>
      <c r="BG178" s="274"/>
      <c r="BH178" s="274"/>
      <c r="BI178" s="274"/>
      <c r="BJ178" s="274"/>
      <c r="BK178" s="274"/>
      <c r="BL178" s="274"/>
    </row>
    <row r="179" spans="1:64">
      <c r="A179" s="258"/>
      <c r="B179" s="289" t="s">
        <v>425</v>
      </c>
      <c r="C179" s="362">
        <v>39814</v>
      </c>
      <c r="D179" s="291" t="s">
        <v>166</v>
      </c>
      <c r="E179" s="292" t="s">
        <v>249</v>
      </c>
      <c r="F179" s="293" t="s">
        <v>245</v>
      </c>
      <c r="G179" s="325">
        <v>135769</v>
      </c>
      <c r="H179" s="294">
        <v>3356906</v>
      </c>
      <c r="I179" s="293" t="s">
        <v>238</v>
      </c>
      <c r="J179" s="294">
        <v>11</v>
      </c>
      <c r="K179" s="294">
        <v>18</v>
      </c>
      <c r="L179" s="294">
        <v>1347</v>
      </c>
      <c r="M179" s="295">
        <v>28.7</v>
      </c>
      <c r="N179" s="304" t="s">
        <v>246</v>
      </c>
      <c r="O179" s="297">
        <v>6479</v>
      </c>
      <c r="P179" s="298">
        <v>146</v>
      </c>
      <c r="Q179" s="297">
        <v>6624</v>
      </c>
      <c r="R179" s="299">
        <v>3421</v>
      </c>
      <c r="S179" s="297">
        <v>159</v>
      </c>
      <c r="T179" s="297">
        <v>520</v>
      </c>
      <c r="U179" s="297">
        <v>241</v>
      </c>
      <c r="V179" s="297">
        <v>121</v>
      </c>
      <c r="W179" s="297">
        <v>91</v>
      </c>
      <c r="X179" s="297">
        <v>261</v>
      </c>
      <c r="Y179" s="297">
        <v>59</v>
      </c>
      <c r="Z179" s="298">
        <v>141</v>
      </c>
      <c r="AA179" s="297">
        <v>52</v>
      </c>
      <c r="AB179" s="299">
        <v>117</v>
      </c>
      <c r="AC179" s="297">
        <v>8</v>
      </c>
      <c r="AD179" s="297">
        <v>97</v>
      </c>
      <c r="AE179" s="297">
        <v>43</v>
      </c>
      <c r="AF179" s="297">
        <v>10</v>
      </c>
      <c r="AG179" s="298">
        <v>41</v>
      </c>
      <c r="AH179" s="297">
        <v>595</v>
      </c>
      <c r="AI179" s="297">
        <v>457</v>
      </c>
      <c r="AJ179" s="297">
        <v>75</v>
      </c>
      <c r="AK179" s="298">
        <v>1</v>
      </c>
      <c r="AL179" s="300">
        <v>6510</v>
      </c>
      <c r="AM179" s="301" t="s">
        <v>240</v>
      </c>
      <c r="AN179" s="302">
        <v>0.45</v>
      </c>
      <c r="AO179" s="274"/>
      <c r="AP179" s="274"/>
      <c r="AQ179" s="274"/>
      <c r="AR179" s="274"/>
      <c r="AS179" s="274"/>
      <c r="AT179" s="274"/>
      <c r="AU179" s="274"/>
      <c r="AV179" s="274"/>
      <c r="AW179" s="274"/>
      <c r="AX179" s="274"/>
      <c r="AY179" s="274"/>
      <c r="AZ179" s="274"/>
      <c r="BA179" s="274"/>
      <c r="BB179" s="274"/>
      <c r="BC179" s="274"/>
      <c r="BD179" s="274"/>
      <c r="BE179" s="274"/>
      <c r="BF179" s="274"/>
      <c r="BG179" s="274"/>
      <c r="BH179" s="274"/>
      <c r="BI179" s="274"/>
      <c r="BJ179" s="274"/>
      <c r="BK179" s="274"/>
      <c r="BL179" s="274"/>
    </row>
    <row r="180" spans="1:64">
      <c r="A180" s="258"/>
      <c r="B180" s="289" t="s">
        <v>426</v>
      </c>
      <c r="C180" s="303">
        <v>39326</v>
      </c>
      <c r="D180" s="291" t="s">
        <v>168</v>
      </c>
      <c r="E180" s="292" t="s">
        <v>302</v>
      </c>
      <c r="F180" s="293" t="s">
        <v>237</v>
      </c>
      <c r="G180" s="294">
        <v>135316</v>
      </c>
      <c r="H180" s="294">
        <v>2126905</v>
      </c>
      <c r="I180" s="293" t="s">
        <v>238</v>
      </c>
      <c r="J180" s="294">
        <v>11</v>
      </c>
      <c r="K180" s="294">
        <v>18</v>
      </c>
      <c r="L180" s="294">
        <v>1138</v>
      </c>
      <c r="M180" s="295">
        <v>27.8</v>
      </c>
      <c r="N180" s="304" t="s">
        <v>246</v>
      </c>
      <c r="O180" s="297">
        <v>8784</v>
      </c>
      <c r="P180" s="298">
        <v>210</v>
      </c>
      <c r="Q180" s="297">
        <v>8994</v>
      </c>
      <c r="R180" s="299">
        <v>3765</v>
      </c>
      <c r="S180" s="297">
        <v>138</v>
      </c>
      <c r="T180" s="297">
        <v>1708</v>
      </c>
      <c r="U180" s="297">
        <v>873</v>
      </c>
      <c r="V180" s="297">
        <v>311</v>
      </c>
      <c r="W180" s="297">
        <v>145</v>
      </c>
      <c r="X180" s="297" t="s">
        <v>254</v>
      </c>
      <c r="Y180" s="297">
        <v>0</v>
      </c>
      <c r="Z180" s="298">
        <v>30</v>
      </c>
      <c r="AA180" s="297">
        <v>173</v>
      </c>
      <c r="AB180" s="299">
        <v>18</v>
      </c>
      <c r="AC180" s="297">
        <v>9</v>
      </c>
      <c r="AD180" s="297">
        <v>129</v>
      </c>
      <c r="AE180" s="297">
        <v>54</v>
      </c>
      <c r="AF180" s="297">
        <v>69</v>
      </c>
      <c r="AG180" s="298">
        <v>56</v>
      </c>
      <c r="AH180" s="297">
        <v>362</v>
      </c>
      <c r="AI180" s="297" t="s">
        <v>254</v>
      </c>
      <c r="AJ180" s="297">
        <v>111</v>
      </c>
      <c r="AK180" s="298">
        <v>10</v>
      </c>
      <c r="AL180" s="300">
        <v>8511</v>
      </c>
      <c r="AM180" s="301" t="s">
        <v>240</v>
      </c>
      <c r="AN180" s="302">
        <v>0.71</v>
      </c>
      <c r="AO180" s="274"/>
      <c r="AP180" s="274"/>
      <c r="AQ180" s="274"/>
      <c r="AR180" s="274"/>
      <c r="AS180" s="274"/>
      <c r="AT180" s="274"/>
      <c r="AU180" s="274"/>
      <c r="AV180" s="274"/>
      <c r="AW180" s="274"/>
      <c r="AX180" s="274"/>
      <c r="AY180" s="274"/>
      <c r="AZ180" s="274"/>
      <c r="BA180" s="274"/>
      <c r="BB180" s="274"/>
      <c r="BC180" s="274"/>
      <c r="BD180" s="274"/>
      <c r="BE180" s="274"/>
      <c r="BF180" s="274"/>
      <c r="BG180" s="274"/>
      <c r="BH180" s="274"/>
      <c r="BI180" s="274"/>
      <c r="BJ180" s="274"/>
      <c r="BK180" s="274"/>
      <c r="BL180" s="274"/>
    </row>
    <row r="181" spans="1:64">
      <c r="A181" s="258"/>
      <c r="B181" s="259" t="s">
        <v>427</v>
      </c>
      <c r="C181" s="322">
        <v>40422</v>
      </c>
      <c r="D181" s="261" t="s">
        <v>170</v>
      </c>
      <c r="E181" s="262" t="s">
        <v>249</v>
      </c>
      <c r="F181" s="263" t="s">
        <v>245</v>
      </c>
      <c r="G181" s="343">
        <v>136158</v>
      </c>
      <c r="H181" s="382">
        <v>9376905</v>
      </c>
      <c r="I181" s="263" t="s">
        <v>238</v>
      </c>
      <c r="J181" s="265">
        <v>11</v>
      </c>
      <c r="K181" s="265">
        <v>19</v>
      </c>
      <c r="L181" s="265">
        <v>1338</v>
      </c>
      <c r="M181" s="266">
        <v>16.5</v>
      </c>
      <c r="N181" s="267" t="s">
        <v>239</v>
      </c>
      <c r="O181" s="268">
        <v>6957</v>
      </c>
      <c r="P181" s="269">
        <v>272</v>
      </c>
      <c r="Q181" s="268">
        <v>7229</v>
      </c>
      <c r="R181" s="270">
        <v>2696</v>
      </c>
      <c r="S181" s="268">
        <v>634</v>
      </c>
      <c r="T181" s="268">
        <v>662</v>
      </c>
      <c r="U181" s="268">
        <v>295</v>
      </c>
      <c r="V181" s="268" t="s">
        <v>254</v>
      </c>
      <c r="W181" s="268">
        <v>0</v>
      </c>
      <c r="X181" s="268">
        <v>0</v>
      </c>
      <c r="Y181" s="268">
        <v>20</v>
      </c>
      <c r="Z181" s="269">
        <v>75</v>
      </c>
      <c r="AA181" s="268">
        <v>162</v>
      </c>
      <c r="AB181" s="270">
        <v>129</v>
      </c>
      <c r="AC181" s="268">
        <v>14</v>
      </c>
      <c r="AD181" s="268">
        <v>114</v>
      </c>
      <c r="AE181" s="268">
        <v>52</v>
      </c>
      <c r="AF181" s="268">
        <v>0</v>
      </c>
      <c r="AG181" s="269">
        <v>62</v>
      </c>
      <c r="AH181" s="268">
        <v>536</v>
      </c>
      <c r="AI181" s="268" t="s">
        <v>254</v>
      </c>
      <c r="AJ181" s="268">
        <v>115</v>
      </c>
      <c r="AK181" s="269">
        <v>70</v>
      </c>
      <c r="AL181" s="271">
        <v>6259</v>
      </c>
      <c r="AM181" s="272" t="s">
        <v>240</v>
      </c>
      <c r="AN181" s="273">
        <v>0.42</v>
      </c>
      <c r="AO181" s="274"/>
      <c r="AP181" s="274"/>
      <c r="AQ181" s="274"/>
      <c r="AR181" s="274"/>
      <c r="AS181" s="274"/>
      <c r="AT181" s="274"/>
      <c r="AU181" s="274"/>
      <c r="AV181" s="274"/>
      <c r="AW181" s="274"/>
      <c r="AX181" s="274"/>
      <c r="AY181" s="274"/>
      <c r="AZ181" s="274"/>
      <c r="BA181" s="274"/>
      <c r="BB181" s="274"/>
      <c r="BC181" s="274"/>
      <c r="BD181" s="274"/>
      <c r="BE181" s="274"/>
      <c r="BF181" s="274"/>
      <c r="BG181" s="274"/>
      <c r="BH181" s="274"/>
      <c r="BI181" s="274"/>
      <c r="BJ181" s="274"/>
      <c r="BK181" s="274"/>
      <c r="BL181" s="274"/>
    </row>
    <row r="182" spans="1:64">
      <c r="A182" s="258"/>
      <c r="B182" s="275" t="s">
        <v>428</v>
      </c>
      <c r="C182" s="276">
        <v>39692</v>
      </c>
      <c r="D182" s="277" t="s">
        <v>173</v>
      </c>
      <c r="E182" s="278" t="s">
        <v>302</v>
      </c>
      <c r="F182" s="279" t="s">
        <v>237</v>
      </c>
      <c r="G182" s="280">
        <v>135676</v>
      </c>
      <c r="H182" s="280">
        <v>2136908</v>
      </c>
      <c r="I182" s="279" t="s">
        <v>238</v>
      </c>
      <c r="J182" s="280">
        <v>11</v>
      </c>
      <c r="K182" s="280">
        <v>19</v>
      </c>
      <c r="L182" s="280">
        <v>1235</v>
      </c>
      <c r="M182" s="281">
        <v>38.1</v>
      </c>
      <c r="N182" s="282" t="s">
        <v>242</v>
      </c>
      <c r="O182" s="283">
        <v>9031</v>
      </c>
      <c r="P182" s="284">
        <v>228</v>
      </c>
      <c r="Q182" s="283">
        <v>9259</v>
      </c>
      <c r="R182" s="285">
        <v>4715</v>
      </c>
      <c r="S182" s="283">
        <v>34</v>
      </c>
      <c r="T182" s="283">
        <v>1308</v>
      </c>
      <c r="U182" s="283">
        <v>591</v>
      </c>
      <c r="V182" s="283">
        <v>117</v>
      </c>
      <c r="W182" s="283">
        <v>0</v>
      </c>
      <c r="X182" s="283">
        <v>0</v>
      </c>
      <c r="Y182" s="283">
        <v>271</v>
      </c>
      <c r="Z182" s="284">
        <v>37</v>
      </c>
      <c r="AA182" s="283">
        <v>154</v>
      </c>
      <c r="AB182" s="285">
        <v>109</v>
      </c>
      <c r="AC182" s="283">
        <v>18</v>
      </c>
      <c r="AD182" s="283">
        <v>127</v>
      </c>
      <c r="AE182" s="283">
        <v>48</v>
      </c>
      <c r="AF182" s="283">
        <v>0</v>
      </c>
      <c r="AG182" s="284">
        <v>0</v>
      </c>
      <c r="AH182" s="283">
        <v>1570</v>
      </c>
      <c r="AI182" s="283">
        <v>478</v>
      </c>
      <c r="AJ182" s="283">
        <v>187</v>
      </c>
      <c r="AK182" s="284">
        <v>0</v>
      </c>
      <c r="AL182" s="286">
        <v>9765</v>
      </c>
      <c r="AM182" s="287" t="s">
        <v>240</v>
      </c>
      <c r="AN182" s="288">
        <v>0.6</v>
      </c>
      <c r="AO182" s="274"/>
      <c r="AP182" s="274"/>
      <c r="AQ182" s="274"/>
      <c r="AR182" s="274"/>
      <c r="AS182" s="274"/>
      <c r="AT182" s="274"/>
      <c r="AU182" s="274"/>
      <c r="AV182" s="274"/>
      <c r="AW182" s="274"/>
      <c r="AX182" s="274"/>
      <c r="AY182" s="274"/>
      <c r="AZ182" s="274"/>
      <c r="BA182" s="274"/>
      <c r="BB182" s="274"/>
      <c r="BC182" s="274"/>
      <c r="BD182" s="274"/>
      <c r="BE182" s="274"/>
      <c r="BF182" s="274"/>
      <c r="BG182" s="274"/>
      <c r="BH182" s="274"/>
      <c r="BI182" s="274"/>
      <c r="BJ182" s="274"/>
      <c r="BK182" s="274"/>
      <c r="BL182" s="274"/>
    </row>
    <row r="183" spans="1:64">
      <c r="A183" s="258"/>
      <c r="B183" s="275" t="s">
        <v>429</v>
      </c>
      <c r="C183" s="319">
        <v>38961</v>
      </c>
      <c r="D183" s="277" t="s">
        <v>173</v>
      </c>
      <c r="E183" s="278" t="s">
        <v>302</v>
      </c>
      <c r="F183" s="279" t="s">
        <v>237</v>
      </c>
      <c r="G183" s="346">
        <v>131262</v>
      </c>
      <c r="H183" s="280">
        <v>2136906</v>
      </c>
      <c r="I183" s="279" t="s">
        <v>238</v>
      </c>
      <c r="J183" s="280">
        <v>11</v>
      </c>
      <c r="K183" s="280">
        <v>18</v>
      </c>
      <c r="L183" s="280">
        <v>932</v>
      </c>
      <c r="M183" s="281">
        <v>55.8</v>
      </c>
      <c r="N183" s="321" t="s">
        <v>242</v>
      </c>
      <c r="O183" s="283">
        <v>10837</v>
      </c>
      <c r="P183" s="284">
        <v>517</v>
      </c>
      <c r="Q183" s="283">
        <v>11354</v>
      </c>
      <c r="R183" s="285">
        <v>4448</v>
      </c>
      <c r="S183" s="283">
        <v>932</v>
      </c>
      <c r="T183" s="283">
        <v>1055</v>
      </c>
      <c r="U183" s="283">
        <v>685</v>
      </c>
      <c r="V183" s="283">
        <v>264</v>
      </c>
      <c r="W183" s="283">
        <v>162</v>
      </c>
      <c r="X183" s="283">
        <v>295</v>
      </c>
      <c r="Y183" s="283">
        <v>304</v>
      </c>
      <c r="Z183" s="284">
        <v>291</v>
      </c>
      <c r="AA183" s="283">
        <v>157</v>
      </c>
      <c r="AB183" s="285">
        <v>20</v>
      </c>
      <c r="AC183" s="283">
        <v>6</v>
      </c>
      <c r="AD183" s="283">
        <v>259</v>
      </c>
      <c r="AE183" s="283">
        <v>150</v>
      </c>
      <c r="AF183" s="283">
        <v>5</v>
      </c>
      <c r="AG183" s="284">
        <v>61</v>
      </c>
      <c r="AH183" s="283">
        <v>858</v>
      </c>
      <c r="AI183" s="283">
        <v>749</v>
      </c>
      <c r="AJ183" s="283">
        <v>158</v>
      </c>
      <c r="AK183" s="284">
        <v>440</v>
      </c>
      <c r="AL183" s="286">
        <v>11299</v>
      </c>
      <c r="AM183" s="287" t="s">
        <v>240</v>
      </c>
      <c r="AN183" s="288">
        <v>0.46</v>
      </c>
      <c r="AO183" s="274"/>
      <c r="AP183" s="274"/>
      <c r="AQ183" s="274"/>
      <c r="AR183" s="274"/>
      <c r="AS183" s="274"/>
      <c r="AT183" s="274"/>
      <c r="AU183" s="274"/>
      <c r="AV183" s="274"/>
      <c r="AW183" s="274"/>
      <c r="AX183" s="274"/>
      <c r="AY183" s="274"/>
      <c r="AZ183" s="274"/>
      <c r="BA183" s="274"/>
      <c r="BB183" s="274"/>
      <c r="BC183" s="274"/>
      <c r="BD183" s="274"/>
      <c r="BE183" s="274"/>
      <c r="BF183" s="274"/>
      <c r="BG183" s="274"/>
      <c r="BH183" s="274"/>
      <c r="BI183" s="274"/>
      <c r="BJ183" s="274"/>
      <c r="BK183" s="274"/>
      <c r="BL183" s="274"/>
    </row>
    <row r="184" spans="1:64">
      <c r="A184" s="258"/>
      <c r="B184" s="259" t="s">
        <v>430</v>
      </c>
      <c r="C184" s="260">
        <v>40422</v>
      </c>
      <c r="D184" s="261" t="s">
        <v>175</v>
      </c>
      <c r="E184" s="262" t="s">
        <v>258</v>
      </c>
      <c r="F184" s="263" t="s">
        <v>245</v>
      </c>
      <c r="G184" s="265">
        <v>136296</v>
      </c>
      <c r="H184" s="265">
        <v>8655414</v>
      </c>
      <c r="I184" s="263" t="s">
        <v>278</v>
      </c>
      <c r="J184" s="265">
        <v>11</v>
      </c>
      <c r="K184" s="265">
        <v>18</v>
      </c>
      <c r="L184" s="265">
        <v>1645</v>
      </c>
      <c r="M184" s="266">
        <v>4.8</v>
      </c>
      <c r="N184" s="323" t="s">
        <v>239</v>
      </c>
      <c r="O184" s="268">
        <v>4857</v>
      </c>
      <c r="P184" s="269">
        <v>75</v>
      </c>
      <c r="Q184" s="268">
        <v>4932</v>
      </c>
      <c r="R184" s="270">
        <v>2859</v>
      </c>
      <c r="S184" s="268">
        <v>22</v>
      </c>
      <c r="T184" s="268">
        <v>480</v>
      </c>
      <c r="U184" s="268">
        <v>263</v>
      </c>
      <c r="V184" s="268">
        <v>75</v>
      </c>
      <c r="W184" s="268">
        <v>0</v>
      </c>
      <c r="X184" s="268">
        <v>38</v>
      </c>
      <c r="Y184" s="268">
        <v>0</v>
      </c>
      <c r="Z184" s="269">
        <v>42</v>
      </c>
      <c r="AA184" s="268">
        <v>162</v>
      </c>
      <c r="AB184" s="270">
        <v>103</v>
      </c>
      <c r="AC184" s="268">
        <v>16</v>
      </c>
      <c r="AD184" s="268">
        <v>119</v>
      </c>
      <c r="AE184" s="268">
        <v>37</v>
      </c>
      <c r="AF184" s="268">
        <v>25</v>
      </c>
      <c r="AG184" s="269">
        <v>0</v>
      </c>
      <c r="AH184" s="268">
        <v>215</v>
      </c>
      <c r="AI184" s="268">
        <v>152</v>
      </c>
      <c r="AJ184" s="268">
        <v>21</v>
      </c>
      <c r="AK184" s="269">
        <v>0</v>
      </c>
      <c r="AL184" s="271">
        <v>4630</v>
      </c>
      <c r="AM184" s="272" t="s">
        <v>240</v>
      </c>
      <c r="AN184" s="273">
        <v>0.66</v>
      </c>
      <c r="AO184" s="274"/>
      <c r="AP184" s="274"/>
      <c r="AQ184" s="274"/>
      <c r="AR184" s="274"/>
      <c r="AS184" s="274"/>
      <c r="AT184" s="274"/>
      <c r="AU184" s="274"/>
      <c r="AV184" s="274"/>
      <c r="AW184" s="274"/>
      <c r="AX184" s="274"/>
      <c r="AY184" s="274"/>
      <c r="AZ184" s="274"/>
      <c r="BA184" s="274"/>
      <c r="BB184" s="274"/>
      <c r="BC184" s="274"/>
      <c r="BD184" s="274"/>
      <c r="BE184" s="274"/>
      <c r="BF184" s="274"/>
      <c r="BG184" s="274"/>
      <c r="BH184" s="274"/>
      <c r="BI184" s="274"/>
      <c r="BJ184" s="274"/>
      <c r="BK184" s="274"/>
      <c r="BL184" s="274"/>
    </row>
    <row r="185" spans="1:64">
      <c r="A185" s="258"/>
      <c r="B185" s="259" t="s">
        <v>431</v>
      </c>
      <c r="C185" s="322">
        <v>40057</v>
      </c>
      <c r="D185" s="261" t="s">
        <v>175</v>
      </c>
      <c r="E185" s="262" t="s">
        <v>258</v>
      </c>
      <c r="F185" s="263" t="s">
        <v>245</v>
      </c>
      <c r="G185" s="265">
        <v>135804</v>
      </c>
      <c r="H185" s="265">
        <v>8656905</v>
      </c>
      <c r="I185" s="263" t="s">
        <v>238</v>
      </c>
      <c r="J185" s="265">
        <v>11</v>
      </c>
      <c r="K185" s="265">
        <v>19</v>
      </c>
      <c r="L185" s="265">
        <v>718</v>
      </c>
      <c r="M185" s="266">
        <v>6.1</v>
      </c>
      <c r="N185" s="365" t="s">
        <v>239</v>
      </c>
      <c r="O185" s="268">
        <v>7104</v>
      </c>
      <c r="P185" s="269">
        <v>45223</v>
      </c>
      <c r="Q185" s="268">
        <v>52327</v>
      </c>
      <c r="R185" s="270">
        <v>4476</v>
      </c>
      <c r="S185" s="268">
        <v>52</v>
      </c>
      <c r="T185" s="268">
        <v>542</v>
      </c>
      <c r="U185" s="268">
        <v>1043</v>
      </c>
      <c r="V185" s="268">
        <v>296</v>
      </c>
      <c r="W185" s="268" t="s">
        <v>254</v>
      </c>
      <c r="X185" s="268">
        <v>0</v>
      </c>
      <c r="Y185" s="268">
        <v>0</v>
      </c>
      <c r="Z185" s="269">
        <v>42</v>
      </c>
      <c r="AA185" s="268">
        <v>182</v>
      </c>
      <c r="AB185" s="270">
        <v>15</v>
      </c>
      <c r="AC185" s="268">
        <v>41</v>
      </c>
      <c r="AD185" s="268">
        <v>150</v>
      </c>
      <c r="AE185" s="268">
        <v>52</v>
      </c>
      <c r="AF185" s="268">
        <v>0</v>
      </c>
      <c r="AG185" s="269">
        <v>26</v>
      </c>
      <c r="AH185" s="268">
        <v>692</v>
      </c>
      <c r="AI185" s="268" t="s">
        <v>254</v>
      </c>
      <c r="AJ185" s="268">
        <v>141</v>
      </c>
      <c r="AK185" s="269">
        <v>11</v>
      </c>
      <c r="AL185" s="271">
        <v>8340</v>
      </c>
      <c r="AM185" s="272" t="s">
        <v>240</v>
      </c>
      <c r="AN185" s="273">
        <v>0.4</v>
      </c>
      <c r="AO185" s="274"/>
      <c r="AP185" s="274"/>
      <c r="AQ185" s="274"/>
      <c r="AR185" s="274"/>
      <c r="AS185" s="274"/>
      <c r="AT185" s="274"/>
      <c r="AU185" s="274"/>
      <c r="AV185" s="274"/>
      <c r="AW185" s="274"/>
      <c r="AX185" s="274"/>
      <c r="AY185" s="274"/>
      <c r="AZ185" s="274"/>
      <c r="BA185" s="274"/>
      <c r="BB185" s="274"/>
      <c r="BC185" s="274"/>
      <c r="BD185" s="274"/>
      <c r="BE185" s="274"/>
      <c r="BF185" s="274"/>
      <c r="BG185" s="274"/>
      <c r="BH185" s="274"/>
      <c r="BI185" s="274"/>
      <c r="BJ185" s="274"/>
      <c r="BK185" s="274"/>
      <c r="BL185" s="274"/>
    </row>
    <row r="186" spans="1:64">
      <c r="A186" s="258"/>
      <c r="B186" s="259" t="s">
        <v>432</v>
      </c>
      <c r="C186" s="260">
        <v>40422</v>
      </c>
      <c r="D186" s="261" t="s">
        <v>175</v>
      </c>
      <c r="E186" s="262" t="s">
        <v>258</v>
      </c>
      <c r="F186" s="263" t="s">
        <v>245</v>
      </c>
      <c r="G186" s="265">
        <v>136183</v>
      </c>
      <c r="H186" s="265">
        <v>8656906</v>
      </c>
      <c r="I186" s="263" t="s">
        <v>238</v>
      </c>
      <c r="J186" s="265">
        <v>11</v>
      </c>
      <c r="K186" s="265">
        <v>18</v>
      </c>
      <c r="L186" s="265">
        <v>680</v>
      </c>
      <c r="M186" s="266">
        <v>16</v>
      </c>
      <c r="N186" s="323" t="s">
        <v>239</v>
      </c>
      <c r="O186" s="268">
        <v>7560</v>
      </c>
      <c r="P186" s="269">
        <v>8399</v>
      </c>
      <c r="Q186" s="268">
        <v>15959</v>
      </c>
      <c r="R186" s="270">
        <v>4218</v>
      </c>
      <c r="S186" s="268">
        <v>84</v>
      </c>
      <c r="T186" s="268">
        <v>454</v>
      </c>
      <c r="U186" s="268">
        <v>562</v>
      </c>
      <c r="V186" s="268">
        <v>182</v>
      </c>
      <c r="W186" s="268">
        <v>0</v>
      </c>
      <c r="X186" s="268" t="s">
        <v>254</v>
      </c>
      <c r="Y186" s="268">
        <v>171</v>
      </c>
      <c r="Z186" s="269">
        <v>51</v>
      </c>
      <c r="AA186" s="268">
        <v>40</v>
      </c>
      <c r="AB186" s="270">
        <v>15</v>
      </c>
      <c r="AC186" s="268">
        <v>26</v>
      </c>
      <c r="AD186" s="268">
        <v>115</v>
      </c>
      <c r="AE186" s="268">
        <v>44</v>
      </c>
      <c r="AF186" s="268">
        <v>18</v>
      </c>
      <c r="AG186" s="269">
        <v>28</v>
      </c>
      <c r="AH186" s="268">
        <v>603</v>
      </c>
      <c r="AI186" s="268" t="s">
        <v>254</v>
      </c>
      <c r="AJ186" s="268">
        <v>124</v>
      </c>
      <c r="AK186" s="269">
        <v>6</v>
      </c>
      <c r="AL186" s="271">
        <v>6951</v>
      </c>
      <c r="AM186" s="272" t="s">
        <v>240</v>
      </c>
      <c r="AN186" s="273">
        <v>0.37</v>
      </c>
      <c r="AO186" s="274"/>
      <c r="AP186" s="274"/>
      <c r="AQ186" s="274"/>
      <c r="AR186" s="274"/>
      <c r="AS186" s="274"/>
      <c r="AT186" s="274"/>
      <c r="AU186" s="274"/>
      <c r="AV186" s="274"/>
      <c r="AW186" s="274"/>
      <c r="AX186" s="274"/>
      <c r="AY186" s="274"/>
      <c r="AZ186" s="274"/>
      <c r="BA186" s="274"/>
      <c r="BB186" s="274"/>
      <c r="BC186" s="274"/>
      <c r="BD186" s="274"/>
      <c r="BE186" s="274"/>
      <c r="BF186" s="274"/>
      <c r="BG186" s="274"/>
      <c r="BH186" s="274"/>
      <c r="BI186" s="274"/>
      <c r="BJ186" s="274"/>
      <c r="BK186" s="274"/>
      <c r="BL186" s="274"/>
    </row>
    <row r="187" spans="1:64">
      <c r="A187" s="258"/>
      <c r="B187" s="326" t="s">
        <v>433</v>
      </c>
      <c r="C187" s="383">
        <v>40057</v>
      </c>
      <c r="D187" s="328" t="s">
        <v>180</v>
      </c>
      <c r="E187" s="329" t="s">
        <v>249</v>
      </c>
      <c r="F187" s="330" t="s">
        <v>245</v>
      </c>
      <c r="G187" s="331">
        <v>135913</v>
      </c>
      <c r="H187" s="331">
        <v>8856905</v>
      </c>
      <c r="I187" s="330" t="s">
        <v>238</v>
      </c>
      <c r="J187" s="331">
        <v>11</v>
      </c>
      <c r="K187" s="331">
        <v>18</v>
      </c>
      <c r="L187" s="331">
        <v>720</v>
      </c>
      <c r="M187" s="332">
        <v>29.1</v>
      </c>
      <c r="N187" s="384" t="s">
        <v>246</v>
      </c>
      <c r="O187" s="334">
        <v>6782</v>
      </c>
      <c r="P187" s="335">
        <v>8067</v>
      </c>
      <c r="Q187" s="334">
        <v>14849</v>
      </c>
      <c r="R187" s="336">
        <v>3908</v>
      </c>
      <c r="S187" s="334">
        <v>90</v>
      </c>
      <c r="T187" s="334">
        <v>296</v>
      </c>
      <c r="U187" s="334">
        <v>846</v>
      </c>
      <c r="V187" s="334">
        <v>213</v>
      </c>
      <c r="W187" s="334">
        <v>126</v>
      </c>
      <c r="X187" s="334">
        <v>321</v>
      </c>
      <c r="Y187" s="334">
        <v>0</v>
      </c>
      <c r="Z187" s="335">
        <v>81</v>
      </c>
      <c r="AA187" s="334">
        <v>163</v>
      </c>
      <c r="AB187" s="336">
        <v>19</v>
      </c>
      <c r="AC187" s="334">
        <v>35</v>
      </c>
      <c r="AD187" s="334">
        <v>104</v>
      </c>
      <c r="AE187" s="334">
        <v>56</v>
      </c>
      <c r="AF187" s="334">
        <v>0</v>
      </c>
      <c r="AG187" s="335">
        <v>0</v>
      </c>
      <c r="AH187" s="334">
        <v>693</v>
      </c>
      <c r="AI187" s="334">
        <v>490</v>
      </c>
      <c r="AJ187" s="334">
        <v>28</v>
      </c>
      <c r="AK187" s="335">
        <v>4</v>
      </c>
      <c r="AL187" s="337">
        <v>7472</v>
      </c>
      <c r="AM187" s="338" t="s">
        <v>240</v>
      </c>
      <c r="AN187" s="339">
        <v>0.38</v>
      </c>
      <c r="AO187" s="274"/>
      <c r="AP187" s="274"/>
      <c r="AQ187" s="274"/>
      <c r="AR187" s="274"/>
      <c r="AS187" s="274"/>
      <c r="AT187" s="274"/>
      <c r="AU187" s="274"/>
      <c r="AV187" s="274"/>
      <c r="AW187" s="274"/>
      <c r="AX187" s="274"/>
      <c r="AY187" s="274"/>
      <c r="AZ187" s="274"/>
      <c r="BA187" s="274"/>
      <c r="BB187" s="274"/>
      <c r="BC187" s="274"/>
      <c r="BD187" s="274"/>
      <c r="BE187" s="274"/>
      <c r="BF187" s="274"/>
      <c r="BG187" s="274"/>
      <c r="BH187" s="274"/>
      <c r="BI187" s="274"/>
      <c r="BJ187" s="274"/>
      <c r="BK187" s="274"/>
      <c r="BL187" s="274"/>
    </row>
    <row r="189" spans="1:64">
      <c r="A189" s="385" t="s">
        <v>9</v>
      </c>
      <c r="B189" s="386"/>
      <c r="C189" s="387"/>
      <c r="D189" s="388"/>
      <c r="E189" s="388"/>
      <c r="F189" s="388"/>
      <c r="G189" s="388"/>
      <c r="H189" s="388"/>
    </row>
    <row r="190" spans="1:64">
      <c r="A190" s="389" t="s">
        <v>434</v>
      </c>
      <c r="B190" s="390"/>
      <c r="C190" s="390"/>
      <c r="D190" s="390"/>
      <c r="E190" s="390"/>
      <c r="F190" s="390"/>
      <c r="G190" s="390"/>
      <c r="H190" s="390"/>
      <c r="I190" s="391"/>
    </row>
    <row r="191" spans="1:64">
      <c r="A191" s="392" t="s">
        <v>435</v>
      </c>
      <c r="B191" s="388"/>
      <c r="C191" s="388"/>
      <c r="D191" s="388"/>
      <c r="E191" s="388"/>
      <c r="F191" s="388"/>
      <c r="G191" s="388"/>
      <c r="H191" s="390"/>
      <c r="I191" s="391"/>
    </row>
    <row r="192" spans="1:64">
      <c r="A192" s="586" t="s">
        <v>436</v>
      </c>
      <c r="B192" s="564"/>
      <c r="C192" s="564"/>
      <c r="D192" s="564"/>
      <c r="E192" s="564"/>
      <c r="F192" s="564"/>
      <c r="G192" s="564"/>
      <c r="H192" s="587"/>
      <c r="I192" s="391"/>
    </row>
    <row r="193" spans="1:9">
      <c r="A193" s="389" t="s">
        <v>437</v>
      </c>
      <c r="B193" s="390"/>
      <c r="C193" s="390"/>
      <c r="D193" s="390"/>
      <c r="E193" s="390"/>
      <c r="F193" s="390"/>
      <c r="G193" s="390"/>
      <c r="H193" s="390"/>
      <c r="I193" s="391"/>
    </row>
    <row r="194" spans="1:9">
      <c r="A194" s="389" t="s">
        <v>438</v>
      </c>
      <c r="B194" s="390"/>
      <c r="C194" s="390"/>
      <c r="D194" s="390"/>
      <c r="E194" s="390"/>
      <c r="F194" s="390"/>
      <c r="G194" s="390"/>
      <c r="H194" s="390"/>
      <c r="I194" s="391"/>
    </row>
    <row r="195" spans="1:9">
      <c r="A195" s="389" t="s">
        <v>439</v>
      </c>
      <c r="B195" s="390"/>
      <c r="C195" s="390"/>
      <c r="D195" s="390"/>
      <c r="E195" s="390"/>
      <c r="F195" s="390"/>
      <c r="G195" s="390"/>
      <c r="H195" s="390"/>
      <c r="I195" s="391"/>
    </row>
    <row r="196" spans="1:9">
      <c r="A196" s="588" t="s">
        <v>440</v>
      </c>
      <c r="B196" s="564"/>
      <c r="C196" s="564"/>
      <c r="D196" s="564"/>
      <c r="E196" s="564"/>
      <c r="F196" s="564"/>
      <c r="G196" s="564"/>
      <c r="H196" s="564"/>
      <c r="I196" s="391"/>
    </row>
    <row r="197" spans="1:9">
      <c r="A197" s="389" t="s">
        <v>441</v>
      </c>
      <c r="B197" s="393"/>
      <c r="C197" s="393"/>
      <c r="D197" s="393"/>
      <c r="E197" s="393"/>
      <c r="F197" s="393"/>
      <c r="G197" s="393"/>
      <c r="H197" s="393"/>
      <c r="I197" s="391"/>
    </row>
    <row r="198" spans="1:9">
      <c r="A198" s="588" t="s">
        <v>442</v>
      </c>
      <c r="B198" s="589"/>
      <c r="C198" s="589"/>
      <c r="D198" s="589"/>
      <c r="E198" s="589"/>
      <c r="F198" s="589"/>
      <c r="G198" s="589"/>
      <c r="H198" s="589"/>
      <c r="I198" s="391"/>
    </row>
    <row r="199" spans="1:9">
      <c r="A199" s="588" t="s">
        <v>443</v>
      </c>
      <c r="B199" s="564"/>
      <c r="C199" s="564"/>
      <c r="D199" s="564"/>
      <c r="E199" s="564"/>
      <c r="F199" s="564"/>
      <c r="G199" s="564"/>
      <c r="H199" s="564"/>
      <c r="I199" s="391"/>
    </row>
    <row r="200" spans="1:9">
      <c r="A200" s="389" t="s">
        <v>444</v>
      </c>
      <c r="B200" s="390"/>
      <c r="C200" s="390"/>
      <c r="D200" s="390"/>
      <c r="E200" s="390"/>
      <c r="F200" s="390"/>
      <c r="G200" s="390"/>
      <c r="H200" s="390"/>
      <c r="I200" s="391"/>
    </row>
    <row r="201" spans="1:9">
      <c r="A201" s="394" t="s">
        <v>445</v>
      </c>
      <c r="B201" s="389"/>
      <c r="C201" s="387"/>
      <c r="D201" s="390"/>
      <c r="E201" s="390"/>
      <c r="F201" s="390"/>
      <c r="G201" s="390"/>
      <c r="H201" s="390"/>
      <c r="I201" s="391"/>
    </row>
    <row r="202" spans="1:9">
      <c r="A202" s="394" t="s">
        <v>446</v>
      </c>
      <c r="B202" s="389"/>
      <c r="C202" s="387"/>
      <c r="D202" s="390"/>
      <c r="E202" s="390"/>
      <c r="F202" s="390"/>
      <c r="G202" s="390"/>
      <c r="H202" s="390"/>
      <c r="I202" s="391"/>
    </row>
    <row r="203" spans="1:9">
      <c r="A203" s="394" t="s">
        <v>447</v>
      </c>
      <c r="B203" s="389"/>
      <c r="C203" s="387"/>
      <c r="D203" s="390"/>
      <c r="E203" s="390"/>
      <c r="F203" s="390"/>
      <c r="G203" s="390"/>
      <c r="H203" s="390"/>
      <c r="I203" s="391"/>
    </row>
    <row r="204" spans="1:9">
      <c r="A204" s="563" t="s">
        <v>448</v>
      </c>
      <c r="B204" s="564"/>
      <c r="C204" s="564"/>
      <c r="D204" s="564"/>
      <c r="E204" s="564"/>
      <c r="F204" s="564"/>
      <c r="G204" s="564"/>
      <c r="H204" s="564"/>
      <c r="I204" s="391"/>
    </row>
    <row r="205" spans="1:9">
      <c r="A205" s="389" t="s">
        <v>449</v>
      </c>
      <c r="B205" s="389"/>
      <c r="C205" s="387"/>
      <c r="D205" s="390"/>
      <c r="E205" s="390"/>
      <c r="F205" s="390"/>
      <c r="G205" s="390"/>
      <c r="H205" s="390"/>
      <c r="I205" s="391"/>
    </row>
    <row r="206" spans="1:9">
      <c r="A206" s="588" t="s">
        <v>450</v>
      </c>
      <c r="B206" s="564"/>
      <c r="C206" s="564"/>
      <c r="D206" s="564"/>
      <c r="E206" s="564"/>
      <c r="F206" s="564"/>
      <c r="G206" s="564"/>
      <c r="H206" s="564"/>
      <c r="I206" s="391"/>
    </row>
    <row r="207" spans="1:9">
      <c r="A207" s="588" t="s">
        <v>451</v>
      </c>
      <c r="B207" s="564"/>
      <c r="C207" s="564"/>
      <c r="D207" s="564"/>
      <c r="E207" s="564"/>
      <c r="F207" s="564"/>
      <c r="G207" s="564"/>
      <c r="H207" s="564"/>
      <c r="I207" s="391"/>
    </row>
    <row r="208" spans="1:9">
      <c r="A208" s="588" t="s">
        <v>452</v>
      </c>
      <c r="B208" s="564"/>
      <c r="C208" s="564"/>
      <c r="D208" s="564"/>
      <c r="E208" s="564"/>
      <c r="F208" s="564"/>
      <c r="G208" s="564"/>
      <c r="H208" s="564"/>
      <c r="I208" s="391"/>
    </row>
    <row r="209" spans="1:22">
      <c r="A209" s="588" t="s">
        <v>453</v>
      </c>
      <c r="B209" s="564"/>
      <c r="C209" s="564"/>
      <c r="D209" s="564"/>
      <c r="E209" s="564"/>
      <c r="F209" s="564"/>
      <c r="G209" s="564"/>
      <c r="H209" s="564"/>
    </row>
    <row r="210" spans="1:22">
      <c r="A210" s="586" t="s">
        <v>454</v>
      </c>
      <c r="B210" s="564"/>
      <c r="C210" s="564"/>
      <c r="D210" s="564"/>
      <c r="E210" s="564"/>
      <c r="F210" s="564"/>
      <c r="G210" s="564"/>
      <c r="H210" s="564"/>
    </row>
    <row r="211" spans="1:22">
      <c r="A211" s="389" t="s">
        <v>455</v>
      </c>
      <c r="B211" s="390"/>
      <c r="C211" s="387"/>
      <c r="D211" s="390"/>
      <c r="E211" s="390"/>
      <c r="F211" s="390"/>
      <c r="G211" s="390"/>
      <c r="H211" s="390"/>
    </row>
    <row r="212" spans="1:22">
      <c r="A212" s="395" t="s">
        <v>456</v>
      </c>
      <c r="B212" s="390"/>
      <c r="C212" s="390"/>
      <c r="D212" s="390"/>
      <c r="E212" s="390"/>
      <c r="F212" s="390"/>
      <c r="G212" s="390"/>
      <c r="H212" s="390"/>
    </row>
    <row r="220" spans="1:22">
      <c r="C220" s="565" t="s">
        <v>203</v>
      </c>
      <c r="D220" s="565"/>
      <c r="E220" s="565"/>
      <c r="F220" s="565"/>
      <c r="G220" s="565"/>
      <c r="H220" s="565"/>
      <c r="I220" s="565"/>
      <c r="J220" s="565"/>
      <c r="K220" s="566"/>
      <c r="L220" s="567" t="s">
        <v>204</v>
      </c>
      <c r="M220" s="569" t="s">
        <v>205</v>
      </c>
      <c r="N220" s="570"/>
      <c r="O220" s="570"/>
      <c r="P220" s="570"/>
      <c r="Q220" s="570"/>
      <c r="R220" s="571"/>
      <c r="S220" s="572" t="s">
        <v>206</v>
      </c>
      <c r="T220" s="572"/>
      <c r="U220" s="572"/>
      <c r="V220" s="572"/>
    </row>
    <row r="221" spans="1:22" ht="76.5">
      <c r="B221" s="396" t="s">
        <v>459</v>
      </c>
      <c r="C221" s="243" t="s">
        <v>20</v>
      </c>
      <c r="D221" s="244" t="s">
        <v>220</v>
      </c>
      <c r="E221" s="241" t="s">
        <v>221</v>
      </c>
      <c r="F221" s="244" t="s">
        <v>222</v>
      </c>
      <c r="G221" s="244" t="s">
        <v>3</v>
      </c>
      <c r="H221" s="244" t="s">
        <v>23</v>
      </c>
      <c r="I221" s="244" t="s">
        <v>223</v>
      </c>
      <c r="J221" s="244" t="s">
        <v>224</v>
      </c>
      <c r="K221" s="245" t="s">
        <v>225</v>
      </c>
      <c r="L221" s="568"/>
      <c r="M221" s="243" t="s">
        <v>226</v>
      </c>
      <c r="N221" s="244" t="s">
        <v>227</v>
      </c>
      <c r="O221" s="244" t="s">
        <v>5</v>
      </c>
      <c r="P221" s="244" t="s">
        <v>228</v>
      </c>
      <c r="Q221" s="244" t="s">
        <v>229</v>
      </c>
      <c r="R221" s="246" t="s">
        <v>12</v>
      </c>
      <c r="S221" s="244" t="s">
        <v>230</v>
      </c>
      <c r="T221" s="244" t="s">
        <v>231</v>
      </c>
      <c r="U221" s="244" t="s">
        <v>232</v>
      </c>
      <c r="V221" s="246" t="s">
        <v>233</v>
      </c>
    </row>
    <row r="222" spans="1:22">
      <c r="C222" s="252">
        <v>3544</v>
      </c>
      <c r="D222" s="253">
        <v>82</v>
      </c>
      <c r="E222" s="254">
        <v>815</v>
      </c>
      <c r="F222" s="253">
        <v>503</v>
      </c>
      <c r="G222" s="253">
        <v>178</v>
      </c>
      <c r="H222" s="253">
        <v>57</v>
      </c>
      <c r="I222" s="253">
        <v>28</v>
      </c>
      <c r="J222" s="253">
        <v>0</v>
      </c>
      <c r="K222" s="255">
        <v>71</v>
      </c>
      <c r="L222" s="250">
        <v>144</v>
      </c>
      <c r="M222" s="252">
        <v>29</v>
      </c>
      <c r="N222" s="253">
        <v>16</v>
      </c>
      <c r="O222" s="253">
        <v>120</v>
      </c>
      <c r="P222" s="253">
        <v>55</v>
      </c>
      <c r="Q222" s="253">
        <v>9</v>
      </c>
      <c r="R222" s="255">
        <v>47</v>
      </c>
      <c r="S222" s="253">
        <v>603</v>
      </c>
      <c r="T222" s="253">
        <v>446</v>
      </c>
      <c r="U222" s="253">
        <v>111</v>
      </c>
      <c r="V222" s="255">
        <v>9</v>
      </c>
    </row>
    <row r="223" spans="1:22">
      <c r="C223" s="270">
        <v>3961</v>
      </c>
      <c r="D223" s="268">
        <v>18</v>
      </c>
      <c r="E223" s="268">
        <v>816</v>
      </c>
      <c r="F223" s="268">
        <v>1212</v>
      </c>
      <c r="G223" s="268">
        <v>200</v>
      </c>
      <c r="H223" s="268">
        <v>0</v>
      </c>
      <c r="I223" s="268">
        <v>175</v>
      </c>
      <c r="J223" s="268">
        <v>0</v>
      </c>
      <c r="K223" s="269">
        <v>161</v>
      </c>
      <c r="L223" s="268">
        <v>118</v>
      </c>
      <c r="M223" s="270">
        <v>163</v>
      </c>
      <c r="N223" s="268">
        <v>12</v>
      </c>
      <c r="O223" s="268">
        <v>247</v>
      </c>
      <c r="P223" s="268">
        <v>124</v>
      </c>
      <c r="Q223" s="268">
        <v>16</v>
      </c>
      <c r="R223" s="269">
        <v>43</v>
      </c>
      <c r="S223" s="268">
        <v>412</v>
      </c>
      <c r="T223" s="268">
        <v>649</v>
      </c>
      <c r="U223" s="268">
        <v>312</v>
      </c>
      <c r="V223" s="269">
        <v>69</v>
      </c>
    </row>
    <row r="225" spans="2:3">
      <c r="B225" s="237" t="s">
        <v>32</v>
      </c>
      <c r="C225" s="397" t="s">
        <v>193</v>
      </c>
    </row>
    <row r="226" spans="2:3">
      <c r="B226" s="237" t="s">
        <v>33</v>
      </c>
      <c r="C226" s="397" t="s">
        <v>193</v>
      </c>
    </row>
    <row r="227" spans="2:3">
      <c r="B227" s="237" t="s">
        <v>34</v>
      </c>
    </row>
    <row r="228" spans="2:3">
      <c r="B228" s="237" t="s">
        <v>35</v>
      </c>
    </row>
    <row r="229" spans="2:3">
      <c r="B229" s="237" t="s">
        <v>36</v>
      </c>
      <c r="C229" s="397" t="s">
        <v>244</v>
      </c>
    </row>
    <row r="230" spans="2:3">
      <c r="B230" s="237" t="s">
        <v>37</v>
      </c>
      <c r="C230" s="397" t="s">
        <v>193</v>
      </c>
    </row>
    <row r="231" spans="2:3">
      <c r="B231" s="237" t="s">
        <v>38</v>
      </c>
      <c r="C231" s="397" t="s">
        <v>249</v>
      </c>
    </row>
    <row r="232" spans="2:3">
      <c r="B232" s="237" t="s">
        <v>39</v>
      </c>
      <c r="C232" s="397" t="s">
        <v>252</v>
      </c>
    </row>
    <row r="233" spans="2:3">
      <c r="B233" s="237" t="s">
        <v>40</v>
      </c>
      <c r="C233" s="397" t="s">
        <v>252</v>
      </c>
    </row>
    <row r="234" spans="2:3">
      <c r="B234" s="237" t="s">
        <v>41</v>
      </c>
      <c r="C234" s="397" t="s">
        <v>252</v>
      </c>
    </row>
    <row r="235" spans="2:3">
      <c r="B235" s="237" t="s">
        <v>42</v>
      </c>
      <c r="C235" s="397" t="s">
        <v>258</v>
      </c>
    </row>
    <row r="236" spans="2:3">
      <c r="B236" s="237" t="s">
        <v>43</v>
      </c>
    </row>
    <row r="237" spans="2:3">
      <c r="B237" s="237" t="s">
        <v>44</v>
      </c>
      <c r="C237" s="397" t="s">
        <v>261</v>
      </c>
    </row>
    <row r="238" spans="2:3">
      <c r="B238" s="237" t="s">
        <v>45</v>
      </c>
      <c r="C238" s="397" t="s">
        <v>193</v>
      </c>
    </row>
    <row r="239" spans="2:3">
      <c r="B239" s="237" t="s">
        <v>46</v>
      </c>
      <c r="C239" s="397" t="s">
        <v>269</v>
      </c>
    </row>
    <row r="240" spans="2:3">
      <c r="B240" s="237" t="s">
        <v>47</v>
      </c>
      <c r="C240" s="397" t="s">
        <v>258</v>
      </c>
    </row>
    <row r="241" spans="2:3">
      <c r="B241" s="237" t="s">
        <v>48</v>
      </c>
    </row>
    <row r="242" spans="2:3">
      <c r="B242" s="237" t="s">
        <v>49</v>
      </c>
      <c r="C242" s="397" t="s">
        <v>269</v>
      </c>
    </row>
    <row r="243" spans="2:3">
      <c r="B243" s="237" t="s">
        <v>50</v>
      </c>
    </row>
    <row r="244" spans="2:3">
      <c r="B244" s="237" t="s">
        <v>51</v>
      </c>
      <c r="C244" s="397" t="s">
        <v>261</v>
      </c>
    </row>
    <row r="245" spans="2:3">
      <c r="B245" s="237" t="s">
        <v>52</v>
      </c>
    </row>
    <row r="246" spans="2:3">
      <c r="B246" s="237" t="s">
        <v>53</v>
      </c>
    </row>
    <row r="247" spans="2:3">
      <c r="B247" s="237" t="s">
        <v>54</v>
      </c>
      <c r="C247" s="397" t="s">
        <v>244</v>
      </c>
    </row>
    <row r="248" spans="2:3">
      <c r="B248" s="237" t="s">
        <v>55</v>
      </c>
      <c r="C248" s="397" t="s">
        <v>252</v>
      </c>
    </row>
    <row r="249" spans="2:3">
      <c r="B249" s="237" t="s">
        <v>56</v>
      </c>
      <c r="C249" s="397" t="s">
        <v>258</v>
      </c>
    </row>
    <row r="250" spans="2:3">
      <c r="B250" s="237" t="s">
        <v>57</v>
      </c>
      <c r="C250" s="397" t="s">
        <v>249</v>
      </c>
    </row>
    <row r="251" spans="2:3">
      <c r="B251" s="237" t="s">
        <v>58</v>
      </c>
      <c r="C251" s="397" t="s">
        <v>193</v>
      </c>
    </row>
    <row r="252" spans="2:3">
      <c r="B252" s="237" t="s">
        <v>59</v>
      </c>
      <c r="C252" s="397" t="s">
        <v>252</v>
      </c>
    </row>
    <row r="253" spans="2:3">
      <c r="B253" s="237" t="s">
        <v>60</v>
      </c>
      <c r="C253" s="397" t="s">
        <v>288</v>
      </c>
    </row>
    <row r="254" spans="2:3">
      <c r="B254" s="237" t="s">
        <v>61</v>
      </c>
      <c r="C254" s="397" t="s">
        <v>290</v>
      </c>
    </row>
    <row r="255" spans="2:3">
      <c r="B255" s="237" t="s">
        <v>62</v>
      </c>
      <c r="C255" s="397" t="s">
        <v>290</v>
      </c>
    </row>
    <row r="256" spans="2:3">
      <c r="B256" s="237" t="s">
        <v>63</v>
      </c>
      <c r="C256" s="397" t="s">
        <v>258</v>
      </c>
    </row>
    <row r="257" spans="2:3">
      <c r="B257" s="237" t="s">
        <v>64</v>
      </c>
      <c r="C257" s="397" t="s">
        <v>261</v>
      </c>
    </row>
    <row r="258" spans="2:3">
      <c r="B258" s="237" t="s">
        <v>65</v>
      </c>
      <c r="C258" s="397" t="s">
        <v>258</v>
      </c>
    </row>
    <row r="259" spans="2:3">
      <c r="B259" s="237" t="s">
        <v>66</v>
      </c>
    </row>
    <row r="260" spans="2:3">
      <c r="B260" s="237" t="s">
        <v>67</v>
      </c>
    </row>
    <row r="261" spans="2:3">
      <c r="B261" s="237" t="s">
        <v>68</v>
      </c>
      <c r="C261" s="397" t="s">
        <v>193</v>
      </c>
    </row>
    <row r="262" spans="2:3">
      <c r="B262" s="237" t="s">
        <v>69</v>
      </c>
    </row>
    <row r="263" spans="2:3">
      <c r="B263" s="237" t="s">
        <v>70</v>
      </c>
    </row>
    <row r="264" spans="2:3">
      <c r="B264" s="237" t="s">
        <v>71</v>
      </c>
      <c r="C264" s="397" t="s">
        <v>269</v>
      </c>
    </row>
    <row r="265" spans="2:3">
      <c r="B265" s="237" t="s">
        <v>72</v>
      </c>
      <c r="C265" s="397" t="s">
        <v>193</v>
      </c>
    </row>
    <row r="266" spans="2:3">
      <c r="B266" s="237" t="s">
        <v>73</v>
      </c>
      <c r="C266" s="397" t="s">
        <v>244</v>
      </c>
    </row>
    <row r="267" spans="2:3">
      <c r="B267" s="237" t="s">
        <v>74</v>
      </c>
      <c r="C267" s="397" t="s">
        <v>288</v>
      </c>
    </row>
    <row r="268" spans="2:3">
      <c r="B268" s="237" t="s">
        <v>75</v>
      </c>
      <c r="C268" s="397" t="s">
        <v>258</v>
      </c>
    </row>
    <row r="269" spans="2:3">
      <c r="B269" s="237" t="s">
        <v>76</v>
      </c>
      <c r="C269" s="397" t="s">
        <v>193</v>
      </c>
    </row>
    <row r="270" spans="2:3">
      <c r="B270" s="237" t="s">
        <v>77</v>
      </c>
      <c r="C270" s="397" t="s">
        <v>302</v>
      </c>
    </row>
    <row r="271" spans="2:3">
      <c r="B271" s="237" t="s">
        <v>78</v>
      </c>
      <c r="C271" s="397" t="s">
        <v>252</v>
      </c>
    </row>
    <row r="272" spans="2:3">
      <c r="B272" s="237" t="s">
        <v>79</v>
      </c>
    </row>
    <row r="273" spans="2:3">
      <c r="B273" s="237" t="s">
        <v>80</v>
      </c>
      <c r="C273" s="397" t="s">
        <v>269</v>
      </c>
    </row>
    <row r="274" spans="2:3">
      <c r="B274" s="237" t="s">
        <v>81</v>
      </c>
      <c r="C274" s="397" t="s">
        <v>302</v>
      </c>
    </row>
    <row r="275" spans="2:3">
      <c r="B275" s="237" t="s">
        <v>82</v>
      </c>
    </row>
    <row r="276" spans="2:3">
      <c r="B276" s="237" t="s">
        <v>83</v>
      </c>
    </row>
    <row r="277" spans="2:3">
      <c r="B277" s="237" t="s">
        <v>84</v>
      </c>
      <c r="C277" s="397" t="s">
        <v>193</v>
      </c>
    </row>
    <row r="278" spans="2:3">
      <c r="B278" s="237" t="s">
        <v>85</v>
      </c>
      <c r="C278" s="397" t="s">
        <v>249</v>
      </c>
    </row>
    <row r="279" spans="2:3">
      <c r="B279" s="237" t="s">
        <v>86</v>
      </c>
      <c r="C279" s="397" t="s">
        <v>244</v>
      </c>
    </row>
    <row r="280" spans="2:3">
      <c r="B280" s="237" t="s">
        <v>87</v>
      </c>
      <c r="C280" s="397" t="s">
        <v>193</v>
      </c>
    </row>
    <row r="281" spans="2:3">
      <c r="B281" s="237" t="s">
        <v>88</v>
      </c>
      <c r="C281" s="397" t="s">
        <v>193</v>
      </c>
    </row>
    <row r="282" spans="2:3">
      <c r="B282" s="237" t="s">
        <v>89</v>
      </c>
    </row>
    <row r="283" spans="2:3">
      <c r="B283" s="237" t="s">
        <v>90</v>
      </c>
      <c r="C283" s="397" t="s">
        <v>302</v>
      </c>
    </row>
    <row r="284" spans="2:3">
      <c r="B284" s="237" t="s">
        <v>91</v>
      </c>
      <c r="C284" s="397" t="s">
        <v>302</v>
      </c>
    </row>
    <row r="285" spans="2:3">
      <c r="B285" s="237" t="s">
        <v>92</v>
      </c>
      <c r="C285" s="397" t="s">
        <v>269</v>
      </c>
    </row>
    <row r="286" spans="2:3">
      <c r="B286" s="237" t="s">
        <v>93</v>
      </c>
      <c r="C286" s="397" t="s">
        <v>193</v>
      </c>
    </row>
    <row r="287" spans="2:3">
      <c r="B287" s="237" t="s">
        <v>94</v>
      </c>
      <c r="C287" s="397" t="s">
        <v>261</v>
      </c>
    </row>
    <row r="288" spans="2:3">
      <c r="B288" s="237" t="s">
        <v>95</v>
      </c>
      <c r="C288" s="397" t="s">
        <v>261</v>
      </c>
    </row>
    <row r="289" spans="2:3">
      <c r="B289" s="237" t="s">
        <v>96</v>
      </c>
    </row>
    <row r="290" spans="2:3">
      <c r="B290" s="237" t="s">
        <v>97</v>
      </c>
      <c r="C290" s="397" t="s">
        <v>302</v>
      </c>
    </row>
    <row r="291" spans="2:3">
      <c r="B291" s="237" t="s">
        <v>98</v>
      </c>
      <c r="C291" s="397" t="s">
        <v>252</v>
      </c>
    </row>
    <row r="292" spans="2:3">
      <c r="B292" s="237" t="s">
        <v>99</v>
      </c>
      <c r="C292" s="397" t="s">
        <v>261</v>
      </c>
    </row>
    <row r="293" spans="2:3">
      <c r="B293" s="237" t="s">
        <v>100</v>
      </c>
      <c r="C293" s="397" t="s">
        <v>290</v>
      </c>
    </row>
    <row r="294" spans="2:3">
      <c r="B294" s="237" t="s">
        <v>101</v>
      </c>
      <c r="C294" s="397" t="s">
        <v>290</v>
      </c>
    </row>
    <row r="295" spans="2:3">
      <c r="B295" s="237" t="s">
        <v>102</v>
      </c>
    </row>
    <row r="296" spans="2:3">
      <c r="B296" s="237" t="s">
        <v>103</v>
      </c>
      <c r="C296" s="397" t="s">
        <v>290</v>
      </c>
    </row>
    <row r="297" spans="2:3">
      <c r="B297" s="237" t="s">
        <v>104</v>
      </c>
      <c r="C297" s="397" t="s">
        <v>252</v>
      </c>
    </row>
    <row r="298" spans="2:3">
      <c r="B298" s="237" t="s">
        <v>105</v>
      </c>
      <c r="C298" s="397" t="s">
        <v>244</v>
      </c>
    </row>
    <row r="299" spans="2:3">
      <c r="B299" s="237" t="s">
        <v>106</v>
      </c>
      <c r="C299" s="397" t="s">
        <v>252</v>
      </c>
    </row>
    <row r="300" spans="2:3">
      <c r="B300" s="237" t="s">
        <v>107</v>
      </c>
      <c r="C300" s="397" t="s">
        <v>269</v>
      </c>
    </row>
    <row r="301" spans="2:3">
      <c r="B301" s="237" t="s">
        <v>108</v>
      </c>
      <c r="C301" s="397" t="s">
        <v>193</v>
      </c>
    </row>
    <row r="302" spans="2:3">
      <c r="B302" s="237" t="s">
        <v>109</v>
      </c>
      <c r="C302" s="397" t="s">
        <v>288</v>
      </c>
    </row>
    <row r="303" spans="2:3">
      <c r="B303" s="237" t="s">
        <v>110</v>
      </c>
      <c r="C303" s="397" t="s">
        <v>269</v>
      </c>
    </row>
    <row r="304" spans="2:3">
      <c r="B304" s="237" t="s">
        <v>111</v>
      </c>
      <c r="C304" s="397" t="s">
        <v>288</v>
      </c>
    </row>
    <row r="305" spans="2:3">
      <c r="B305" s="237" t="s">
        <v>112</v>
      </c>
    </row>
    <row r="306" spans="2:3">
      <c r="B306" s="237" t="s">
        <v>113</v>
      </c>
      <c r="C306" s="397" t="s">
        <v>244</v>
      </c>
    </row>
    <row r="307" spans="2:3">
      <c r="B307" s="237" t="s">
        <v>114</v>
      </c>
      <c r="C307" s="397" t="s">
        <v>261</v>
      </c>
    </row>
    <row r="308" spans="2:3">
      <c r="B308" s="237" t="s">
        <v>115</v>
      </c>
      <c r="C308" s="397" t="s">
        <v>261</v>
      </c>
    </row>
    <row r="309" spans="2:3">
      <c r="B309" s="237" t="s">
        <v>116</v>
      </c>
    </row>
    <row r="310" spans="2:3">
      <c r="B310" s="237" t="s">
        <v>117</v>
      </c>
      <c r="C310" s="397" t="s">
        <v>288</v>
      </c>
    </row>
    <row r="311" spans="2:3">
      <c r="B311" s="237" t="s">
        <v>118</v>
      </c>
      <c r="C311" s="397" t="s">
        <v>261</v>
      </c>
    </row>
    <row r="312" spans="2:3">
      <c r="B312" s="237" t="s">
        <v>119</v>
      </c>
      <c r="C312" s="397" t="s">
        <v>290</v>
      </c>
    </row>
    <row r="313" spans="2:3">
      <c r="B313" s="237" t="s">
        <v>120</v>
      </c>
      <c r="C313" s="397" t="s">
        <v>288</v>
      </c>
    </row>
    <row r="314" spans="2:3">
      <c r="B314" s="237" t="s">
        <v>121</v>
      </c>
      <c r="C314" s="397" t="s">
        <v>290</v>
      </c>
    </row>
    <row r="315" spans="2:3">
      <c r="B315" s="237" t="s">
        <v>122</v>
      </c>
      <c r="C315" s="397" t="s">
        <v>290</v>
      </c>
    </row>
    <row r="316" spans="2:3">
      <c r="B316" s="237" t="s">
        <v>123</v>
      </c>
      <c r="C316" s="397" t="s">
        <v>252</v>
      </c>
    </row>
    <row r="317" spans="2:3">
      <c r="B317" s="237" t="s">
        <v>124</v>
      </c>
      <c r="C317" s="397" t="s">
        <v>269</v>
      </c>
    </row>
    <row r="318" spans="2:3">
      <c r="B318" s="237" t="s">
        <v>125</v>
      </c>
      <c r="C318" s="397" t="s">
        <v>244</v>
      </c>
    </row>
    <row r="319" spans="2:3">
      <c r="B319" s="237" t="s">
        <v>126</v>
      </c>
      <c r="C319" s="397" t="s">
        <v>258</v>
      </c>
    </row>
    <row r="320" spans="2:3">
      <c r="B320" s="237" t="s">
        <v>127</v>
      </c>
      <c r="C320" s="397" t="s">
        <v>258</v>
      </c>
    </row>
    <row r="321" spans="2:3">
      <c r="B321" s="237" t="s">
        <v>128</v>
      </c>
      <c r="C321" s="397" t="s">
        <v>269</v>
      </c>
    </row>
    <row r="322" spans="2:3">
      <c r="B322" s="237" t="s">
        <v>129</v>
      </c>
      <c r="C322" s="397" t="s">
        <v>269</v>
      </c>
    </row>
    <row r="323" spans="2:3">
      <c r="B323" s="237" t="s">
        <v>130</v>
      </c>
      <c r="C323" s="397" t="s">
        <v>193</v>
      </c>
    </row>
    <row r="324" spans="2:3">
      <c r="B324" s="237" t="s">
        <v>131</v>
      </c>
      <c r="C324" s="397" t="s">
        <v>288</v>
      </c>
    </row>
    <row r="325" spans="2:3">
      <c r="B325" s="237" t="s">
        <v>132</v>
      </c>
    </row>
    <row r="326" spans="2:3">
      <c r="B326" s="237" t="s">
        <v>133</v>
      </c>
      <c r="C326" s="397" t="s">
        <v>252</v>
      </c>
    </row>
    <row r="327" spans="2:3">
      <c r="B327" s="237" t="s">
        <v>134</v>
      </c>
      <c r="C327" s="397" t="s">
        <v>261</v>
      </c>
    </row>
    <row r="328" spans="2:3">
      <c r="B328" s="237" t="s">
        <v>135</v>
      </c>
    </row>
    <row r="329" spans="2:3">
      <c r="B329" s="237" t="s">
        <v>136</v>
      </c>
      <c r="C329" s="397" t="s">
        <v>252</v>
      </c>
    </row>
    <row r="330" spans="2:3">
      <c r="B330" s="237" t="s">
        <v>137</v>
      </c>
      <c r="C330" s="397" t="s">
        <v>249</v>
      </c>
    </row>
    <row r="331" spans="2:3">
      <c r="B331" s="237" t="s">
        <v>138</v>
      </c>
    </row>
    <row r="332" spans="2:3">
      <c r="B332" s="237" t="s">
        <v>139</v>
      </c>
      <c r="C332" s="397" t="s">
        <v>261</v>
      </c>
    </row>
    <row r="333" spans="2:3">
      <c r="B333" s="237" t="s">
        <v>140</v>
      </c>
    </row>
    <row r="334" spans="2:3">
      <c r="B334" s="237" t="s">
        <v>141</v>
      </c>
      <c r="C334" s="397" t="s">
        <v>269</v>
      </c>
    </row>
    <row r="335" spans="2:3">
      <c r="B335" s="237" t="s">
        <v>142</v>
      </c>
      <c r="C335" s="397" t="s">
        <v>249</v>
      </c>
    </row>
    <row r="336" spans="2:3">
      <c r="B336" s="237" t="s">
        <v>143</v>
      </c>
      <c r="C336" s="397" t="s">
        <v>258</v>
      </c>
    </row>
    <row r="337" spans="2:5">
      <c r="B337" s="237" t="s">
        <v>144</v>
      </c>
      <c r="C337" s="397" t="s">
        <v>258</v>
      </c>
    </row>
    <row r="338" spans="2:5">
      <c r="B338" s="237" t="s">
        <v>145</v>
      </c>
      <c r="C338" s="397" t="s">
        <v>288</v>
      </c>
    </row>
    <row r="339" spans="2:5">
      <c r="B339" s="237" t="s">
        <v>146</v>
      </c>
    </row>
    <row r="340" spans="2:5">
      <c r="B340" s="237" t="s">
        <v>147</v>
      </c>
      <c r="C340" s="397" t="s">
        <v>244</v>
      </c>
    </row>
    <row r="341" spans="2:5">
      <c r="B341" s="237" t="s">
        <v>148</v>
      </c>
      <c r="C341" s="397" t="s">
        <v>302</v>
      </c>
    </row>
    <row r="342" spans="2:5">
      <c r="B342" s="237" t="s">
        <v>149</v>
      </c>
      <c r="C342" s="397" t="s">
        <v>252</v>
      </c>
    </row>
    <row r="343" spans="2:5">
      <c r="B343" s="237" t="s">
        <v>150</v>
      </c>
      <c r="C343" s="397" t="s">
        <v>249</v>
      </c>
    </row>
    <row r="344" spans="2:5">
      <c r="B344" s="237" t="s">
        <v>151</v>
      </c>
    </row>
    <row r="345" spans="2:5">
      <c r="B345" s="237" t="s">
        <v>152</v>
      </c>
      <c r="C345" s="397" t="s">
        <v>288</v>
      </c>
    </row>
    <row r="346" spans="2:5">
      <c r="B346" s="237" t="s">
        <v>153</v>
      </c>
      <c r="C346" s="397" t="s">
        <v>249</v>
      </c>
    </row>
    <row r="347" spans="2:5">
      <c r="B347" s="237" t="s">
        <v>154</v>
      </c>
      <c r="C347" s="397" t="s">
        <v>244</v>
      </c>
    </row>
    <row r="348" spans="2:5">
      <c r="B348" s="237" t="s">
        <v>155</v>
      </c>
      <c r="C348" s="397" t="s">
        <v>288</v>
      </c>
    </row>
    <row r="349" spans="2:5">
      <c r="B349" s="237" t="s">
        <v>156</v>
      </c>
      <c r="C349" s="397" t="s">
        <v>269</v>
      </c>
    </row>
    <row r="350" spans="2:5">
      <c r="B350" s="237" t="s">
        <v>157</v>
      </c>
    </row>
    <row r="351" spans="2:5">
      <c r="B351" s="237" t="s">
        <v>158</v>
      </c>
      <c r="D351" s="237" t="s">
        <v>159</v>
      </c>
      <c r="E351" s="237" t="s">
        <v>252</v>
      </c>
    </row>
    <row r="352" spans="2:5">
      <c r="B352" s="237" t="s">
        <v>159</v>
      </c>
      <c r="C352" s="397" t="s">
        <v>252</v>
      </c>
      <c r="D352" s="237" t="s">
        <v>159</v>
      </c>
      <c r="E352" s="237" t="s">
        <v>252</v>
      </c>
    </row>
    <row r="353" spans="2:5">
      <c r="B353" s="237" t="s">
        <v>160</v>
      </c>
      <c r="C353" s="397" t="s">
        <v>249</v>
      </c>
      <c r="D353" s="237" t="s">
        <v>159</v>
      </c>
      <c r="E353" s="237" t="s">
        <v>252</v>
      </c>
    </row>
    <row r="354" spans="2:5">
      <c r="B354" s="237" t="s">
        <v>161</v>
      </c>
      <c r="C354" s="397" t="s">
        <v>244</v>
      </c>
      <c r="D354" s="237" t="s">
        <v>160</v>
      </c>
      <c r="E354" s="237" t="s">
        <v>249</v>
      </c>
    </row>
    <row r="355" spans="2:5">
      <c r="B355" s="237" t="s">
        <v>162</v>
      </c>
      <c r="D355" s="237" t="s">
        <v>160</v>
      </c>
      <c r="E355" s="237" t="s">
        <v>249</v>
      </c>
    </row>
    <row r="356" spans="2:5">
      <c r="B356" s="237" t="s">
        <v>163</v>
      </c>
      <c r="D356" s="237" t="s">
        <v>160</v>
      </c>
      <c r="E356" s="237" t="s">
        <v>249</v>
      </c>
    </row>
    <row r="357" spans="2:5">
      <c r="B357" s="237" t="s">
        <v>164</v>
      </c>
      <c r="C357" s="397" t="s">
        <v>252</v>
      </c>
      <c r="D357" s="237" t="s">
        <v>161</v>
      </c>
      <c r="E357" s="237" t="s">
        <v>244</v>
      </c>
    </row>
    <row r="358" spans="2:5">
      <c r="B358" s="237" t="s">
        <v>165</v>
      </c>
      <c r="D358" s="237" t="s">
        <v>164</v>
      </c>
      <c r="E358" s="237" t="s">
        <v>252</v>
      </c>
    </row>
    <row r="359" spans="2:5">
      <c r="B359" s="237" t="s">
        <v>166</v>
      </c>
      <c r="D359" s="237" t="s">
        <v>166</v>
      </c>
      <c r="E359" s="237" t="s">
        <v>249</v>
      </c>
    </row>
    <row r="360" spans="2:5">
      <c r="B360" s="237" t="s">
        <v>167</v>
      </c>
      <c r="D360" s="237" t="s">
        <v>166</v>
      </c>
      <c r="E360" s="237" t="s">
        <v>249</v>
      </c>
    </row>
    <row r="361" spans="2:5">
      <c r="B361" s="237" t="s">
        <v>168</v>
      </c>
      <c r="D361" s="237" t="s">
        <v>168</v>
      </c>
      <c r="E361" s="237" t="s">
        <v>302</v>
      </c>
    </row>
    <row r="362" spans="2:5">
      <c r="B362" s="237" t="s">
        <v>169</v>
      </c>
      <c r="D362" s="237" t="s">
        <v>170</v>
      </c>
      <c r="E362" s="237" t="s">
        <v>249</v>
      </c>
    </row>
    <row r="363" spans="2:5">
      <c r="B363" s="237" t="s">
        <v>170</v>
      </c>
      <c r="C363" s="397" t="s">
        <v>249</v>
      </c>
      <c r="D363" s="237" t="s">
        <v>173</v>
      </c>
      <c r="E363" s="237" t="s">
        <v>302</v>
      </c>
    </row>
    <row r="364" spans="2:5">
      <c r="B364" s="237" t="s">
        <v>171</v>
      </c>
      <c r="D364" s="237" t="s">
        <v>173</v>
      </c>
      <c r="E364" s="237" t="s">
        <v>302</v>
      </c>
    </row>
    <row r="365" spans="2:5">
      <c r="B365" s="237" t="s">
        <v>172</v>
      </c>
      <c r="C365" s="397" t="s">
        <v>269</v>
      </c>
      <c r="D365" s="237" t="s">
        <v>175</v>
      </c>
      <c r="E365" s="237" t="s">
        <v>258</v>
      </c>
    </row>
    <row r="366" spans="2:5">
      <c r="B366" s="237" t="s">
        <v>173</v>
      </c>
      <c r="C366" s="397" t="s">
        <v>302</v>
      </c>
      <c r="D366" s="237" t="s">
        <v>175</v>
      </c>
      <c r="E366" s="237" t="s">
        <v>258</v>
      </c>
    </row>
    <row r="367" spans="2:5">
      <c r="B367" s="237" t="s">
        <v>174</v>
      </c>
      <c r="D367" s="237" t="s">
        <v>175</v>
      </c>
      <c r="E367" s="237" t="s">
        <v>258</v>
      </c>
    </row>
    <row r="368" spans="2:5">
      <c r="B368" s="237" t="s">
        <v>175</v>
      </c>
      <c r="D368" s="237" t="s">
        <v>180</v>
      </c>
      <c r="E368" s="237" t="s">
        <v>249</v>
      </c>
    </row>
    <row r="369" spans="2:3">
      <c r="B369" s="237" t="s">
        <v>176</v>
      </c>
    </row>
    <row r="370" spans="2:3">
      <c r="B370" s="237" t="s">
        <v>177</v>
      </c>
    </row>
    <row r="371" spans="2:3">
      <c r="B371" s="237" t="s">
        <v>178</v>
      </c>
    </row>
    <row r="372" spans="2:3">
      <c r="B372" s="237" t="s">
        <v>179</v>
      </c>
    </row>
    <row r="373" spans="2:3">
      <c r="B373" s="237" t="s">
        <v>180</v>
      </c>
      <c r="C373" s="397" t="s">
        <v>249</v>
      </c>
    </row>
    <row r="374" spans="2:3">
      <c r="B374" s="237" t="s">
        <v>181</v>
      </c>
    </row>
  </sheetData>
  <sortState ref="D225:E402">
    <sortCondition ref="D225"/>
  </sortState>
  <mergeCells count="27">
    <mergeCell ref="C220:K220"/>
    <mergeCell ref="L220:L221"/>
    <mergeCell ref="M220:R220"/>
    <mergeCell ref="S220:V220"/>
    <mergeCell ref="A206:H206"/>
    <mergeCell ref="A207:H207"/>
    <mergeCell ref="A208:H208"/>
    <mergeCell ref="A209:H209"/>
    <mergeCell ref="A210:H210"/>
    <mergeCell ref="AN7:AN8"/>
    <mergeCell ref="A192:H192"/>
    <mergeCell ref="A196:H196"/>
    <mergeCell ref="A198:H198"/>
    <mergeCell ref="A199:H199"/>
    <mergeCell ref="AL7:AL8"/>
    <mergeCell ref="AM7:AM8"/>
    <mergeCell ref="A204:H204"/>
    <mergeCell ref="R7:Z7"/>
    <mergeCell ref="AA7:AA8"/>
    <mergeCell ref="AB7:AG7"/>
    <mergeCell ref="AH7:AK7"/>
    <mergeCell ref="B7:B8"/>
    <mergeCell ref="C7:C8"/>
    <mergeCell ref="D7:N7"/>
    <mergeCell ref="O7:O8"/>
    <mergeCell ref="P7:P8"/>
    <mergeCell ref="Q7:Q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3"/>
  <sheetViews>
    <sheetView workbookViewId="0">
      <selection activeCell="A4" sqref="A4"/>
    </sheetView>
  </sheetViews>
  <sheetFormatPr defaultRowHeight="15"/>
  <cols>
    <col min="1" max="1" width="35.7109375" customWidth="1"/>
  </cols>
  <sheetData>
    <row r="1" spans="1:1" ht="15.75" thickBot="1">
      <c r="A1" s="16" t="s">
        <v>14</v>
      </c>
    </row>
    <row r="2" spans="1:1">
      <c r="A2" s="17" t="s">
        <v>869</v>
      </c>
    </row>
    <row r="3" spans="1:1" ht="15.75" thickBot="1">
      <c r="A3" s="18" t="s">
        <v>874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85" zoomScaleNormal="85" workbookViewId="0">
      <selection activeCell="B6" sqref="B6:C6"/>
    </sheetView>
  </sheetViews>
  <sheetFormatPr defaultColWidth="0" defaultRowHeight="15" zeroHeight="1"/>
  <cols>
    <col min="1" max="1" width="5.42578125" style="413" customWidth="1"/>
    <col min="2" max="2" width="47.7109375" style="466" customWidth="1"/>
    <col min="3" max="3" width="82.42578125" style="413" customWidth="1"/>
    <col min="4" max="4" width="4.7109375" style="413" customWidth="1"/>
    <col min="5" max="16384" width="11.42578125" style="413" hidden="1"/>
  </cols>
  <sheetData>
    <row r="1" spans="1:4" ht="16.5" thickBot="1">
      <c r="A1" s="409"/>
      <c r="B1" s="467"/>
      <c r="C1" s="411"/>
      <c r="D1" s="412"/>
    </row>
    <row r="2" spans="1:4" ht="15.75" customHeight="1">
      <c r="A2" s="414"/>
      <c r="B2" s="425"/>
      <c r="C2" s="508" t="s">
        <v>850</v>
      </c>
      <c r="D2" s="416"/>
    </row>
    <row r="3" spans="1:4" ht="15.75" customHeight="1">
      <c r="A3" s="414"/>
      <c r="B3" s="425"/>
      <c r="C3" s="509"/>
      <c r="D3" s="416"/>
    </row>
    <row r="4" spans="1:4" ht="15.75" customHeight="1" thickBot="1">
      <c r="A4" s="414"/>
      <c r="B4" s="425"/>
      <c r="C4" s="510"/>
      <c r="D4" s="416"/>
    </row>
    <row r="5" spans="1:4" ht="16.5" customHeight="1">
      <c r="A5" s="414"/>
      <c r="B5" s="425"/>
      <c r="C5" s="417"/>
      <c r="D5" s="416"/>
    </row>
    <row r="6" spans="1:4" ht="39.75" customHeight="1">
      <c r="A6" s="414"/>
      <c r="B6" s="526" t="s">
        <v>811</v>
      </c>
      <c r="C6" s="526"/>
      <c r="D6" s="416"/>
    </row>
    <row r="7" spans="1:4" ht="24" customHeight="1">
      <c r="A7" s="414"/>
      <c r="B7" s="468" t="s">
        <v>864</v>
      </c>
      <c r="C7" s="423" t="s">
        <v>605</v>
      </c>
      <c r="D7" s="416"/>
    </row>
    <row r="8" spans="1:4" ht="15.75">
      <c r="A8" s="414"/>
      <c r="B8" s="425"/>
      <c r="C8" s="489"/>
      <c r="D8" s="416"/>
    </row>
    <row r="9" spans="1:4" s="505" customFormat="1" ht="24" customHeight="1">
      <c r="A9" s="502"/>
      <c r="B9" s="511" t="s">
        <v>851</v>
      </c>
      <c r="C9" s="423" t="s">
        <v>605</v>
      </c>
      <c r="D9" s="512"/>
    </row>
    <row r="10" spans="1:4" ht="15.75">
      <c r="A10" s="414"/>
      <c r="B10" s="425"/>
      <c r="C10" s="486"/>
      <c r="D10" s="429"/>
    </row>
    <row r="11" spans="1:4" ht="15.75">
      <c r="A11" s="414"/>
      <c r="B11" s="511" t="s">
        <v>911</v>
      </c>
      <c r="C11" s="423"/>
      <c r="D11" s="429"/>
    </row>
    <row r="12" spans="1:4" ht="15.75">
      <c r="A12" s="414"/>
      <c r="B12" s="425"/>
      <c r="C12" s="486"/>
      <c r="D12" s="429"/>
    </row>
    <row r="13" spans="1:4" ht="29.25" customHeight="1">
      <c r="A13" s="414"/>
      <c r="B13" s="533" t="s">
        <v>852</v>
      </c>
      <c r="C13" s="423" t="s">
        <v>862</v>
      </c>
      <c r="D13" s="429"/>
    </row>
    <row r="14" spans="1:4" ht="29.25" customHeight="1">
      <c r="A14" s="414"/>
      <c r="B14" s="532"/>
      <c r="C14" s="423" t="s">
        <v>863</v>
      </c>
      <c r="D14" s="429"/>
    </row>
    <row r="15" spans="1:4" ht="15.75">
      <c r="A15" s="414"/>
      <c r="B15" s="425"/>
      <c r="C15" s="486"/>
      <c r="D15" s="429"/>
    </row>
    <row r="16" spans="1:4" ht="32.25" customHeight="1">
      <c r="A16" s="414"/>
      <c r="B16" s="468" t="s">
        <v>853</v>
      </c>
      <c r="C16" s="423" t="s">
        <v>605</v>
      </c>
      <c r="D16" s="429"/>
    </row>
    <row r="17" spans="1:4" ht="15" customHeight="1">
      <c r="A17" s="414"/>
      <c r="B17" s="425"/>
      <c r="C17" s="487"/>
      <c r="D17" s="429"/>
    </row>
    <row r="18" spans="1:4" ht="42" customHeight="1">
      <c r="A18" s="414"/>
      <c r="B18" s="468" t="s">
        <v>854</v>
      </c>
      <c r="C18" s="423"/>
      <c r="D18" s="429"/>
    </row>
    <row r="19" spans="1:4" ht="15.75">
      <c r="A19" s="414"/>
      <c r="B19" s="425"/>
      <c r="C19" s="486"/>
      <c r="D19" s="429"/>
    </row>
    <row r="20" spans="1:4" ht="32.25" customHeight="1">
      <c r="A20" s="414"/>
      <c r="B20" s="468" t="s">
        <v>855</v>
      </c>
      <c r="C20" s="423"/>
      <c r="D20" s="429"/>
    </row>
    <row r="21" spans="1:4" ht="15.75">
      <c r="A21" s="414"/>
      <c r="B21" s="425"/>
      <c r="C21" s="485"/>
      <c r="D21" s="429"/>
    </row>
    <row r="22" spans="1:4" ht="27" customHeight="1">
      <c r="A22" s="414"/>
      <c r="B22" s="468" t="s">
        <v>877</v>
      </c>
      <c r="C22" s="423" t="s">
        <v>605</v>
      </c>
      <c r="D22" s="416"/>
    </row>
    <row r="23" spans="1:4" ht="15.75" thickBot="1">
      <c r="A23" s="469"/>
      <c r="B23" s="470"/>
      <c r="C23" s="471"/>
      <c r="D23" s="472"/>
    </row>
    <row r="24" spans="1:4" hidden="1"/>
    <row r="25" spans="1:4" ht="16.5" hidden="1" customHeight="1"/>
    <row r="26" spans="1:4" ht="15.75" hidden="1" customHeight="1"/>
    <row r="27" spans="1:4" ht="16.5" hidden="1" customHeight="1"/>
    <row r="28" spans="1:4" ht="16.5" hidden="1" customHeight="1"/>
    <row r="29" spans="1:4" ht="16.5" hidden="1" customHeight="1"/>
    <row r="30" spans="1:4" ht="16.5" hidden="1" customHeight="1"/>
    <row r="31" spans="1:4" ht="16.5" hidden="1" customHeight="1"/>
    <row r="32" spans="1:4" hidden="1"/>
    <row r="33" hidden="1"/>
  </sheetData>
  <sheetProtection formatRows="0"/>
  <mergeCells count="2">
    <mergeCell ref="B6:C6"/>
    <mergeCell ref="B13:B14"/>
  </mergeCells>
  <pageMargins left="0.75" right="0.75" top="1" bottom="1" header="0.5" footer="0.5"/>
  <pageSetup paperSize="9" scale="62" orientation="portrait" horizontalDpi="1200" verticalDpi="12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'Lists - data validation HIDDEN'!$AJ$10:$AJ$13</xm:f>
          </x14:formula1>
          <xm:sqref>C9</xm:sqref>
        </x14:dataValidation>
        <x14:dataValidation type="list" allowBlank="1" showInputMessage="1" showErrorMessage="1">
          <x14:formula1>
            <xm:f>'[4]Lists - data validation HIDDEN'!#REF!</xm:f>
          </x14:formula1>
          <xm:sqref>C17</xm:sqref>
        </x14:dataValidation>
        <x14:dataValidation type="list" allowBlank="1" showInputMessage="1" showErrorMessage="1">
          <x14:formula1>
            <xm:f>'Lists - data validation HIDDEN'!$A$10:$A$12</xm:f>
          </x14:formula1>
          <xm:sqref>C16</xm:sqref>
        </x14:dataValidation>
        <x14:dataValidation type="list" allowBlank="1" showInputMessage="1" showErrorMessage="1">
          <x14:formula1>
            <xm:f>'Lists - data validation HIDDEN'!$AA$10:$AA$16</xm:f>
          </x14:formula1>
          <xm:sqref>C22</xm:sqref>
        </x14:dataValidation>
        <x14:dataValidation type="list" allowBlank="1" showInputMessage="1" showErrorMessage="1">
          <x14:formula1>
            <xm:f>'Lists - data validation HIDDEN'!$M$10:$M$162</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80" zoomScaleNormal="80" workbookViewId="0">
      <selection activeCell="B8" sqref="B8:H8"/>
    </sheetView>
  </sheetViews>
  <sheetFormatPr defaultColWidth="0" defaultRowHeight="15" zeroHeight="1"/>
  <cols>
    <col min="1" max="1" width="4.7109375" style="452" customWidth="1"/>
    <col min="2" max="2" width="26.28515625" style="452" customWidth="1"/>
    <col min="3" max="8" width="9.140625" style="452" customWidth="1"/>
    <col min="9" max="9" width="5" style="452" customWidth="1"/>
    <col min="10" max="11" width="0" style="452" hidden="1" customWidth="1"/>
    <col min="12" max="16384" width="9.140625" style="452" hidden="1"/>
  </cols>
  <sheetData>
    <row r="1" spans="1:9" ht="15.75" thickBot="1">
      <c r="A1" s="473"/>
      <c r="B1" s="474"/>
      <c r="C1" s="474"/>
      <c r="D1" s="474"/>
      <c r="E1" s="474"/>
      <c r="F1" s="474"/>
      <c r="G1" s="474"/>
      <c r="H1" s="474"/>
      <c r="I1" s="475"/>
    </row>
    <row r="2" spans="1:9" ht="15" customHeight="1">
      <c r="A2" s="476"/>
      <c r="B2" s="477"/>
      <c r="C2" s="477"/>
      <c r="D2" s="534" t="s">
        <v>856</v>
      </c>
      <c r="E2" s="535"/>
      <c r="F2" s="535"/>
      <c r="G2" s="535"/>
      <c r="H2" s="536"/>
      <c r="I2" s="478"/>
    </row>
    <row r="3" spans="1:9" ht="15" customHeight="1">
      <c r="A3" s="476"/>
      <c r="B3" s="477"/>
      <c r="C3" s="477"/>
      <c r="D3" s="537"/>
      <c r="E3" s="538"/>
      <c r="F3" s="538"/>
      <c r="G3" s="538"/>
      <c r="H3" s="539"/>
      <c r="I3" s="478"/>
    </row>
    <row r="4" spans="1:9" ht="15.75" customHeight="1" thickBot="1">
      <c r="A4" s="476"/>
      <c r="B4" s="477"/>
      <c r="C4" s="477"/>
      <c r="D4" s="540"/>
      <c r="E4" s="541"/>
      <c r="F4" s="541"/>
      <c r="G4" s="541"/>
      <c r="H4" s="542"/>
      <c r="I4" s="478"/>
    </row>
    <row r="5" spans="1:9">
      <c r="A5" s="476"/>
      <c r="B5" s="477"/>
      <c r="C5" s="477"/>
      <c r="D5" s="477"/>
      <c r="E5" s="477"/>
      <c r="F5" s="477"/>
      <c r="G5" s="477"/>
      <c r="H5" s="477"/>
      <c r="I5" s="478"/>
    </row>
    <row r="6" spans="1:9">
      <c r="A6" s="476"/>
      <c r="B6" s="477"/>
      <c r="C6" s="477"/>
      <c r="D6" s="477"/>
      <c r="E6" s="477"/>
      <c r="F6" s="477"/>
      <c r="G6" s="477"/>
      <c r="H6" s="477"/>
      <c r="I6" s="478"/>
    </row>
    <row r="7" spans="1:9" ht="56.25" customHeight="1">
      <c r="A7" s="476"/>
      <c r="B7" s="543" t="s">
        <v>870</v>
      </c>
      <c r="C7" s="544"/>
      <c r="D7" s="544"/>
      <c r="E7" s="544"/>
      <c r="F7" s="544"/>
      <c r="G7" s="544"/>
      <c r="H7" s="545"/>
      <c r="I7" s="478"/>
    </row>
    <row r="8" spans="1:9" ht="37.5" customHeight="1">
      <c r="A8" s="476"/>
      <c r="B8" s="546" t="s">
        <v>920</v>
      </c>
      <c r="C8" s="547"/>
      <c r="D8" s="547"/>
      <c r="E8" s="547"/>
      <c r="F8" s="547"/>
      <c r="G8" s="547"/>
      <c r="H8" s="548"/>
      <c r="I8" s="478"/>
    </row>
    <row r="9" spans="1:9">
      <c r="A9" s="476"/>
      <c r="B9" s="477"/>
      <c r="C9" s="477"/>
      <c r="D9" s="477"/>
      <c r="E9" s="477"/>
      <c r="F9" s="477"/>
      <c r="G9" s="477"/>
      <c r="H9" s="477"/>
      <c r="I9" s="478"/>
    </row>
    <row r="10" spans="1:9" s="521" customFormat="1" ht="96" customHeight="1">
      <c r="A10" s="476"/>
      <c r="B10" s="520"/>
      <c r="C10" s="520">
        <v>2018</v>
      </c>
      <c r="D10" s="520">
        <v>2019</v>
      </c>
      <c r="E10" s="520">
        <v>2020</v>
      </c>
      <c r="F10" s="520">
        <v>2021</v>
      </c>
      <c r="G10" s="520">
        <v>2022</v>
      </c>
      <c r="H10" s="520">
        <v>2023</v>
      </c>
      <c r="I10" s="478"/>
    </row>
    <row r="11" spans="1:9" ht="29.45" customHeight="1">
      <c r="A11" s="476"/>
      <c r="B11" s="522" t="s">
        <v>903</v>
      </c>
      <c r="C11" s="498"/>
      <c r="D11" s="498"/>
      <c r="E11" s="498"/>
      <c r="F11" s="498"/>
      <c r="G11" s="498"/>
      <c r="H11" s="498"/>
      <c r="I11" s="478"/>
    </row>
    <row r="12" spans="1:9">
      <c r="A12" s="476"/>
      <c r="B12" s="479" t="s">
        <v>857</v>
      </c>
      <c r="C12" s="498"/>
      <c r="D12" s="498"/>
      <c r="E12" s="498"/>
      <c r="F12" s="498"/>
      <c r="G12" s="498"/>
      <c r="H12" s="498"/>
      <c r="I12" s="478"/>
    </row>
    <row r="13" spans="1:9">
      <c r="A13" s="476"/>
      <c r="B13" s="479" t="s">
        <v>858</v>
      </c>
      <c r="C13" s="498"/>
      <c r="D13" s="498"/>
      <c r="E13" s="498"/>
      <c r="F13" s="498"/>
      <c r="G13" s="498"/>
      <c r="H13" s="498"/>
      <c r="I13" s="478"/>
    </row>
    <row r="14" spans="1:9">
      <c r="A14" s="476"/>
      <c r="B14" s="479" t="s">
        <v>859</v>
      </c>
      <c r="C14" s="498"/>
      <c r="D14" s="498"/>
      <c r="E14" s="498"/>
      <c r="F14" s="498"/>
      <c r="G14" s="498"/>
      <c r="H14" s="498"/>
      <c r="I14" s="478"/>
    </row>
    <row r="15" spans="1:9">
      <c r="A15" s="476"/>
      <c r="B15" s="479" t="s">
        <v>860</v>
      </c>
      <c r="C15" s="498"/>
      <c r="D15" s="498"/>
      <c r="E15" s="498"/>
      <c r="F15" s="498"/>
      <c r="G15" s="498"/>
      <c r="H15" s="498"/>
      <c r="I15" s="478"/>
    </row>
    <row r="16" spans="1:9">
      <c r="A16" s="476"/>
      <c r="B16" s="479" t="s">
        <v>12</v>
      </c>
      <c r="C16" s="498"/>
      <c r="D16" s="498"/>
      <c r="E16" s="498"/>
      <c r="F16" s="498"/>
      <c r="G16" s="498"/>
      <c r="H16" s="498"/>
      <c r="I16" s="478"/>
    </row>
    <row r="17" spans="1:9">
      <c r="A17" s="476"/>
      <c r="B17" s="479" t="s">
        <v>861</v>
      </c>
      <c r="C17" s="480">
        <f>SUM(C11:C16)</f>
        <v>0</v>
      </c>
      <c r="D17" s="480">
        <f t="shared" ref="D17:H17" si="0">SUM(D11:D16)</f>
        <v>0</v>
      </c>
      <c r="E17" s="480">
        <f t="shared" si="0"/>
        <v>0</v>
      </c>
      <c r="F17" s="480">
        <f t="shared" si="0"/>
        <v>0</v>
      </c>
      <c r="G17" s="480">
        <f t="shared" si="0"/>
        <v>0</v>
      </c>
      <c r="H17" s="480">
        <f t="shared" si="0"/>
        <v>0</v>
      </c>
      <c r="I17" s="478"/>
    </row>
    <row r="18" spans="1:9">
      <c r="A18" s="476"/>
      <c r="B18" s="477"/>
      <c r="C18" s="477"/>
      <c r="D18" s="477"/>
      <c r="E18" s="477"/>
      <c r="F18" s="477"/>
      <c r="G18" s="477"/>
      <c r="H18" s="477"/>
      <c r="I18" s="478"/>
    </row>
    <row r="19" spans="1:9" ht="15.75" hidden="1" thickBot="1">
      <c r="A19" s="481"/>
      <c r="B19" s="479" t="s">
        <v>861</v>
      </c>
      <c r="C19" s="480">
        <f>SUM(C12:C15)</f>
        <v>0</v>
      </c>
      <c r="D19" s="480">
        <f t="shared" ref="D19:H19" si="1">SUM(D12:D15)</f>
        <v>0</v>
      </c>
      <c r="E19" s="480">
        <f t="shared" si="1"/>
        <v>0</v>
      </c>
      <c r="F19" s="480">
        <f t="shared" si="1"/>
        <v>0</v>
      </c>
      <c r="G19" s="480">
        <f t="shared" si="1"/>
        <v>0</v>
      </c>
      <c r="H19" s="480">
        <f t="shared" si="1"/>
        <v>0</v>
      </c>
      <c r="I19" s="482"/>
    </row>
    <row r="20" spans="1:9"/>
    <row r="21" spans="1:9"/>
  </sheetData>
  <mergeCells count="3">
    <mergeCell ref="D2:H4"/>
    <mergeCell ref="B7:H7"/>
    <mergeCell ref="B8:H8"/>
  </mergeCells>
  <pageMargins left="0.7" right="0.7" top="0.75" bottom="0.75" header="0.3" footer="0.3"/>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0"/>
  <sheetViews>
    <sheetView zoomScale="90" zoomScaleNormal="90" zoomScaleSheetLayoutView="55" workbookViewId="0">
      <selection activeCell="B6" sqref="B6:C6"/>
    </sheetView>
  </sheetViews>
  <sheetFormatPr defaultColWidth="0" defaultRowHeight="15" customHeight="1" zeroHeight="1"/>
  <cols>
    <col min="1" max="1" width="4.7109375" style="413" customWidth="1"/>
    <col min="2" max="2" width="47.7109375" style="435" customWidth="1"/>
    <col min="3" max="3" width="82.42578125" style="436" customWidth="1"/>
    <col min="4" max="4" width="4.7109375" style="413" customWidth="1"/>
    <col min="5" max="16384" width="11.42578125" style="413" hidden="1"/>
  </cols>
  <sheetData>
    <row r="1" spans="1:4" ht="16.5" thickBot="1">
      <c r="A1" s="409"/>
      <c r="B1" s="410"/>
      <c r="C1" s="411"/>
      <c r="D1" s="412"/>
    </row>
    <row r="2" spans="1:4" ht="15.75" customHeight="1">
      <c r="A2" s="414"/>
      <c r="B2" s="415"/>
      <c r="C2" s="508" t="s">
        <v>596</v>
      </c>
      <c r="D2" s="416"/>
    </row>
    <row r="3" spans="1:4" ht="15.75" customHeight="1">
      <c r="A3" s="414"/>
      <c r="B3" s="415"/>
      <c r="C3" s="524"/>
      <c r="D3" s="416"/>
    </row>
    <row r="4" spans="1:4" ht="15.75" customHeight="1" thickBot="1">
      <c r="A4" s="414"/>
      <c r="B4" s="415"/>
      <c r="C4" s="525"/>
      <c r="D4" s="416"/>
    </row>
    <row r="5" spans="1:4" ht="23.25" customHeight="1">
      <c r="A5" s="414"/>
      <c r="B5" s="415"/>
      <c r="C5" s="417"/>
      <c r="D5" s="416"/>
    </row>
    <row r="6" spans="1:4" ht="60" customHeight="1">
      <c r="A6" s="414"/>
      <c r="B6" s="526" t="s">
        <v>921</v>
      </c>
      <c r="C6" s="526"/>
      <c r="D6" s="416"/>
    </row>
    <row r="7" spans="1:4" ht="9" customHeight="1">
      <c r="A7" s="414"/>
      <c r="B7" s="418"/>
      <c r="C7" s="417"/>
      <c r="D7" s="416"/>
    </row>
    <row r="8" spans="1:4" ht="15.75">
      <c r="A8" s="414"/>
      <c r="B8" s="419" t="s">
        <v>597</v>
      </c>
      <c r="C8" s="417"/>
      <c r="D8" s="416"/>
    </row>
    <row r="9" spans="1:4" ht="15.75">
      <c r="A9" s="414"/>
      <c r="B9" s="419" t="s">
        <v>598</v>
      </c>
      <c r="C9" s="417"/>
      <c r="D9" s="416"/>
    </row>
    <row r="10" spans="1:4" ht="15.75">
      <c r="A10" s="414"/>
      <c r="B10" s="419" t="s">
        <v>599</v>
      </c>
      <c r="C10" s="417"/>
      <c r="D10" s="416"/>
    </row>
    <row r="11" spans="1:4" ht="15.75">
      <c r="A11" s="414"/>
      <c r="B11" s="419" t="s">
        <v>600</v>
      </c>
      <c r="C11" s="417"/>
      <c r="D11" s="416"/>
    </row>
    <row r="12" spans="1:4" ht="15.75">
      <c r="A12" s="414"/>
      <c r="B12" s="415"/>
      <c r="C12" s="420"/>
      <c r="D12" s="416"/>
    </row>
    <row r="13" spans="1:4" ht="15.75">
      <c r="A13" s="414"/>
      <c r="B13" s="415"/>
      <c r="C13" s="417"/>
      <c r="D13" s="416"/>
    </row>
    <row r="14" spans="1:4" ht="117" customHeight="1">
      <c r="A14" s="414"/>
      <c r="B14" s="422" t="s">
        <v>922</v>
      </c>
      <c r="C14" s="423"/>
      <c r="D14" s="416"/>
    </row>
    <row r="15" spans="1:4" ht="15.75">
      <c r="A15" s="414"/>
      <c r="B15" s="415"/>
      <c r="C15" s="417"/>
      <c r="D15" s="416"/>
    </row>
    <row r="16" spans="1:4" ht="51" customHeight="1">
      <c r="A16" s="414"/>
      <c r="B16" s="422" t="s">
        <v>601</v>
      </c>
      <c r="C16" s="423"/>
      <c r="D16" s="416"/>
    </row>
    <row r="17" spans="1:4" ht="15.75">
      <c r="A17" s="414"/>
      <c r="B17" s="415"/>
      <c r="C17" s="420"/>
      <c r="D17" s="416"/>
    </row>
    <row r="18" spans="1:4" ht="15.75">
      <c r="A18" s="414"/>
      <c r="B18" s="424" t="s">
        <v>602</v>
      </c>
      <c r="C18" s="420"/>
      <c r="D18" s="416"/>
    </row>
    <row r="19" spans="1:4" ht="15.75">
      <c r="A19" s="414"/>
      <c r="B19" s="425"/>
      <c r="C19" s="426"/>
      <c r="D19" s="416"/>
    </row>
    <row r="20" spans="1:4" ht="54.75" customHeight="1">
      <c r="A20" s="414"/>
      <c r="B20" s="427" t="s">
        <v>603</v>
      </c>
      <c r="C20" s="423"/>
      <c r="D20" s="416"/>
    </row>
    <row r="21" spans="1:4" ht="15.75">
      <c r="A21" s="414"/>
      <c r="B21" s="425"/>
      <c r="C21" s="426"/>
      <c r="D21" s="416"/>
    </row>
    <row r="22" spans="1:4" ht="15.75">
      <c r="A22" s="414"/>
      <c r="B22" s="421" t="s">
        <v>871</v>
      </c>
      <c r="C22" s="495" t="s">
        <v>605</v>
      </c>
      <c r="D22" s="416"/>
    </row>
    <row r="23" spans="1:4" ht="15.75">
      <c r="A23" s="414"/>
      <c r="B23" s="425"/>
      <c r="C23" s="426"/>
      <c r="D23" s="416"/>
    </row>
    <row r="24" spans="1:4" ht="31.5" customHeight="1">
      <c r="A24" s="414"/>
      <c r="B24" s="427" t="s">
        <v>606</v>
      </c>
      <c r="C24" s="423" t="s">
        <v>605</v>
      </c>
      <c r="D24" s="416"/>
    </row>
    <row r="25" spans="1:4" ht="15.75">
      <c r="A25" s="414"/>
      <c r="B25" s="415"/>
      <c r="C25" s="428"/>
      <c r="D25" s="429"/>
    </row>
    <row r="26" spans="1:4" ht="27" customHeight="1">
      <c r="A26" s="414"/>
      <c r="B26" s="427" t="s">
        <v>607</v>
      </c>
      <c r="C26" s="423" t="s">
        <v>605</v>
      </c>
      <c r="D26" s="416"/>
    </row>
    <row r="27" spans="1:4" ht="15.75">
      <c r="A27" s="414"/>
      <c r="B27" s="425"/>
      <c r="C27" s="430"/>
      <c r="D27" s="429"/>
    </row>
    <row r="28" spans="1:4" ht="27" customHeight="1">
      <c r="A28" s="414"/>
      <c r="B28" s="427" t="s">
        <v>608</v>
      </c>
      <c r="C28" s="423" t="s">
        <v>605</v>
      </c>
      <c r="D28" s="416"/>
    </row>
    <row r="29" spans="1:4" ht="15.75">
      <c r="A29" s="414"/>
      <c r="B29" s="425"/>
      <c r="C29" s="430"/>
      <c r="D29" s="429"/>
    </row>
    <row r="30" spans="1:4" ht="48.75" customHeight="1">
      <c r="A30" s="414"/>
      <c r="B30" s="427" t="s">
        <v>609</v>
      </c>
      <c r="C30" s="423"/>
      <c r="D30" s="429"/>
    </row>
    <row r="31" spans="1:4" ht="15.75">
      <c r="A31" s="414"/>
      <c r="B31" s="425"/>
      <c r="C31" s="430"/>
      <c r="D31" s="429"/>
    </row>
    <row r="32" spans="1:4" ht="15" customHeight="1">
      <c r="A32" s="414"/>
      <c r="B32" s="427" t="s">
        <v>610</v>
      </c>
      <c r="C32" s="423" t="s">
        <v>605</v>
      </c>
      <c r="D32" s="429"/>
    </row>
    <row r="33" spans="1:4" ht="15.75">
      <c r="A33" s="414"/>
      <c r="B33" s="425"/>
      <c r="C33" s="431"/>
      <c r="D33" s="429"/>
    </row>
    <row r="34" spans="1:4" ht="30" customHeight="1">
      <c r="A34" s="414"/>
      <c r="B34" s="427" t="s">
        <v>611</v>
      </c>
      <c r="C34" s="423"/>
      <c r="D34" s="429"/>
    </row>
    <row r="35" spans="1:4" ht="15.75">
      <c r="A35" s="414"/>
      <c r="B35" s="425"/>
      <c r="C35" s="431"/>
      <c r="D35" s="429"/>
    </row>
    <row r="36" spans="1:4" ht="32.25" customHeight="1">
      <c r="A36" s="414"/>
      <c r="B36" s="427" t="s">
        <v>612</v>
      </c>
      <c r="C36" s="423"/>
      <c r="D36" s="429"/>
    </row>
    <row r="37" spans="1:4" ht="15.75">
      <c r="A37" s="414"/>
      <c r="B37" s="425"/>
      <c r="C37" s="431"/>
      <c r="D37" s="429"/>
    </row>
    <row r="38" spans="1:4" ht="15" customHeight="1">
      <c r="A38" s="414"/>
      <c r="B38" s="427" t="s">
        <v>613</v>
      </c>
      <c r="C38" s="423" t="s">
        <v>605</v>
      </c>
      <c r="D38" s="429"/>
    </row>
    <row r="39" spans="1:4" ht="15.75">
      <c r="A39" s="414"/>
      <c r="B39" s="425"/>
      <c r="C39" s="431"/>
      <c r="D39" s="429"/>
    </row>
    <row r="40" spans="1:4" ht="25.5">
      <c r="A40" s="414"/>
      <c r="B40" s="427" t="s">
        <v>923</v>
      </c>
      <c r="C40" s="423" t="s">
        <v>605</v>
      </c>
      <c r="D40" s="429"/>
    </row>
    <row r="41" spans="1:4" ht="15.75">
      <c r="A41" s="414"/>
      <c r="B41" s="425"/>
      <c r="C41" s="431"/>
      <c r="D41" s="429"/>
    </row>
    <row r="42" spans="1:4" ht="50.25" customHeight="1">
      <c r="A42" s="414"/>
      <c r="B42" s="427" t="s">
        <v>614</v>
      </c>
      <c r="C42" s="423"/>
      <c r="D42" s="429"/>
    </row>
    <row r="43" spans="1:4" ht="15.75">
      <c r="A43" s="414"/>
      <c r="B43" s="425"/>
      <c r="C43" s="431"/>
      <c r="D43" s="429"/>
    </row>
    <row r="44" spans="1:4" ht="42.75" customHeight="1">
      <c r="A44" s="414"/>
      <c r="B44" s="427" t="s">
        <v>615</v>
      </c>
      <c r="C44" s="423"/>
      <c r="D44" s="429"/>
    </row>
    <row r="45" spans="1:4" ht="15.75">
      <c r="A45" s="414"/>
      <c r="B45" s="425"/>
      <c r="C45" s="431"/>
      <c r="D45" s="429"/>
    </row>
    <row r="46" spans="1:4" ht="42" customHeight="1">
      <c r="A46" s="414"/>
      <c r="B46" s="427" t="s">
        <v>873</v>
      </c>
      <c r="C46" s="423" t="s">
        <v>605</v>
      </c>
      <c r="D46" s="429"/>
    </row>
    <row r="47" spans="1:4" ht="15.75">
      <c r="A47" s="414"/>
      <c r="B47" s="425"/>
      <c r="C47" s="431"/>
      <c r="D47" s="429"/>
    </row>
    <row r="48" spans="1:4" ht="18.75" customHeight="1">
      <c r="A48" s="414"/>
      <c r="B48" s="427" t="s">
        <v>616</v>
      </c>
      <c r="C48" s="423" t="s">
        <v>605</v>
      </c>
      <c r="D48" s="429"/>
    </row>
    <row r="49" spans="1:4" ht="15" customHeight="1">
      <c r="A49" s="414"/>
      <c r="B49" s="425"/>
      <c r="C49" s="432"/>
      <c r="D49" s="429"/>
    </row>
    <row r="50" spans="1:4" ht="17.25" customHeight="1">
      <c r="A50" s="414"/>
      <c r="B50" s="427" t="s">
        <v>617</v>
      </c>
      <c r="C50" s="423" t="s">
        <v>605</v>
      </c>
      <c r="D50" s="429"/>
    </row>
    <row r="51" spans="1:4" ht="15.75">
      <c r="A51" s="414"/>
      <c r="B51" s="425"/>
      <c r="C51" s="431"/>
      <c r="D51" s="429"/>
    </row>
    <row r="52" spans="1:4" ht="42.75" customHeight="1">
      <c r="A52" s="414"/>
      <c r="B52" s="427" t="s">
        <v>618</v>
      </c>
      <c r="C52" s="423"/>
      <c r="D52" s="429"/>
    </row>
    <row r="53" spans="1:4" ht="15.75">
      <c r="A53" s="414"/>
      <c r="B53" s="425"/>
      <c r="C53" s="431"/>
      <c r="D53" s="429"/>
    </row>
    <row r="54" spans="1:4" ht="42" customHeight="1">
      <c r="A54" s="414"/>
      <c r="B54" s="427" t="s">
        <v>872</v>
      </c>
      <c r="C54" s="423"/>
      <c r="D54" s="429"/>
    </row>
    <row r="55" spans="1:4" ht="15.75">
      <c r="A55" s="414"/>
      <c r="B55" s="425"/>
      <c r="C55" s="431"/>
      <c r="D55" s="429"/>
    </row>
    <row r="56" spans="1:4" ht="53.25" customHeight="1">
      <c r="A56" s="414"/>
      <c r="B56" s="427" t="s">
        <v>924</v>
      </c>
      <c r="C56" s="423"/>
      <c r="D56" s="429"/>
    </row>
    <row r="57" spans="1:4" ht="15" customHeight="1">
      <c r="A57" s="414"/>
      <c r="B57" s="425"/>
      <c r="C57" s="432"/>
      <c r="D57" s="429"/>
    </row>
    <row r="58" spans="1:4" ht="59.25" customHeight="1">
      <c r="A58" s="414"/>
      <c r="B58" s="427" t="s">
        <v>925</v>
      </c>
      <c r="C58" s="423"/>
      <c r="D58" s="429"/>
    </row>
    <row r="59" spans="1:4" ht="26.25" customHeight="1">
      <c r="A59" s="414"/>
      <c r="B59" s="425"/>
      <c r="C59" s="432"/>
      <c r="D59" s="429"/>
    </row>
    <row r="60" spans="1:4" ht="15.75">
      <c r="A60" s="414"/>
      <c r="B60" s="424" t="s">
        <v>619</v>
      </c>
      <c r="C60" s="420"/>
      <c r="D60" s="416"/>
    </row>
    <row r="61" spans="1:4" ht="15.75">
      <c r="A61" s="414"/>
      <c r="B61" s="425"/>
      <c r="C61" s="426"/>
      <c r="D61" s="416"/>
    </row>
    <row r="62" spans="1:4" ht="63" customHeight="1">
      <c r="A62" s="414"/>
      <c r="B62" s="427" t="s">
        <v>620</v>
      </c>
      <c r="C62" s="423"/>
      <c r="D62" s="416"/>
    </row>
    <row r="63" spans="1:4" ht="15.75">
      <c r="A63" s="414"/>
      <c r="B63" s="425"/>
      <c r="C63" s="426"/>
      <c r="D63" s="416"/>
    </row>
    <row r="64" spans="1:4" ht="15.75" customHeight="1">
      <c r="A64" s="414"/>
      <c r="B64" s="421" t="s">
        <v>604</v>
      </c>
      <c r="C64" s="495" t="s">
        <v>605</v>
      </c>
      <c r="D64" s="416"/>
    </row>
    <row r="65" spans="1:4" ht="15.75">
      <c r="A65" s="414"/>
      <c r="B65" s="425"/>
      <c r="C65" s="426"/>
      <c r="D65" s="416"/>
    </row>
    <row r="66" spans="1:4" ht="31.5" customHeight="1">
      <c r="A66" s="414"/>
      <c r="B66" s="427" t="s">
        <v>606</v>
      </c>
      <c r="C66" s="423" t="s">
        <v>605</v>
      </c>
      <c r="D66" s="416"/>
    </row>
    <row r="67" spans="1:4" ht="15.75">
      <c r="A67" s="414"/>
      <c r="B67" s="415"/>
      <c r="C67" s="428"/>
      <c r="D67" s="429"/>
    </row>
    <row r="68" spans="1:4" ht="27" customHeight="1">
      <c r="A68" s="414"/>
      <c r="B68" s="427" t="s">
        <v>607</v>
      </c>
      <c r="C68" s="423" t="s">
        <v>605</v>
      </c>
      <c r="D68" s="416"/>
    </row>
    <row r="69" spans="1:4" ht="15.75">
      <c r="A69" s="414"/>
      <c r="B69" s="425"/>
      <c r="C69" s="430"/>
      <c r="D69" s="429"/>
    </row>
    <row r="70" spans="1:4" ht="27" customHeight="1">
      <c r="A70" s="414"/>
      <c r="B70" s="427" t="s">
        <v>608</v>
      </c>
      <c r="C70" s="423" t="s">
        <v>605</v>
      </c>
      <c r="D70" s="416"/>
    </row>
    <row r="71" spans="1:4" ht="15.75">
      <c r="A71" s="414"/>
      <c r="B71" s="425"/>
      <c r="C71" s="430"/>
      <c r="D71" s="429"/>
    </row>
    <row r="72" spans="1:4" ht="48.75" customHeight="1">
      <c r="A72" s="414"/>
      <c r="B72" s="427" t="s">
        <v>609</v>
      </c>
      <c r="C72" s="423"/>
      <c r="D72" s="429"/>
    </row>
    <row r="73" spans="1:4" ht="15.75">
      <c r="A73" s="414"/>
      <c r="B73" s="425"/>
      <c r="C73" s="430"/>
      <c r="D73" s="429"/>
    </row>
    <row r="74" spans="1:4" ht="15" customHeight="1">
      <c r="A74" s="414"/>
      <c r="B74" s="427" t="s">
        <v>610</v>
      </c>
      <c r="C74" s="423" t="s">
        <v>605</v>
      </c>
      <c r="D74" s="429"/>
    </row>
    <row r="75" spans="1:4" ht="15.75">
      <c r="A75" s="414"/>
      <c r="B75" s="425"/>
      <c r="C75" s="431"/>
      <c r="D75" s="429"/>
    </row>
    <row r="76" spans="1:4" ht="15" customHeight="1">
      <c r="A76" s="414"/>
      <c r="B76" s="427" t="s">
        <v>611</v>
      </c>
      <c r="C76" s="423"/>
      <c r="D76" s="429"/>
    </row>
    <row r="77" spans="1:4" ht="15.75">
      <c r="A77" s="414"/>
      <c r="B77" s="425"/>
      <c r="C77" s="431"/>
      <c r="D77" s="429"/>
    </row>
    <row r="78" spans="1:4" ht="15" customHeight="1">
      <c r="A78" s="414"/>
      <c r="B78" s="427" t="s">
        <v>613</v>
      </c>
      <c r="C78" s="423"/>
      <c r="D78" s="429"/>
    </row>
    <row r="79" spans="1:4" ht="15.75">
      <c r="A79" s="414"/>
      <c r="B79" s="425"/>
      <c r="C79" s="431"/>
      <c r="D79" s="429"/>
    </row>
    <row r="80" spans="1:4" ht="32.25" customHeight="1">
      <c r="A80" s="414"/>
      <c r="B80" s="427" t="s">
        <v>612</v>
      </c>
      <c r="C80" s="423" t="s">
        <v>605</v>
      </c>
      <c r="D80" s="429"/>
    </row>
    <row r="81" spans="1:4" ht="15.75">
      <c r="A81" s="414"/>
      <c r="B81" s="425"/>
      <c r="C81" s="431"/>
      <c r="D81" s="429"/>
    </row>
    <row r="82" spans="1:4" ht="48.75" customHeight="1">
      <c r="A82" s="414"/>
      <c r="B82" s="427" t="s">
        <v>926</v>
      </c>
      <c r="C82" s="423" t="s">
        <v>605</v>
      </c>
      <c r="D82" s="429"/>
    </row>
    <row r="83" spans="1:4" ht="15.75">
      <c r="A83" s="414"/>
      <c r="B83" s="425"/>
      <c r="C83" s="431"/>
      <c r="D83" s="429"/>
    </row>
    <row r="84" spans="1:4" ht="50.25" customHeight="1">
      <c r="A84" s="414"/>
      <c r="B84" s="427" t="s">
        <v>614</v>
      </c>
      <c r="C84" s="423"/>
      <c r="D84" s="429"/>
    </row>
    <row r="85" spans="1:4" ht="15.75">
      <c r="A85" s="414"/>
      <c r="B85" s="425"/>
      <c r="C85" s="431"/>
      <c r="D85" s="429"/>
    </row>
    <row r="86" spans="1:4" ht="42.75" customHeight="1">
      <c r="A86" s="414"/>
      <c r="B86" s="427" t="s">
        <v>615</v>
      </c>
      <c r="C86" s="423"/>
      <c r="D86" s="429"/>
    </row>
    <row r="87" spans="1:4" ht="15.75">
      <c r="A87" s="414"/>
      <c r="B87" s="425"/>
      <c r="C87" s="431"/>
      <c r="D87" s="429"/>
    </row>
    <row r="88" spans="1:4" ht="42" customHeight="1">
      <c r="A88" s="414"/>
      <c r="B88" s="427" t="s">
        <v>873</v>
      </c>
      <c r="C88" s="423" t="s">
        <v>605</v>
      </c>
      <c r="D88" s="429"/>
    </row>
    <row r="89" spans="1:4" ht="15.75">
      <c r="A89" s="414"/>
      <c r="B89" s="425"/>
      <c r="C89" s="431"/>
      <c r="D89" s="429"/>
    </row>
    <row r="90" spans="1:4" ht="18.75" customHeight="1">
      <c r="A90" s="414"/>
      <c r="B90" s="427" t="s">
        <v>616</v>
      </c>
      <c r="C90" s="423" t="s">
        <v>605</v>
      </c>
      <c r="D90" s="429"/>
    </row>
    <row r="91" spans="1:4" ht="15" customHeight="1">
      <c r="A91" s="414"/>
      <c r="B91" s="425"/>
      <c r="C91" s="432"/>
      <c r="D91" s="429"/>
    </row>
    <row r="92" spans="1:4" ht="17.25" customHeight="1">
      <c r="A92" s="414"/>
      <c r="B92" s="427" t="s">
        <v>617</v>
      </c>
      <c r="C92" s="423" t="s">
        <v>605</v>
      </c>
      <c r="D92" s="429"/>
    </row>
    <row r="93" spans="1:4" ht="15.75">
      <c r="A93" s="414"/>
      <c r="B93" s="425"/>
      <c r="C93" s="431"/>
      <c r="D93" s="429"/>
    </row>
    <row r="94" spans="1:4" ht="42.75" customHeight="1">
      <c r="A94" s="414"/>
      <c r="B94" s="427" t="s">
        <v>618</v>
      </c>
      <c r="C94" s="423"/>
      <c r="D94" s="429"/>
    </row>
    <row r="95" spans="1:4" ht="15.75">
      <c r="A95" s="414"/>
      <c r="B95" s="425"/>
      <c r="C95" s="431"/>
      <c r="D95" s="429"/>
    </row>
    <row r="96" spans="1:4" ht="42" customHeight="1">
      <c r="A96" s="414"/>
      <c r="B96" s="427" t="s">
        <v>872</v>
      </c>
      <c r="C96" s="423"/>
      <c r="D96" s="429"/>
    </row>
    <row r="97" spans="1:4" ht="15.75">
      <c r="A97" s="414"/>
      <c r="B97" s="425"/>
      <c r="C97" s="431"/>
      <c r="D97" s="429"/>
    </row>
    <row r="98" spans="1:4" ht="60" customHeight="1">
      <c r="A98" s="414"/>
      <c r="B98" s="427" t="s">
        <v>924</v>
      </c>
      <c r="C98" s="423"/>
      <c r="D98" s="429"/>
    </row>
    <row r="99" spans="1:4" ht="15" customHeight="1">
      <c r="A99" s="414"/>
      <c r="B99" s="425"/>
      <c r="C99" s="432"/>
      <c r="D99" s="429"/>
    </row>
    <row r="100" spans="1:4" ht="52.5" customHeight="1">
      <c r="A100" s="414"/>
      <c r="B100" s="427" t="s">
        <v>925</v>
      </c>
      <c r="C100" s="423"/>
      <c r="D100" s="429"/>
    </row>
    <row r="101" spans="1:4" ht="22.5" customHeight="1">
      <c r="A101" s="414"/>
      <c r="B101" s="425"/>
      <c r="C101" s="432"/>
      <c r="D101" s="429"/>
    </row>
    <row r="102" spans="1:4" ht="15.75">
      <c r="A102" s="414"/>
      <c r="B102" s="424" t="s">
        <v>621</v>
      </c>
      <c r="C102" s="420"/>
      <c r="D102" s="416"/>
    </row>
    <row r="103" spans="1:4" ht="15.75">
      <c r="A103" s="414"/>
      <c r="B103" s="425"/>
      <c r="C103" s="426"/>
      <c r="D103" s="416"/>
    </row>
    <row r="104" spans="1:4" ht="60" customHeight="1">
      <c r="A104" s="414"/>
      <c r="B104" s="427" t="s">
        <v>622</v>
      </c>
      <c r="C104" s="423"/>
      <c r="D104" s="416"/>
    </row>
    <row r="105" spans="1:4" ht="15.75">
      <c r="A105" s="414"/>
      <c r="B105" s="425"/>
      <c r="C105" s="426"/>
      <c r="D105" s="416"/>
    </row>
    <row r="106" spans="1:4" ht="15.75" customHeight="1">
      <c r="A106" s="414"/>
      <c r="B106" s="421" t="s">
        <v>604</v>
      </c>
      <c r="C106" s="495" t="s">
        <v>605</v>
      </c>
      <c r="D106" s="416"/>
    </row>
    <row r="107" spans="1:4" ht="15.75">
      <c r="A107" s="414"/>
      <c r="B107" s="425"/>
      <c r="C107" s="426"/>
      <c r="D107" s="416"/>
    </row>
    <row r="108" spans="1:4" ht="31.5" customHeight="1">
      <c r="A108" s="414"/>
      <c r="B108" s="427" t="s">
        <v>606</v>
      </c>
      <c r="C108" s="423" t="s">
        <v>605</v>
      </c>
      <c r="D108" s="416"/>
    </row>
    <row r="109" spans="1:4" ht="15.75">
      <c r="A109" s="414"/>
      <c r="B109" s="415"/>
      <c r="C109" s="428"/>
      <c r="D109" s="429"/>
    </row>
    <row r="110" spans="1:4" ht="27" customHeight="1">
      <c r="A110" s="414"/>
      <c r="B110" s="427" t="s">
        <v>607</v>
      </c>
      <c r="C110" s="423" t="s">
        <v>605</v>
      </c>
      <c r="D110" s="416"/>
    </row>
    <row r="111" spans="1:4" ht="15.75">
      <c r="A111" s="414"/>
      <c r="B111" s="425"/>
      <c r="C111" s="430"/>
      <c r="D111" s="429"/>
    </row>
    <row r="112" spans="1:4" ht="27" customHeight="1">
      <c r="A112" s="414"/>
      <c r="B112" s="427" t="s">
        <v>608</v>
      </c>
      <c r="C112" s="423" t="s">
        <v>605</v>
      </c>
      <c r="D112" s="416"/>
    </row>
    <row r="113" spans="1:4" ht="15.75">
      <c r="A113" s="414"/>
      <c r="B113" s="425"/>
      <c r="C113" s="430"/>
      <c r="D113" s="429"/>
    </row>
    <row r="114" spans="1:4" ht="48.75" customHeight="1">
      <c r="A114" s="414"/>
      <c r="B114" s="427" t="s">
        <v>609</v>
      </c>
      <c r="C114" s="423"/>
      <c r="D114" s="429"/>
    </row>
    <row r="115" spans="1:4" ht="15.75">
      <c r="A115" s="414"/>
      <c r="B115" s="425"/>
      <c r="C115" s="430"/>
      <c r="D115" s="429"/>
    </row>
    <row r="116" spans="1:4" ht="15" customHeight="1">
      <c r="A116" s="414"/>
      <c r="B116" s="427" t="s">
        <v>610</v>
      </c>
      <c r="C116" s="423" t="s">
        <v>605</v>
      </c>
      <c r="D116" s="429"/>
    </row>
    <row r="117" spans="1:4" ht="15.75">
      <c r="A117" s="414"/>
      <c r="B117" s="425"/>
      <c r="C117" s="431"/>
      <c r="D117" s="429"/>
    </row>
    <row r="118" spans="1:4" ht="15" customHeight="1">
      <c r="A118" s="414"/>
      <c r="B118" s="427" t="s">
        <v>611</v>
      </c>
      <c r="C118" s="423"/>
      <c r="D118" s="429"/>
    </row>
    <row r="119" spans="1:4" ht="15.75">
      <c r="A119" s="414"/>
      <c r="B119" s="425"/>
      <c r="C119" s="431"/>
      <c r="D119" s="429"/>
    </row>
    <row r="120" spans="1:4" ht="32.25" customHeight="1">
      <c r="A120" s="414"/>
      <c r="B120" s="427" t="s">
        <v>612</v>
      </c>
      <c r="C120" s="423"/>
      <c r="D120" s="429"/>
    </row>
    <row r="121" spans="1:4" ht="15.75">
      <c r="A121" s="414"/>
      <c r="B121" s="425"/>
      <c r="C121" s="431"/>
      <c r="D121" s="429"/>
    </row>
    <row r="122" spans="1:4" ht="15" customHeight="1">
      <c r="A122" s="414"/>
      <c r="B122" s="427" t="s">
        <v>613</v>
      </c>
      <c r="C122" s="423" t="s">
        <v>605</v>
      </c>
      <c r="D122" s="429"/>
    </row>
    <row r="123" spans="1:4" ht="15.75">
      <c r="A123" s="414"/>
      <c r="B123" s="425"/>
      <c r="C123" s="431"/>
      <c r="D123" s="429"/>
    </row>
    <row r="124" spans="1:4" ht="48" customHeight="1">
      <c r="A124" s="414"/>
      <c r="B124" s="427" t="s">
        <v>927</v>
      </c>
      <c r="C124" s="423" t="s">
        <v>605</v>
      </c>
      <c r="D124" s="429"/>
    </row>
    <row r="125" spans="1:4" ht="15.75">
      <c r="A125" s="414"/>
      <c r="B125" s="425"/>
      <c r="C125" s="431"/>
      <c r="D125" s="429"/>
    </row>
    <row r="126" spans="1:4" ht="50.25" customHeight="1">
      <c r="A126" s="414"/>
      <c r="B126" s="427" t="s">
        <v>614</v>
      </c>
      <c r="C126" s="423"/>
      <c r="D126" s="429"/>
    </row>
    <row r="127" spans="1:4" ht="15.75">
      <c r="A127" s="414"/>
      <c r="B127" s="425"/>
      <c r="C127" s="431"/>
      <c r="D127" s="429"/>
    </row>
    <row r="128" spans="1:4" ht="42.75" customHeight="1">
      <c r="A128" s="414"/>
      <c r="B128" s="427" t="s">
        <v>615</v>
      </c>
      <c r="C128" s="423"/>
      <c r="D128" s="429"/>
    </row>
    <row r="129" spans="1:4" ht="15.75">
      <c r="A129" s="414"/>
      <c r="B129" s="425"/>
      <c r="C129" s="431"/>
      <c r="D129" s="429"/>
    </row>
    <row r="130" spans="1:4" ht="42" customHeight="1">
      <c r="A130" s="414"/>
      <c r="B130" s="427" t="s">
        <v>873</v>
      </c>
      <c r="C130" s="423" t="s">
        <v>605</v>
      </c>
      <c r="D130" s="429"/>
    </row>
    <row r="131" spans="1:4" ht="15.75">
      <c r="A131" s="414"/>
      <c r="B131" s="425"/>
      <c r="C131" s="431"/>
      <c r="D131" s="429"/>
    </row>
    <row r="132" spans="1:4" ht="18.75" customHeight="1">
      <c r="A132" s="414"/>
      <c r="B132" s="427" t="s">
        <v>616</v>
      </c>
      <c r="C132" s="423" t="s">
        <v>605</v>
      </c>
      <c r="D132" s="429"/>
    </row>
    <row r="133" spans="1:4" ht="15" customHeight="1">
      <c r="A133" s="414"/>
      <c r="B133" s="425"/>
      <c r="C133" s="432"/>
      <c r="D133" s="429"/>
    </row>
    <row r="134" spans="1:4" ht="17.25" customHeight="1">
      <c r="A134" s="414"/>
      <c r="B134" s="427" t="s">
        <v>617</v>
      </c>
      <c r="C134" s="423" t="s">
        <v>605</v>
      </c>
      <c r="D134" s="429"/>
    </row>
    <row r="135" spans="1:4" ht="15.75">
      <c r="A135" s="414"/>
      <c r="B135" s="425"/>
      <c r="C135" s="431"/>
      <c r="D135" s="429"/>
    </row>
    <row r="136" spans="1:4" ht="42.75" customHeight="1">
      <c r="A136" s="414"/>
      <c r="B136" s="427" t="s">
        <v>618</v>
      </c>
      <c r="C136" s="423"/>
      <c r="D136" s="429"/>
    </row>
    <row r="137" spans="1:4" ht="15.75">
      <c r="A137" s="414"/>
      <c r="B137" s="425"/>
      <c r="C137" s="431"/>
      <c r="D137" s="429"/>
    </row>
    <row r="138" spans="1:4" ht="42" customHeight="1">
      <c r="A138" s="414"/>
      <c r="B138" s="427" t="s">
        <v>872</v>
      </c>
      <c r="C138" s="423"/>
      <c r="D138" s="429"/>
    </row>
    <row r="139" spans="1:4" ht="15.75">
      <c r="A139" s="414"/>
      <c r="B139" s="425"/>
      <c r="C139" s="431"/>
      <c r="D139" s="429"/>
    </row>
    <row r="140" spans="1:4" ht="50.25" customHeight="1">
      <c r="A140" s="414"/>
      <c r="B140" s="427" t="s">
        <v>924</v>
      </c>
      <c r="C140" s="423"/>
      <c r="D140" s="429"/>
    </row>
    <row r="141" spans="1:4" ht="15" customHeight="1">
      <c r="A141" s="414"/>
      <c r="B141" s="425"/>
      <c r="C141" s="432"/>
      <c r="D141" s="429"/>
    </row>
    <row r="142" spans="1:4" ht="50.25" customHeight="1">
      <c r="A142" s="414"/>
      <c r="B142" s="427" t="s">
        <v>925</v>
      </c>
      <c r="C142" s="423"/>
      <c r="D142" s="429"/>
    </row>
    <row r="143" spans="1:4" ht="28.5" customHeight="1">
      <c r="A143" s="414"/>
      <c r="B143" s="433"/>
      <c r="C143" s="432"/>
      <c r="D143" s="429"/>
    </row>
    <row r="144" spans="1:4" ht="15.75">
      <c r="A144" s="414"/>
      <c r="B144" s="424" t="s">
        <v>623</v>
      </c>
      <c r="C144" s="420"/>
      <c r="D144" s="416"/>
    </row>
    <row r="145" spans="1:4" ht="15.75">
      <c r="A145" s="414"/>
      <c r="B145" s="425"/>
      <c r="C145" s="426"/>
      <c r="D145" s="416"/>
    </row>
    <row r="146" spans="1:4" ht="42.75" customHeight="1">
      <c r="A146" s="414"/>
      <c r="B146" s="427" t="s">
        <v>624</v>
      </c>
      <c r="C146" s="423"/>
      <c r="D146" s="416"/>
    </row>
    <row r="147" spans="1:4" ht="15.75">
      <c r="A147" s="414"/>
      <c r="B147" s="425"/>
      <c r="C147" s="426"/>
      <c r="D147" s="416"/>
    </row>
    <row r="148" spans="1:4" ht="15.75" customHeight="1">
      <c r="A148" s="414"/>
      <c r="B148" s="421" t="s">
        <v>604</v>
      </c>
      <c r="C148" s="495" t="s">
        <v>605</v>
      </c>
      <c r="D148" s="416"/>
    </row>
    <row r="149" spans="1:4" ht="15.75">
      <c r="A149" s="414"/>
      <c r="B149" s="425"/>
      <c r="C149" s="426"/>
      <c r="D149" s="416"/>
    </row>
    <row r="150" spans="1:4" ht="31.5" customHeight="1">
      <c r="A150" s="414"/>
      <c r="B150" s="427" t="s">
        <v>606</v>
      </c>
      <c r="C150" s="423" t="s">
        <v>605</v>
      </c>
      <c r="D150" s="416"/>
    </row>
    <row r="151" spans="1:4" ht="15.75">
      <c r="A151" s="414"/>
      <c r="B151" s="415"/>
      <c r="C151" s="428"/>
      <c r="D151" s="429"/>
    </row>
    <row r="152" spans="1:4" ht="27" customHeight="1">
      <c r="A152" s="414"/>
      <c r="B152" s="427" t="s">
        <v>607</v>
      </c>
      <c r="C152" s="423" t="s">
        <v>605</v>
      </c>
      <c r="D152" s="416"/>
    </row>
    <row r="153" spans="1:4" ht="15.75">
      <c r="A153" s="414"/>
      <c r="B153" s="425"/>
      <c r="C153" s="430"/>
      <c r="D153" s="429"/>
    </row>
    <row r="154" spans="1:4" ht="27" customHeight="1">
      <c r="A154" s="414"/>
      <c r="B154" s="427" t="s">
        <v>608</v>
      </c>
      <c r="C154" s="423" t="s">
        <v>605</v>
      </c>
      <c r="D154" s="416"/>
    </row>
    <row r="155" spans="1:4" ht="15.75">
      <c r="A155" s="414"/>
      <c r="B155" s="425"/>
      <c r="C155" s="430"/>
      <c r="D155" s="429"/>
    </row>
    <row r="156" spans="1:4" ht="48.75" customHeight="1">
      <c r="A156" s="414"/>
      <c r="B156" s="427" t="s">
        <v>609</v>
      </c>
      <c r="C156" s="423"/>
      <c r="D156" s="429"/>
    </row>
    <row r="157" spans="1:4" ht="15.75">
      <c r="A157" s="414"/>
      <c r="B157" s="425"/>
      <c r="C157" s="430"/>
      <c r="D157" s="429"/>
    </row>
    <row r="158" spans="1:4" ht="15" customHeight="1">
      <c r="A158" s="414"/>
      <c r="B158" s="427" t="s">
        <v>610</v>
      </c>
      <c r="C158" s="423" t="s">
        <v>605</v>
      </c>
      <c r="D158" s="429"/>
    </row>
    <row r="159" spans="1:4" ht="15.75">
      <c r="A159" s="414"/>
      <c r="B159" s="425"/>
      <c r="C159" s="431"/>
      <c r="D159" s="429"/>
    </row>
    <row r="160" spans="1:4" ht="15" customHeight="1">
      <c r="A160" s="414"/>
      <c r="B160" s="427" t="s">
        <v>611</v>
      </c>
      <c r="C160" s="423"/>
      <c r="D160" s="429"/>
    </row>
    <row r="161" spans="1:4" ht="15.75">
      <c r="A161" s="414"/>
      <c r="B161" s="425"/>
      <c r="C161" s="431"/>
      <c r="D161" s="429"/>
    </row>
    <row r="162" spans="1:4" ht="32.25" customHeight="1">
      <c r="A162" s="414"/>
      <c r="B162" s="427" t="s">
        <v>612</v>
      </c>
      <c r="C162" s="423"/>
      <c r="D162" s="429"/>
    </row>
    <row r="163" spans="1:4" ht="15.75">
      <c r="A163" s="414"/>
      <c r="B163" s="425"/>
      <c r="C163" s="431"/>
      <c r="D163" s="429"/>
    </row>
    <row r="164" spans="1:4" ht="15" customHeight="1">
      <c r="A164" s="414"/>
      <c r="B164" s="427" t="s">
        <v>613</v>
      </c>
      <c r="C164" s="423" t="s">
        <v>605</v>
      </c>
      <c r="D164" s="429"/>
    </row>
    <row r="165" spans="1:4" ht="15.75">
      <c r="A165" s="414"/>
      <c r="B165" s="425"/>
      <c r="C165" s="431"/>
      <c r="D165" s="429"/>
    </row>
    <row r="166" spans="1:4" ht="51.75" customHeight="1">
      <c r="A166" s="414"/>
      <c r="B166" s="427" t="s">
        <v>927</v>
      </c>
      <c r="C166" s="423" t="s">
        <v>605</v>
      </c>
      <c r="D166" s="429"/>
    </row>
    <row r="167" spans="1:4" ht="15.75">
      <c r="A167" s="414"/>
      <c r="B167" s="425"/>
      <c r="C167" s="431"/>
      <c r="D167" s="429"/>
    </row>
    <row r="168" spans="1:4" ht="50.25" customHeight="1">
      <c r="A168" s="414"/>
      <c r="B168" s="427" t="s">
        <v>614</v>
      </c>
      <c r="C168" s="423"/>
      <c r="D168" s="429"/>
    </row>
    <row r="169" spans="1:4" ht="15.75">
      <c r="A169" s="414"/>
      <c r="B169" s="425"/>
      <c r="C169" s="431"/>
      <c r="D169" s="429"/>
    </row>
    <row r="170" spans="1:4" ht="42.75" customHeight="1">
      <c r="A170" s="414"/>
      <c r="B170" s="427" t="s">
        <v>615</v>
      </c>
      <c r="C170" s="423"/>
      <c r="D170" s="429"/>
    </row>
    <row r="171" spans="1:4" ht="15.75">
      <c r="A171" s="414"/>
      <c r="B171" s="425"/>
      <c r="C171" s="431"/>
      <c r="D171" s="429"/>
    </row>
    <row r="172" spans="1:4" ht="42" customHeight="1">
      <c r="A172" s="414"/>
      <c r="B172" s="427" t="s">
        <v>873</v>
      </c>
      <c r="C172" s="423" t="s">
        <v>605</v>
      </c>
      <c r="D172" s="429"/>
    </row>
    <row r="173" spans="1:4" ht="15.75">
      <c r="A173" s="414"/>
      <c r="B173" s="425"/>
      <c r="C173" s="431"/>
      <c r="D173" s="429"/>
    </row>
    <row r="174" spans="1:4" ht="18.75" customHeight="1">
      <c r="A174" s="414"/>
      <c r="B174" s="427" t="s">
        <v>616</v>
      </c>
      <c r="C174" s="423" t="s">
        <v>605</v>
      </c>
      <c r="D174" s="429"/>
    </row>
    <row r="175" spans="1:4" ht="15" customHeight="1">
      <c r="A175" s="414"/>
      <c r="B175" s="425"/>
      <c r="C175" s="432"/>
      <c r="D175" s="429"/>
    </row>
    <row r="176" spans="1:4" ht="17.25" customHeight="1">
      <c r="A176" s="414"/>
      <c r="B176" s="427" t="s">
        <v>617</v>
      </c>
      <c r="C176" s="423" t="s">
        <v>605</v>
      </c>
      <c r="D176" s="429"/>
    </row>
    <row r="177" spans="1:4" ht="15.75">
      <c r="A177" s="414"/>
      <c r="B177" s="425"/>
      <c r="C177" s="431"/>
      <c r="D177" s="429"/>
    </row>
    <row r="178" spans="1:4" ht="42.75" customHeight="1">
      <c r="A178" s="414"/>
      <c r="B178" s="427" t="s">
        <v>618</v>
      </c>
      <c r="C178" s="423"/>
      <c r="D178" s="429"/>
    </row>
    <row r="179" spans="1:4" ht="15.75">
      <c r="A179" s="414"/>
      <c r="B179" s="425"/>
      <c r="C179" s="431"/>
      <c r="D179" s="429"/>
    </row>
    <row r="180" spans="1:4" ht="42" customHeight="1">
      <c r="A180" s="414"/>
      <c r="B180" s="427" t="s">
        <v>872</v>
      </c>
      <c r="C180" s="423"/>
      <c r="D180" s="429"/>
    </row>
    <row r="181" spans="1:4" ht="15.75">
      <c r="A181" s="414"/>
      <c r="B181" s="425"/>
      <c r="C181" s="431"/>
      <c r="D181" s="429"/>
    </row>
    <row r="182" spans="1:4" ht="62.25" customHeight="1">
      <c r="A182" s="414"/>
      <c r="B182" s="427" t="s">
        <v>924</v>
      </c>
      <c r="C182" s="423"/>
      <c r="D182" s="429"/>
    </row>
    <row r="183" spans="1:4" ht="15" customHeight="1">
      <c r="A183" s="414"/>
      <c r="B183" s="425"/>
      <c r="C183" s="432"/>
      <c r="D183" s="429"/>
    </row>
    <row r="184" spans="1:4" ht="57.75" customHeight="1">
      <c r="A184" s="414"/>
      <c r="B184" s="427" t="s">
        <v>925</v>
      </c>
      <c r="C184" s="423"/>
      <c r="D184" s="429"/>
    </row>
    <row r="185" spans="1:4" ht="16.5" customHeight="1">
      <c r="A185" s="414"/>
      <c r="B185" s="425"/>
      <c r="C185" s="432"/>
      <c r="D185" s="429"/>
    </row>
    <row r="186" spans="1:4" ht="32.25" hidden="1" customHeight="1">
      <c r="A186" s="414"/>
      <c r="B186" s="434" t="s">
        <v>625</v>
      </c>
      <c r="C186" s="432"/>
      <c r="D186" s="429"/>
    </row>
    <row r="187" spans="1:4" ht="30" hidden="1" customHeight="1">
      <c r="A187" s="414"/>
      <c r="B187" s="427" t="s">
        <v>626</v>
      </c>
      <c r="C187" s="423" t="s">
        <v>605</v>
      </c>
      <c r="D187" s="429"/>
    </row>
    <row r="188" spans="1:4" ht="15.75" hidden="1">
      <c r="A188" s="414"/>
      <c r="B188" s="425"/>
      <c r="C188" s="431"/>
      <c r="D188" s="429"/>
    </row>
    <row r="189" spans="1:4" ht="22.5" hidden="1" customHeight="1">
      <c r="A189" s="414"/>
      <c r="B189" s="427" t="s">
        <v>627</v>
      </c>
      <c r="C189" s="423"/>
      <c r="D189" s="429"/>
    </row>
    <row r="190" spans="1:4" ht="15" hidden="1" customHeight="1">
      <c r="A190" s="414"/>
      <c r="B190" s="425"/>
      <c r="C190" s="432"/>
      <c r="D190" s="429"/>
    </row>
    <row r="191" spans="1:4" ht="24" hidden="1" customHeight="1">
      <c r="A191" s="414"/>
      <c r="B191" s="427" t="s">
        <v>628</v>
      </c>
      <c r="C191" s="423"/>
      <c r="D191" s="429"/>
    </row>
    <row r="192" spans="1:4" ht="15.75" hidden="1">
      <c r="A192" s="414"/>
      <c r="B192" s="425"/>
      <c r="C192" s="431"/>
      <c r="D192" s="429"/>
    </row>
    <row r="193" spans="1:4" ht="32.25" hidden="1" customHeight="1">
      <c r="A193" s="414"/>
      <c r="B193" s="427" t="s">
        <v>629</v>
      </c>
      <c r="C193" s="423"/>
      <c r="D193" s="429"/>
    </row>
    <row r="194" spans="1:4" ht="14.25" hidden="1" customHeight="1">
      <c r="A194" s="414"/>
      <c r="B194" s="425"/>
      <c r="C194" s="432"/>
      <c r="D194" s="429"/>
    </row>
    <row r="195" spans="1:4" ht="26.25" hidden="1" customHeight="1">
      <c r="A195" s="414"/>
      <c r="B195" s="427" t="s">
        <v>630</v>
      </c>
      <c r="C195" s="423"/>
      <c r="D195" s="429"/>
    </row>
    <row r="196" spans="1:4" ht="15" hidden="1" customHeight="1"/>
    <row r="197" spans="1:4" ht="15" hidden="1" customHeight="1"/>
    <row r="198" spans="1:4" ht="15" hidden="1" customHeight="1"/>
    <row r="199" spans="1:4" ht="15" hidden="1" customHeight="1"/>
    <row r="200" spans="1:4" ht="15" hidden="1" customHeight="1"/>
  </sheetData>
  <sheetProtection formatRows="0"/>
  <mergeCells count="1">
    <mergeCell ref="B6:C6"/>
  </mergeCells>
  <dataValidations count="1">
    <dataValidation type="textLength" operator="greaterThan" allowBlank="1" showInputMessage="1" showErrorMessage="1" sqref="C20 C104 C62 C146">
      <formula1>5</formula1>
    </dataValidation>
  </dataValidations>
  <hyperlinks>
    <hyperlink ref="B11" location="'H. location and Premises'!A205" display="Jump to section for independent schools"/>
    <hyperlink ref="B10" location="'H. location and Premises'!A160" display="Jump to fourth choice site"/>
    <hyperlink ref="B9" location="'H. location and Premises'!A117" display="Jump to third choice site"/>
    <hyperlink ref="B8" location="'H. location and Premises'!A77" display="Jump to second choice site"/>
  </hyperlinks>
  <pageMargins left="0.25" right="0.25" top="0.75" bottom="0.75" header="0.3" footer="0.3"/>
  <pageSetup paperSize="9" scale="71" fitToHeight="0"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'Lists - data validation HIDDEN'!$A$10:$A$12</xm:f>
          </x14:formula1>
          <xm:sqref>C187 C46 C88 C130 C172</xm:sqref>
        </x14:dataValidation>
        <x14:dataValidation type="list" allowBlank="1" showInputMessage="1" showErrorMessage="1">
          <x14:formula1>
            <xm:f>'[1]Lists - data validation HIDDEN'!#REF!</xm:f>
          </x14:formula1>
          <xm:sqref>C141 C49 C57 C133 C190 C91 C99 C175 C183</xm:sqref>
        </x14:dataValidation>
        <x14:dataValidation type="list" allowBlank="1" showInputMessage="1" showErrorMessage="1">
          <x14:formula1>
            <xm:f>'Lists - data validation HIDDEN'!$N$10:$N$163</xm:f>
          </x14:formula1>
          <xm:sqref>C24 C26 C28 C66 C68 C70 C108 C110 C112 C150 C152 C154</xm:sqref>
        </x14:dataValidation>
        <x14:dataValidation type="list" allowBlank="1" showInputMessage="1" showErrorMessage="1">
          <x14:formula1>
            <xm:f>'Lists - data validation HIDDEN'!$P$10:$P$15</xm:f>
          </x14:formula1>
          <xm:sqref>C32 C74 C116 C158</xm:sqref>
        </x14:dataValidation>
        <x14:dataValidation type="list" allowBlank="1" showInputMessage="1" showErrorMessage="1">
          <x14:formula1>
            <xm:f>'Lists - data validation HIDDEN'!$Q$10:$Q$14</xm:f>
          </x14:formula1>
          <xm:sqref>C38 C80 C122 C164</xm:sqref>
        </x14:dataValidation>
        <x14:dataValidation type="list" allowBlank="1" showInputMessage="1" showErrorMessage="1">
          <x14:formula1>
            <xm:f>'Lists - data validation HIDDEN'!$C$10:$C$13</xm:f>
          </x14:formula1>
          <xm:sqref>C40 C82 C124 C166</xm:sqref>
        </x14:dataValidation>
        <x14:dataValidation type="list" allowBlank="1" showInputMessage="1" showErrorMessage="1">
          <x14:formula1>
            <xm:f>'Lists - data validation HIDDEN'!$R$10:$R$12</xm:f>
          </x14:formula1>
          <xm:sqref>C48 C90 C132 C174</xm:sqref>
        </x14:dataValidation>
        <x14:dataValidation type="list" allowBlank="1" showInputMessage="1" showErrorMessage="1">
          <x14:formula1>
            <xm:f>'Lists - data validation HIDDEN'!$S$10:$S$18</xm:f>
          </x14:formula1>
          <xm:sqref>C50 C92 C134 C176</xm:sqref>
        </x14:dataValidation>
        <x14:dataValidation type="list" allowBlank="1" showInputMessage="1" showErrorMessage="1">
          <x14:formula1>
            <xm:f>'Lists - data validation HIDDEN'!$M$10:$M$162</xm:f>
          </x14:formula1>
          <xm:sqref>C148 C106 C64 C22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94"/>
  <sheetViews>
    <sheetView topLeftCell="BE1" zoomScale="55" zoomScaleNormal="55" workbookViewId="0">
      <pane ySplit="3" topLeftCell="A4" activePane="bottomLeft" state="frozen"/>
      <selection activeCell="O7" sqref="O7"/>
      <selection pane="bottomLeft" activeCell="BE17" sqref="BE17"/>
    </sheetView>
  </sheetViews>
  <sheetFormatPr defaultColWidth="9.140625" defaultRowHeight="15"/>
  <cols>
    <col min="1" max="1" width="9.140625" style="452"/>
    <col min="2" max="2" width="31.42578125" style="493" customWidth="1"/>
    <col min="3" max="77" width="9.140625" style="452"/>
    <col min="78" max="78" width="13.5703125" style="452" customWidth="1"/>
    <col min="79" max="16384" width="9.140625" style="452"/>
  </cols>
  <sheetData>
    <row r="1" spans="1:163" s="439" customFormat="1" ht="63" customHeight="1">
      <c r="A1" s="437" t="s">
        <v>631</v>
      </c>
      <c r="B1" s="490"/>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58" t="s">
        <v>632</v>
      </c>
      <c r="BP1" s="458"/>
      <c r="BQ1" s="458"/>
      <c r="BR1" s="458"/>
      <c r="BS1" s="458"/>
      <c r="BT1" s="458"/>
      <c r="BU1" s="458"/>
      <c r="BV1" s="458"/>
      <c r="BW1" s="458"/>
      <c r="BX1" s="438" t="s">
        <v>633</v>
      </c>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438"/>
      <c r="DK1" s="438"/>
      <c r="DL1" s="438"/>
      <c r="DM1" s="438"/>
      <c r="DN1" s="438"/>
      <c r="DO1" s="438"/>
      <c r="DP1" s="438"/>
      <c r="DQ1" s="438"/>
      <c r="DR1" s="438"/>
      <c r="DS1" s="438"/>
      <c r="DT1" s="438"/>
      <c r="DU1" s="438"/>
      <c r="DV1" s="438"/>
      <c r="DW1" s="438"/>
      <c r="DX1" s="438"/>
      <c r="DY1" s="438"/>
      <c r="DZ1" s="438"/>
      <c r="EA1" s="438"/>
      <c r="EB1" s="438"/>
      <c r="EC1" s="438"/>
      <c r="ED1" s="438"/>
      <c r="EE1" s="438"/>
      <c r="EF1" s="438"/>
      <c r="EG1" s="438"/>
      <c r="EH1" s="438"/>
      <c r="EI1" s="438"/>
      <c r="EJ1" s="438"/>
      <c r="EK1" s="438"/>
      <c r="EL1" s="438"/>
      <c r="EM1" s="438"/>
      <c r="EN1" s="438"/>
      <c r="EO1" s="438"/>
      <c r="EP1" s="438"/>
      <c r="EQ1" s="438"/>
      <c r="ER1" s="438"/>
      <c r="ES1" s="438"/>
      <c r="ET1" s="438"/>
      <c r="EU1" s="438"/>
      <c r="EV1" s="438"/>
      <c r="EW1" s="438"/>
      <c r="EX1" s="438"/>
      <c r="EY1" s="438"/>
      <c r="EZ1" s="438"/>
      <c r="FA1" s="438"/>
      <c r="FB1" s="438"/>
      <c r="FC1" s="438"/>
      <c r="FD1" s="438"/>
      <c r="FE1" s="438"/>
      <c r="FF1" s="438"/>
      <c r="FG1" s="438"/>
    </row>
    <row r="2" spans="1:163" s="439" customFormat="1" ht="53.25" customHeight="1">
      <c r="A2" s="440" t="s">
        <v>634</v>
      </c>
      <c r="B2" s="491"/>
      <c r="C2" s="440"/>
      <c r="D2" s="440"/>
      <c r="E2" s="440"/>
      <c r="F2" s="440"/>
      <c r="G2" s="440"/>
      <c r="H2" s="440"/>
      <c r="I2" s="441" t="s">
        <v>635</v>
      </c>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2" t="s">
        <v>866</v>
      </c>
      <c r="BF2" s="442"/>
      <c r="BG2" s="442"/>
      <c r="BH2" s="442"/>
      <c r="BI2" s="442"/>
      <c r="BJ2" s="443" t="s">
        <v>865</v>
      </c>
      <c r="BK2" s="443"/>
      <c r="BL2" s="443"/>
      <c r="BM2" s="443"/>
      <c r="BN2" s="443"/>
      <c r="BO2" s="444"/>
      <c r="BP2" s="444"/>
      <c r="BQ2" s="444"/>
      <c r="BR2" s="444"/>
      <c r="BS2" s="444"/>
      <c r="BT2" s="444"/>
      <c r="BU2" s="444"/>
      <c r="BV2" s="444"/>
      <c r="BW2" s="444"/>
      <c r="BX2" s="445" t="s">
        <v>638</v>
      </c>
      <c r="BY2" s="445"/>
      <c r="BZ2" s="445"/>
      <c r="CA2" s="446" t="s">
        <v>602</v>
      </c>
      <c r="CB2" s="446"/>
      <c r="CC2" s="446"/>
      <c r="CD2" s="446"/>
      <c r="CE2" s="446"/>
      <c r="CF2" s="446"/>
      <c r="CG2" s="446"/>
      <c r="CH2" s="446"/>
      <c r="CI2" s="446"/>
      <c r="CJ2" s="446"/>
      <c r="CK2" s="446"/>
      <c r="CL2" s="446"/>
      <c r="CM2" s="446"/>
      <c r="CN2" s="446"/>
      <c r="CO2" s="446"/>
      <c r="CP2" s="446"/>
      <c r="CQ2" s="446"/>
      <c r="CR2" s="446"/>
      <c r="CS2" s="446"/>
      <c r="CT2" s="446"/>
      <c r="CU2" s="447" t="s">
        <v>619</v>
      </c>
      <c r="CV2" s="447"/>
      <c r="CW2" s="447"/>
      <c r="CX2" s="447"/>
      <c r="CY2" s="447"/>
      <c r="CZ2" s="447"/>
      <c r="DA2" s="447"/>
      <c r="DB2" s="447"/>
      <c r="DC2" s="447"/>
      <c r="DD2" s="447"/>
      <c r="DE2" s="447"/>
      <c r="DF2" s="447"/>
      <c r="DG2" s="447"/>
      <c r="DH2" s="447"/>
      <c r="DI2" s="447"/>
      <c r="DJ2" s="447"/>
      <c r="DK2" s="447"/>
      <c r="DL2" s="447"/>
      <c r="DM2" s="447"/>
      <c r="DN2" s="447"/>
      <c r="DO2" s="440" t="s">
        <v>621</v>
      </c>
      <c r="DP2" s="440"/>
      <c r="DQ2" s="440"/>
      <c r="DR2" s="440"/>
      <c r="DS2" s="440"/>
      <c r="DT2" s="440"/>
      <c r="DU2" s="440"/>
      <c r="DV2" s="440"/>
      <c r="DW2" s="440"/>
      <c r="DX2" s="440"/>
      <c r="DY2" s="440"/>
      <c r="DZ2" s="440"/>
      <c r="EA2" s="440"/>
      <c r="EB2" s="440"/>
      <c r="EC2" s="440"/>
      <c r="ED2" s="440"/>
      <c r="EE2" s="440"/>
      <c r="EF2" s="440"/>
      <c r="EG2" s="440"/>
      <c r="EH2" s="440"/>
      <c r="EI2" s="441" t="s">
        <v>623</v>
      </c>
      <c r="EJ2" s="441"/>
      <c r="EK2" s="441"/>
      <c r="EL2" s="441"/>
      <c r="EM2" s="441"/>
      <c r="EN2" s="441"/>
      <c r="EO2" s="441"/>
      <c r="EP2" s="441"/>
      <c r="EQ2" s="441"/>
      <c r="ER2" s="441"/>
      <c r="ES2" s="441"/>
      <c r="ET2" s="441"/>
      <c r="EU2" s="441"/>
      <c r="EV2" s="441"/>
      <c r="EW2" s="441"/>
      <c r="EX2" s="441"/>
      <c r="EY2" s="441"/>
      <c r="EZ2" s="441"/>
      <c r="FA2" s="441"/>
      <c r="FB2" s="441"/>
      <c r="FC2" s="442" t="s">
        <v>625</v>
      </c>
      <c r="FD2" s="442"/>
      <c r="FE2" s="442"/>
      <c r="FF2" s="442"/>
      <c r="FG2" s="442"/>
    </row>
    <row r="3" spans="1:163" s="449" customFormat="1">
      <c r="A3" s="448">
        <v>1</v>
      </c>
      <c r="B3" s="492">
        <v>2</v>
      </c>
      <c r="C3" s="448">
        <v>3</v>
      </c>
      <c r="D3" s="448">
        <v>4</v>
      </c>
      <c r="E3" s="448">
        <v>5</v>
      </c>
      <c r="F3" s="448">
        <v>6</v>
      </c>
      <c r="G3" s="448">
        <v>7</v>
      </c>
      <c r="H3" s="448">
        <v>8</v>
      </c>
      <c r="I3" s="448">
        <v>10</v>
      </c>
      <c r="J3" s="448">
        <v>11</v>
      </c>
      <c r="K3" s="448">
        <v>12</v>
      </c>
      <c r="L3" s="448">
        <v>13</v>
      </c>
      <c r="M3" s="448">
        <v>14</v>
      </c>
      <c r="N3" s="448">
        <v>15</v>
      </c>
      <c r="O3" s="448">
        <v>16</v>
      </c>
      <c r="P3" s="448">
        <v>17</v>
      </c>
      <c r="Q3" s="448">
        <v>18</v>
      </c>
      <c r="R3" s="448">
        <v>19</v>
      </c>
      <c r="S3" s="448">
        <v>20</v>
      </c>
      <c r="T3" s="448">
        <v>21</v>
      </c>
      <c r="U3" s="448">
        <v>22</v>
      </c>
      <c r="V3" s="448">
        <v>23</v>
      </c>
      <c r="W3" s="448">
        <v>24</v>
      </c>
      <c r="X3" s="448">
        <v>25</v>
      </c>
      <c r="Y3" s="448">
        <v>26</v>
      </c>
      <c r="Z3" s="448">
        <v>27</v>
      </c>
      <c r="AA3" s="448">
        <v>28</v>
      </c>
      <c r="AB3" s="448">
        <v>29</v>
      </c>
      <c r="AC3" s="448">
        <v>30</v>
      </c>
      <c r="AD3" s="448">
        <v>31</v>
      </c>
      <c r="AE3" s="448">
        <v>32</v>
      </c>
      <c r="AF3" s="448">
        <v>33</v>
      </c>
      <c r="AG3" s="448">
        <v>34</v>
      </c>
      <c r="AH3" s="448">
        <v>35</v>
      </c>
      <c r="AI3" s="448">
        <v>36</v>
      </c>
      <c r="AJ3" s="448">
        <v>37</v>
      </c>
      <c r="AK3" s="448">
        <v>38</v>
      </c>
      <c r="AL3" s="448">
        <v>39</v>
      </c>
      <c r="AM3" s="448">
        <v>40</v>
      </c>
      <c r="AN3" s="448">
        <v>41</v>
      </c>
      <c r="AO3" s="448">
        <v>42</v>
      </c>
      <c r="AP3" s="448">
        <v>43</v>
      </c>
      <c r="AQ3" s="448">
        <v>44</v>
      </c>
      <c r="AR3" s="448">
        <v>45</v>
      </c>
      <c r="AS3" s="448">
        <v>46</v>
      </c>
      <c r="AT3" s="448">
        <v>47</v>
      </c>
      <c r="AU3" s="448">
        <v>48</v>
      </c>
      <c r="AV3" s="448">
        <v>49</v>
      </c>
      <c r="AW3" s="448">
        <v>50</v>
      </c>
      <c r="AX3" s="448">
        <v>51</v>
      </c>
      <c r="AY3" s="448">
        <v>52</v>
      </c>
      <c r="AZ3" s="448">
        <v>53</v>
      </c>
      <c r="BA3" s="448">
        <v>54</v>
      </c>
      <c r="BB3" s="448">
        <v>55</v>
      </c>
      <c r="BC3" s="448">
        <v>56</v>
      </c>
      <c r="BD3" s="448">
        <v>57</v>
      </c>
      <c r="BE3" s="448">
        <v>59</v>
      </c>
      <c r="BF3" s="448">
        <v>60</v>
      </c>
      <c r="BG3" s="448">
        <v>61</v>
      </c>
      <c r="BH3" s="448">
        <v>62</v>
      </c>
      <c r="BI3" s="448">
        <v>63</v>
      </c>
      <c r="BJ3" s="448">
        <v>64</v>
      </c>
      <c r="BK3" s="448"/>
      <c r="BL3" s="448">
        <v>65</v>
      </c>
      <c r="BM3" s="448">
        <v>66</v>
      </c>
      <c r="BN3" s="448"/>
      <c r="BO3" s="448">
        <v>67</v>
      </c>
      <c r="BP3" s="448">
        <v>68</v>
      </c>
      <c r="BQ3" s="448">
        <v>69</v>
      </c>
      <c r="BR3" s="448">
        <v>70</v>
      </c>
      <c r="BS3" s="448"/>
      <c r="BT3" s="448">
        <v>71</v>
      </c>
      <c r="BU3" s="448">
        <v>72</v>
      </c>
      <c r="BV3" s="448">
        <v>73</v>
      </c>
      <c r="BW3" s="448">
        <v>74</v>
      </c>
      <c r="BX3" s="448">
        <v>89</v>
      </c>
      <c r="BY3" s="448">
        <v>90</v>
      </c>
      <c r="BZ3" s="448">
        <v>91</v>
      </c>
      <c r="CA3" s="448">
        <v>92</v>
      </c>
      <c r="CB3" s="448">
        <v>93</v>
      </c>
      <c r="CC3" s="448">
        <v>94</v>
      </c>
      <c r="CD3" s="448">
        <v>95</v>
      </c>
      <c r="CE3" s="448">
        <v>96</v>
      </c>
      <c r="CF3" s="448">
        <v>97</v>
      </c>
      <c r="CG3" s="448">
        <v>98</v>
      </c>
      <c r="CH3" s="448">
        <v>99</v>
      </c>
      <c r="CI3" s="448">
        <v>100</v>
      </c>
      <c r="CJ3" s="448">
        <v>101</v>
      </c>
      <c r="CK3" s="448">
        <v>102</v>
      </c>
      <c r="CL3" s="448">
        <v>103</v>
      </c>
      <c r="CM3" s="448">
        <v>104</v>
      </c>
      <c r="CN3" s="448">
        <v>105</v>
      </c>
      <c r="CO3" s="448">
        <v>106</v>
      </c>
      <c r="CP3" s="448">
        <v>107</v>
      </c>
      <c r="CQ3" s="448">
        <v>108</v>
      </c>
      <c r="CR3" s="448">
        <v>109</v>
      </c>
      <c r="CS3" s="448">
        <v>110</v>
      </c>
      <c r="CT3" s="448">
        <v>111</v>
      </c>
      <c r="CU3" s="448">
        <v>112</v>
      </c>
      <c r="CV3" s="448">
        <v>113</v>
      </c>
      <c r="CW3" s="448">
        <v>114</v>
      </c>
      <c r="CX3" s="448">
        <v>115</v>
      </c>
      <c r="CY3" s="448">
        <v>116</v>
      </c>
      <c r="CZ3" s="448">
        <v>117</v>
      </c>
      <c r="DA3" s="448">
        <v>118</v>
      </c>
      <c r="DB3" s="448">
        <v>119</v>
      </c>
      <c r="DC3" s="448">
        <v>120</v>
      </c>
      <c r="DD3" s="448">
        <v>121</v>
      </c>
      <c r="DE3" s="448">
        <v>122</v>
      </c>
      <c r="DF3" s="448">
        <v>123</v>
      </c>
      <c r="DG3" s="448">
        <v>124</v>
      </c>
      <c r="DH3" s="448">
        <v>125</v>
      </c>
      <c r="DI3" s="448">
        <v>126</v>
      </c>
      <c r="DJ3" s="448">
        <v>127</v>
      </c>
      <c r="DK3" s="448">
        <v>128</v>
      </c>
      <c r="DL3" s="448">
        <v>129</v>
      </c>
      <c r="DM3" s="448">
        <v>130</v>
      </c>
      <c r="DN3" s="448">
        <v>131</v>
      </c>
      <c r="DO3" s="448">
        <v>132</v>
      </c>
      <c r="DP3" s="448">
        <v>133</v>
      </c>
      <c r="DQ3" s="448">
        <v>134</v>
      </c>
      <c r="DR3" s="448">
        <v>135</v>
      </c>
      <c r="DS3" s="448">
        <v>136</v>
      </c>
      <c r="DT3" s="448">
        <v>137</v>
      </c>
      <c r="DU3" s="448">
        <v>138</v>
      </c>
      <c r="DV3" s="448">
        <v>139</v>
      </c>
      <c r="DW3" s="448">
        <v>140</v>
      </c>
      <c r="DX3" s="448">
        <v>141</v>
      </c>
      <c r="DY3" s="448">
        <v>142</v>
      </c>
      <c r="DZ3" s="448">
        <v>143</v>
      </c>
      <c r="EA3" s="448">
        <v>144</v>
      </c>
      <c r="EB3" s="448">
        <v>145</v>
      </c>
      <c r="EC3" s="448">
        <v>146</v>
      </c>
      <c r="ED3" s="448">
        <v>147</v>
      </c>
      <c r="EE3" s="448">
        <v>148</v>
      </c>
      <c r="EF3" s="448">
        <v>149</v>
      </c>
      <c r="EG3" s="448">
        <v>150</v>
      </c>
      <c r="EH3" s="448">
        <v>151</v>
      </c>
      <c r="EI3" s="448">
        <v>152</v>
      </c>
      <c r="EJ3" s="448">
        <v>153</v>
      </c>
      <c r="EK3" s="448">
        <v>154</v>
      </c>
      <c r="EL3" s="448">
        <v>155</v>
      </c>
      <c r="EM3" s="448">
        <v>156</v>
      </c>
      <c r="EN3" s="448">
        <v>157</v>
      </c>
      <c r="EO3" s="448">
        <v>158</v>
      </c>
      <c r="EP3" s="448">
        <v>159</v>
      </c>
      <c r="EQ3" s="448">
        <v>160</v>
      </c>
      <c r="ER3" s="448">
        <v>161</v>
      </c>
      <c r="ES3" s="448">
        <v>162</v>
      </c>
      <c r="ET3" s="448">
        <v>163</v>
      </c>
      <c r="EU3" s="448">
        <v>164</v>
      </c>
      <c r="EV3" s="448">
        <v>165</v>
      </c>
      <c r="EW3" s="448">
        <v>166</v>
      </c>
      <c r="EX3" s="448">
        <v>167</v>
      </c>
      <c r="EY3" s="448">
        <v>168</v>
      </c>
      <c r="EZ3" s="448">
        <v>169</v>
      </c>
      <c r="FA3" s="448">
        <v>170</v>
      </c>
      <c r="FB3" s="448">
        <v>171</v>
      </c>
      <c r="FC3" s="448">
        <v>172</v>
      </c>
      <c r="FD3" s="448">
        <v>173</v>
      </c>
      <c r="FE3" s="448">
        <v>174</v>
      </c>
      <c r="FF3" s="448">
        <v>175</v>
      </c>
      <c r="FG3" s="448">
        <v>176</v>
      </c>
    </row>
    <row r="4" spans="1:163" s="449" customFormat="1" ht="409.5">
      <c r="A4" s="494" t="str">
        <f>'A. Applicant details'!$B14</f>
        <v>Name of proposed  UTC:</v>
      </c>
      <c r="B4" s="494" t="str">
        <f>'A. Applicant details'!$B16</f>
        <v>Name of lead applicant [individual and organisation]:</v>
      </c>
      <c r="C4" s="494" t="str">
        <f>'A. Applicant details'!$B18</f>
        <v>Address of lead applicant:</v>
      </c>
      <c r="D4" s="494" t="str">
        <f>'A. Applicant details'!$B20</f>
        <v>Email address of lead applicant:</v>
      </c>
      <c r="E4" s="494" t="str">
        <f>'A. Applicant details'!$B22</f>
        <v>Telephone number of lead applicant:</v>
      </c>
      <c r="F4" s="494" t="str">
        <f>'A. Applicant details'!$B30</f>
        <v>Have you applied before for this UTC, whether under the current name or something else?</v>
      </c>
      <c r="G4" s="494" t="str">
        <f>'A. Applicant details'!$B32</f>
        <v xml:space="preserve">If 'Yes' and the name of the UTC was different, please say what the original name was: </v>
      </c>
      <c r="H4" s="494" t="str">
        <f>'A. Applicant details'!$B34</f>
        <v xml:space="preserve">If 'Yes', when did you last apply? N.B. The options are dates of submission of applications, not the announcement of results. </v>
      </c>
      <c r="I4" s="494" t="e">
        <f>'A. Applicant details'!#REF!</f>
        <v>#REF!</v>
      </c>
      <c r="J4" s="494" t="str">
        <f>'A. Applicant details'!$B44</f>
        <v>Company name:</v>
      </c>
      <c r="K4" s="494" t="str">
        <f>'A. Applicant details'!$B46</f>
        <v>Company address:</v>
      </c>
      <c r="L4" s="494" t="str">
        <f>'A. Applicant details'!$B48</f>
        <v>Company registration number:</v>
      </c>
      <c r="M4" s="494" t="str">
        <f>'A. Applicant details'!$B50</f>
        <v>Date when company was incorporated:</v>
      </c>
      <c r="N4" s="494" t="str">
        <f>'A. Applicant details'!$B52</f>
        <v>Please confirm the total number of company members (must be a minimum of 3):</v>
      </c>
      <c r="O4" s="494" t="str">
        <f>'A. Applicant details'!$B54</f>
        <v>Please give the names and associated organisations of all company members:</v>
      </c>
      <c r="P4" s="494">
        <f>'A. Applicant details'!$B55</f>
        <v>0</v>
      </c>
      <c r="Q4" s="494">
        <f>'A. Applicant details'!$B56</f>
        <v>0</v>
      </c>
      <c r="R4" s="494">
        <f>'A. Applicant details'!$B57</f>
        <v>0</v>
      </c>
      <c r="S4" s="494">
        <f>'A. Applicant details'!$B58</f>
        <v>0</v>
      </c>
      <c r="T4" s="494">
        <f>'A. Applicant details'!$B59</f>
        <v>0</v>
      </c>
      <c r="U4" s="494">
        <f>'A. Applicant details'!$B60</f>
        <v>0</v>
      </c>
      <c r="V4" s="494">
        <f>'A. Applicant details'!$B61</f>
        <v>0</v>
      </c>
      <c r="W4" s="494">
        <f>'A. Applicant details'!$B62</f>
        <v>0</v>
      </c>
      <c r="X4" s="494">
        <f>'A. Applicant details'!$B63</f>
        <v>0</v>
      </c>
      <c r="Y4" s="494" t="str">
        <f>'A. Applicant details'!$B65</f>
        <v>Company director one - type:</v>
      </c>
      <c r="Z4" s="494" t="str">
        <f>'A. Applicant details'!$B66</f>
        <v>Company director one - name and organisation:</v>
      </c>
      <c r="AA4" s="494" t="str">
        <f>'A. Applicant details'!$B67</f>
        <v>Company director one - addess:</v>
      </c>
      <c r="AB4" s="494" t="str">
        <f>'A. Applicant details'!$B69</f>
        <v>Company director two - type:</v>
      </c>
      <c r="AC4" s="494" t="str">
        <f>'A. Applicant details'!$B70</f>
        <v>Company director two - name and organisation:</v>
      </c>
      <c r="AD4" s="494" t="str">
        <f>'A. Applicant details'!$B71</f>
        <v>Company director two - address:</v>
      </c>
      <c r="AE4" s="494" t="str">
        <f>'A. Applicant details'!$B73</f>
        <v>Company director three - type:</v>
      </c>
      <c r="AF4" s="494" t="str">
        <f>'A. Applicant details'!$B74</f>
        <v>Company director three - name and organisation:</v>
      </c>
      <c r="AG4" s="494" t="str">
        <f>'A. Applicant details'!$B75</f>
        <v>Company director three - address:</v>
      </c>
      <c r="AH4" s="494" t="str">
        <f>'A. Applicant details'!$B77</f>
        <v>Company director four - type:</v>
      </c>
      <c r="AI4" s="494" t="str">
        <f>'A. Applicant details'!$B78</f>
        <v>Company director four - name and organisation:</v>
      </c>
      <c r="AJ4" s="494" t="str">
        <f>'A. Applicant details'!$B79</f>
        <v>Company director four - address:</v>
      </c>
      <c r="AK4" s="494" t="str">
        <f>'A. Applicant details'!$B81</f>
        <v>Company director five - type:</v>
      </c>
      <c r="AL4" s="494" t="str">
        <f>'A. Applicant details'!$B82</f>
        <v>Company director five - name and organisation:</v>
      </c>
      <c r="AM4" s="494" t="str">
        <f>'A. Applicant details'!$B83</f>
        <v>Company director five - address:</v>
      </c>
      <c r="AN4" s="494" t="str">
        <f>'A. Applicant details'!$B85</f>
        <v>Company director six - type:</v>
      </c>
      <c r="AO4" s="494" t="str">
        <f>'A. Applicant details'!$B86</f>
        <v>Company director six - name and organisation:</v>
      </c>
      <c r="AP4" s="494" t="str">
        <f>'A. Applicant details'!$B87</f>
        <v>Company director six - address:</v>
      </c>
      <c r="AQ4" s="494" t="str">
        <f>'A. Applicant details'!$B89</f>
        <v>Company director seven - type:</v>
      </c>
      <c r="AR4" s="494" t="str">
        <f>'A. Applicant details'!$B90</f>
        <v>Company director seven - name and organisation:</v>
      </c>
      <c r="AS4" s="494" t="str">
        <f>'A. Applicant details'!$B91</f>
        <v>Company director seven - address:</v>
      </c>
      <c r="AT4" s="494" t="str">
        <f>'A. Applicant details'!$B93</f>
        <v>Company director eight - type:</v>
      </c>
      <c r="AU4" s="494" t="str">
        <f>'A. Applicant details'!$B94</f>
        <v>Company director eight - name and organisation:</v>
      </c>
      <c r="AV4" s="494" t="str">
        <f>'A. Applicant details'!$B95</f>
        <v>Company director eight - address:</v>
      </c>
      <c r="AW4" s="494" t="str">
        <f>'A. Applicant details'!$B97</f>
        <v>Company director nine - type:</v>
      </c>
      <c r="AX4" s="494" t="str">
        <f>'A. Applicant details'!$B98</f>
        <v>Company director nine - name and organisation:</v>
      </c>
      <c r="AY4" s="494" t="str">
        <f>'A. Applicant details'!$B99</f>
        <v>Company director nine - address:</v>
      </c>
      <c r="AZ4" s="494" t="str">
        <f>'A. Applicant details'!$B101</f>
        <v>Company director ten - type:</v>
      </c>
      <c r="BA4" s="494" t="str">
        <f>'A. Applicant details'!$B102</f>
        <v>Company director ten - name and organisation:</v>
      </c>
      <c r="BB4" s="494" t="str">
        <f>'A. Applicant details'!$B103</f>
        <v>Company director ten - address:</v>
      </c>
      <c r="BC4" s="494" t="str">
        <f>'A. Applicant details'!$B105</f>
        <v>Please list all company trustees, providing their name and the position they will hold when the school is open:</v>
      </c>
      <c r="BD4" s="494" t="str">
        <f>'A. Applicant details'!$B107</f>
        <v>Please provide the name, position, organisation and address of the proposed chair of the board of trustees, if known:</v>
      </c>
      <c r="BE4" s="494" t="str">
        <f>'A. Applicant details'!$B111</f>
        <v>Are any members of your group related in any way, Including by marriage, to any other? NB this includes company members or directors, members of the project group, etc.</v>
      </c>
      <c r="BF4" s="494" t="str">
        <f>'A. Applicant details'!$B113</f>
        <v>Please give details of other UTCs, studio schools, free schools or academies run by members of your group. This should include the name of the schools/chains and their connection to group members:</v>
      </c>
      <c r="BG4" s="494" t="str">
        <f>'A. Applicant details'!$B121</f>
        <v xml:space="preserve">For all other members of the proposer group that are an existing academy sponsor, multi-academy trust, existing school or college please give the full name of the organisation, please give:
- your six digit reference number (if applicable);
- your urn (if applicable)
- the rating of most recent Ofsted (or other inspectorate) inspection;
- a link to the Ofsted (or other inspectorate) report;
- a link to the performance data for the last three years
</v>
      </c>
      <c r="BH4" s="494">
        <f>'A. Applicant details'!$B122</f>
        <v>0</v>
      </c>
      <c r="BI4" s="494">
        <f>'A. Applicant details'!$B124</f>
        <v>0</v>
      </c>
      <c r="BJ4" s="494" t="str">
        <f>'A. Applicant details'!$B126</f>
        <v>If any members of your group are also involved in other applications to open a UTC, studio school, or free school in this application round, please give the names of the other applications:</v>
      </c>
      <c r="BK4" s="494" t="str">
        <f>'A. Applicant details'!$B130</f>
        <v>Links to other organisations</v>
      </c>
      <c r="BL4" s="494" t="str">
        <f>'A. Applicant details'!$B132</f>
        <v>Have you engaged with the Baker Dearing Educational Trust?</v>
      </c>
      <c r="BM4" s="494" t="str">
        <f>'A. Applicant details'!$B134</f>
        <v>In addition to any support/advice from the Baker Dearing Educational Trust, did you put together this application with support from another company or organisation?</v>
      </c>
      <c r="BN4" s="494" t="str">
        <f>'A. Applicant details'!$B136</f>
        <v>If Yes, please list the name(s) of the organisation(s) and describe clearly the role they played in developing your application. Please also describe the role (if any) you envisage for them in setting up and/or running the UTC if your application is successful:</v>
      </c>
      <c r="BO4" s="494" t="str">
        <f>'B. Outline of the school '!$B7</f>
        <v>In which local authority is your preferred location?</v>
      </c>
      <c r="BP4" s="494" t="str">
        <f>'B. Outline of the school '!$B9</f>
        <v>Proposed opening year:</v>
      </c>
      <c r="BQ4" s="494" t="str">
        <f>'B. Outline of the school '!$B13</f>
        <v>If the school will have specialisms, in no more than a sentence please say what they are:</v>
      </c>
      <c r="BR4" s="494">
        <f>'B. Outline of the school '!$B14</f>
        <v>0</v>
      </c>
      <c r="BS4" s="497" t="s">
        <v>868</v>
      </c>
      <c r="BT4" s="494" t="str">
        <f>'B. Outline of the school '!$B16</f>
        <v xml:space="preserve">Are you proposing to directly appoint a principal? </v>
      </c>
      <c r="BU4" s="494" t="str">
        <f>'B. Outline of the school '!$B18</f>
        <v>If 'Yes', please give further detail:</v>
      </c>
      <c r="BV4" s="494" t="str">
        <f>'B. Outline of the school '!$B20</f>
        <v>If yes please say when you propose the principal would start:</v>
      </c>
      <c r="BW4" s="494" t="str">
        <f>'B. Outline of the school '!$B22</f>
        <v>Please say how many people will sit on your board of trustees:</v>
      </c>
      <c r="BX4" s="450" t="str">
        <f>'H. Location and Premises'!$B14</f>
        <v>Please describe the location in which you propose to set up your school being as specific as possible. This could include the name of the area in which you would like to put the school, the part of a city, town or suburb. Please also consider how flexible you are - how far from your preferred location are you willing to go? Please include an annotated map as an additional file.</v>
      </c>
      <c r="BY4" s="450" t="str">
        <f>'H. Location and Premises'!$B16</f>
        <v>If you have not identified a site yet, please tell us the postcode of a central location in the your preferred area. It must be a full postcode e.g. SW1P 3BT, not SW1:</v>
      </c>
      <c r="BZ4" s="451" t="s">
        <v>192</v>
      </c>
      <c r="CA4" s="450" t="str">
        <f>'H. Location and Premises'!$B20</f>
        <v>Full address and postcode. It must be a full postcode e.g. SW1P 3BT, not SW1:</v>
      </c>
      <c r="CB4" s="496" t="s">
        <v>867</v>
      </c>
      <c r="CC4" s="450" t="str">
        <f>'H. Location and Premises'!$B24</f>
        <v>If the preferred site is near to the boundary with another local authority, please say which:</v>
      </c>
      <c r="CD4" s="450" t="str">
        <f>'H. Location and Premises'!$B26</f>
        <v>If the preferred site is near to the boundary with a third local authority, please say which:</v>
      </c>
      <c r="CE4" s="450" t="str">
        <f>'H. Location and Premises'!$B28</f>
        <v>If the preferred site is near to the boundary with a fourth local authority, please say which:</v>
      </c>
      <c r="CF4" s="450" t="str">
        <f>'H. Location and Premises'!$B30</f>
        <v>Please tell us how you found the site:</v>
      </c>
      <c r="CG4" s="450" t="str">
        <f>'H. Location and Premises'!$B32</f>
        <v>Please confirm the tenure:</v>
      </c>
      <c r="CH4" s="450" t="str">
        <f>'H. Location and Premises'!$B34</f>
        <v>If other, please explain further:</v>
      </c>
      <c r="CI4" s="450" t="str">
        <f>'H. Location and Premises'!$B36</f>
        <v>Please Include information on purchase or lease price if known:</v>
      </c>
      <c r="CJ4" s="450" t="str">
        <f>'H. Location and Premises'!$B38</f>
        <v>Who owns the site?</v>
      </c>
      <c r="CK4" s="450" t="str">
        <f>'H. Location and Premises'!$B40</f>
        <v>Is the site available/on the market? (Please attach agents' particulars as an additional file if available)</v>
      </c>
      <c r="CL4" s="450" t="str">
        <f>'H. Location and Premises'!$B42</f>
        <v>Name and contact details of owner:</v>
      </c>
      <c r="CM4" s="450" t="str">
        <f>'H. Location and Premises'!$B44</f>
        <v>Name and contact details of agent or local authority representative where available:</v>
      </c>
      <c r="CN4" s="450" t="str">
        <f>'H. Location and Premises'!$B46</f>
        <v>If your site is local authority owned, please state if the local authority have confirmed that your UTC may use it if you are successful:</v>
      </c>
      <c r="CO4" s="450" t="str">
        <f>'H. Location and Premises'!$B48</f>
        <v xml:space="preserve">What kind of site is it? </v>
      </c>
      <c r="CP4" s="450" t="str">
        <f>'H. Location and Premises'!$B50</f>
        <v>What is the current use?</v>
      </c>
      <c r="CQ4" s="450" t="str">
        <f>'H. Location and Premises'!$B52</f>
        <v>If government building or 'other' - please describe:</v>
      </c>
      <c r="CR4" s="450" t="str">
        <f>'H. Location and Premises'!$B54</f>
        <v>Why have you chosen this site? What makes it suitable for your UTC?</v>
      </c>
      <c r="CS4" s="450" t="str">
        <f>'H. Location and Premises'!$B56</f>
        <v>If known, how big is the building and the site? Please attach any site and building plans as an additional file.</v>
      </c>
      <c r="CT4" s="450" t="str">
        <f>'H. Location and Premises'!$B58</f>
        <v>Please comment on the condition of the building. Please attach photos if available as an additional file.</v>
      </c>
      <c r="CU4" s="450" t="str">
        <f>'H. Location and Premises'!$B62</f>
        <v>Full address and postcode of your second choice site. It must be a full postcode e.g. SW1P 3BT, not SW1:</v>
      </c>
      <c r="CV4" s="450" t="str">
        <f>'H. Location and Premises'!$B64</f>
        <v>In which local authority is the site?</v>
      </c>
      <c r="CW4" s="450" t="str">
        <f>'H. Location and Premises'!$B66</f>
        <v>If the preferred site is near to the boundary with another local authority, please say which:</v>
      </c>
      <c r="CX4" s="450" t="str">
        <f>'H. Location and Premises'!$B68</f>
        <v>If the preferred site is near to the boundary with a third local authority, please say which:</v>
      </c>
      <c r="CY4" s="450" t="str">
        <f>'H. Location and Premises'!$B70</f>
        <v>If the preferred site is near to the boundary with a fourth local authority, please say which:</v>
      </c>
      <c r="CZ4" s="450" t="str">
        <f>'H. Location and Premises'!$B72</f>
        <v>Please tell us how you found the site:</v>
      </c>
      <c r="DA4" s="450" t="str">
        <f>'H. Location and Premises'!$B74</f>
        <v>Please confirm the tenure:</v>
      </c>
      <c r="DB4" s="450" t="str">
        <f>'H. Location and Premises'!$B76</f>
        <v>If other, please explain further:</v>
      </c>
      <c r="DC4" s="450" t="str">
        <f>'H. Location and Premises'!$B78</f>
        <v>Who owns the site?</v>
      </c>
      <c r="DD4" s="450" t="str">
        <f>'H. Location and Premises'!$B80</f>
        <v>Please Include information on purchase or lease price if known:</v>
      </c>
      <c r="DE4" s="450" t="str">
        <f>'H. Location and Premises'!$B82</f>
        <v>Is the site available/on the market? Please attach agents' particulars as an additional file.</v>
      </c>
      <c r="DF4" s="450" t="str">
        <f>'H. Location and Premises'!$B84</f>
        <v>Name and contact details of owner:</v>
      </c>
      <c r="DG4" s="450" t="str">
        <f>'H. Location and Premises'!$B86</f>
        <v>Name and contact details of agent or local authority representative where available:</v>
      </c>
      <c r="DH4" s="450" t="str">
        <f>'H. Location and Premises'!$B88</f>
        <v>If your site is local authority owned, please state if the local authority have confirmed that your UTC may use it if you are successful:</v>
      </c>
      <c r="DI4" s="450" t="str">
        <f>'H. Location and Premises'!$B90</f>
        <v xml:space="preserve">What kind of site is it? </v>
      </c>
      <c r="DJ4" s="450" t="str">
        <f>'H. Location and Premises'!$B92</f>
        <v>What is the current use?</v>
      </c>
      <c r="DK4" s="450" t="str">
        <f>'H. Location and Premises'!$B94</f>
        <v>If government building or 'other' - please describe:</v>
      </c>
      <c r="DL4" s="450" t="str">
        <f>'H. Location and Premises'!$B96</f>
        <v>Why have you chosen this site? What makes it suitable for your UTC?</v>
      </c>
      <c r="DM4" s="450" t="str">
        <f>'H. Location and Premises'!$B98</f>
        <v>If known, how big is the building and the site? Please attach any site and building plans as an additional file.</v>
      </c>
      <c r="DN4" s="450" t="str">
        <f>'H. Location and Premises'!$B100</f>
        <v>Please comment on the condition of the building. Please attach photos if available as an additional file.</v>
      </c>
      <c r="DO4" s="450" t="str">
        <f>'H. Location and Premises'!$B104</f>
        <v>Full address and postcode of your third choice site. It must be a full postcode e.g. SW1P 3BT, not SW1:</v>
      </c>
      <c r="DP4" s="450" t="str">
        <f>'H. Location and Premises'!$B106</f>
        <v>In which local authority is the site?</v>
      </c>
      <c r="DQ4" s="450" t="str">
        <f>'H. Location and Premises'!$B108</f>
        <v>If the preferred site is near to the boundary with another local authority, please say which:</v>
      </c>
      <c r="DR4" s="450" t="str">
        <f>'H. Location and Premises'!$B110</f>
        <v>If the preferred site is near to the boundary with a third local authority, please say which:</v>
      </c>
      <c r="DS4" s="450" t="str">
        <f>'H. Location and Premises'!$B112</f>
        <v>If the preferred site is near to the boundary with a fourth local authority, please say which:</v>
      </c>
      <c r="DT4" s="450" t="str">
        <f>'H. Location and Premises'!$B114</f>
        <v>Please tell us how you found the site:</v>
      </c>
      <c r="DU4" s="450" t="str">
        <f>'H. Location and Premises'!$B116</f>
        <v>Please confirm the tenure:</v>
      </c>
      <c r="DV4" s="450" t="str">
        <f>'H. Location and Premises'!$B118</f>
        <v>If other, please explain further:</v>
      </c>
      <c r="DW4" s="450" t="str">
        <f>'H. Location and Premises'!$B120</f>
        <v>Please Include information on purchase or lease price if known:</v>
      </c>
      <c r="DX4" s="450" t="str">
        <f>'H. Location and Premises'!$B122</f>
        <v>Who owns the site?</v>
      </c>
      <c r="DY4" s="450" t="str">
        <f>'H. Location and Premises'!$B124</f>
        <v>Is the site available/on the market? Please attach agents' particulars as an additional file if available.</v>
      </c>
      <c r="DZ4" s="450" t="str">
        <f>'H. Location and Premises'!$B126</f>
        <v>Name and contact details of owner:</v>
      </c>
      <c r="EA4" s="450" t="str">
        <f>'H. Location and Premises'!$B128</f>
        <v>Name and contact details of agent or local authority representative where available:</v>
      </c>
      <c r="EB4" s="450" t="str">
        <f>'H. Location and Premises'!$B130</f>
        <v>If your site is local authority owned, please state if the local authority have confirmed that your UTC may use it if you are successful:</v>
      </c>
      <c r="EC4" s="450" t="str">
        <f>'H. Location and Premises'!$B132</f>
        <v xml:space="preserve">What kind of site is it? </v>
      </c>
      <c r="ED4" s="450" t="str">
        <f>'H. Location and Premises'!$B134</f>
        <v>What is the current use?</v>
      </c>
      <c r="EE4" s="450" t="str">
        <f>'H. Location and Premises'!$B136</f>
        <v>If government building or 'other' - please describe:</v>
      </c>
      <c r="EF4" s="450" t="str">
        <f>'H. Location and Premises'!$B138</f>
        <v>Why have you chosen this site? What makes it suitable for your UTC?</v>
      </c>
      <c r="EG4" s="450" t="str">
        <f>'H. Location and Premises'!$B140</f>
        <v>If known, how big is the building and the site? Please attach any site and building plans as an additional file.</v>
      </c>
      <c r="EH4" s="450" t="str">
        <f>'H. Location and Premises'!$B142</f>
        <v>Please comment on the condition of the building. Please attach photos if available as an additional file.</v>
      </c>
      <c r="EI4" s="450" t="str">
        <f>'H. Location and Premises'!$B146</f>
        <v>Full address and postcode of your fourth choice site,  It must be a full postcode e.g. SW1P 3BT, not SW1:</v>
      </c>
      <c r="EJ4" s="450" t="str">
        <f>'H. Location and Premises'!$B148</f>
        <v>In which local authority is the site?</v>
      </c>
      <c r="EK4" s="450" t="str">
        <f>'H. Location and Premises'!$B150</f>
        <v>If the preferred site is near to the boundary with another local authority, please say which:</v>
      </c>
      <c r="EL4" s="450" t="str">
        <f>'H. Location and Premises'!$B152</f>
        <v>If the preferred site is near to the boundary with a third local authority, please say which:</v>
      </c>
      <c r="EM4" s="450" t="str">
        <f>'H. Location and Premises'!$B154</f>
        <v>If the preferred site is near to the boundary with a fourth local authority, please say which:</v>
      </c>
      <c r="EN4" s="450" t="str">
        <f>'H. Location and Premises'!$B156</f>
        <v>Please tell us how you found the site:</v>
      </c>
      <c r="EO4" s="450" t="str">
        <f>'H. Location and Premises'!$B158</f>
        <v>Please confirm the tenure:</v>
      </c>
      <c r="EP4" s="450" t="str">
        <f>'H. Location and Premises'!$B160</f>
        <v>If other, please explain further:</v>
      </c>
      <c r="EQ4" s="450" t="str">
        <f>'H. Location and Premises'!$B162</f>
        <v>Please Include information on purchase or lease price if known:</v>
      </c>
      <c r="ER4" s="450" t="str">
        <f>'H. Location and Premises'!$B164</f>
        <v>Who owns the site?</v>
      </c>
      <c r="ES4" s="450" t="str">
        <f>'H. Location and Premises'!$B166</f>
        <v>Is the site available/on the market? Please attach agents' particulars as an additional file if available.</v>
      </c>
      <c r="ET4" s="450" t="str">
        <f>'H. Location and Premises'!$B168</f>
        <v>Name and contact details of owner:</v>
      </c>
      <c r="EU4" s="450" t="str">
        <f>'H. Location and Premises'!$B170</f>
        <v>Name and contact details of agent or local authority representative where available:</v>
      </c>
      <c r="EV4" s="450" t="str">
        <f>'H. Location and Premises'!$B172</f>
        <v>If your site is local authority owned, please state if the local authority have confirmed that your UTC may use it if you are successful:</v>
      </c>
      <c r="EW4" s="450" t="str">
        <f>'H. Location and Premises'!$B174</f>
        <v xml:space="preserve">What kind of site is it? </v>
      </c>
      <c r="EX4" s="450" t="str">
        <f>'H. Location and Premises'!$B176</f>
        <v>What is the current use?</v>
      </c>
      <c r="EY4" s="450" t="str">
        <f>'H. Location and Premises'!$B178</f>
        <v>If government building or 'other' - please describe:</v>
      </c>
      <c r="EZ4" s="450" t="str">
        <f>'H. Location and Premises'!$B180</f>
        <v>Why have you chosen this site? What makes it suitable for your UTC?</v>
      </c>
      <c r="FA4" s="450" t="str">
        <f>'H. Location and Premises'!$B182</f>
        <v>If known, how big is the building and the site? Please attach any site and building plans as an additional file.</v>
      </c>
      <c r="FB4" s="450" t="str">
        <f>'H. Location and Premises'!$B184</f>
        <v>Please comment on the condition of the building. Please attach photos if available as an additional file.</v>
      </c>
      <c r="FC4" s="450" t="str">
        <f>'H. Location and Premises'!$B187</f>
        <v>Please say whether you will be increasing PAN when becoming a free school:</v>
      </c>
      <c r="FD4" s="450" t="str">
        <f>'H. Location and Premises'!$B189</f>
        <v>if yes, from what to what?</v>
      </c>
      <c r="FE4" s="450" t="str">
        <f>'H. Location and Premises'!$B191</f>
        <v>Please confirm the size of your existing site:</v>
      </c>
      <c r="FF4" s="450" t="str">
        <f>'H. Location and Premises'!$B193</f>
        <v>Please confirm the size of your existing buildings:</v>
      </c>
      <c r="FG4" s="450" t="str">
        <f>'H. Location and Premises'!$B195</f>
        <v>Please confirm the tenure of your site/buildings including details of any loans or mortgages:</v>
      </c>
    </row>
    <row r="5" spans="1:163" s="449" customFormat="1" ht="241.5" customHeight="1">
      <c r="A5" s="449">
        <f>'A. Applicant details'!$C14</f>
        <v>0</v>
      </c>
      <c r="B5" s="449">
        <f>'A. Applicant details'!$C16</f>
        <v>0</v>
      </c>
      <c r="C5" s="449">
        <f>'A. Applicant details'!$C18</f>
        <v>0</v>
      </c>
      <c r="D5" s="449">
        <f>'A. Applicant details'!$C20</f>
        <v>0</v>
      </c>
      <c r="E5" s="449">
        <f>'A. Applicant details'!$C22</f>
        <v>0</v>
      </c>
      <c r="F5" s="449" t="str">
        <f>'A. Applicant details'!$C30</f>
        <v>Please select</v>
      </c>
      <c r="G5" s="449">
        <f>'A. Applicant details'!$C32</f>
        <v>0</v>
      </c>
      <c r="H5" s="449" t="str">
        <f>'A. Applicant details'!$C34</f>
        <v>Please select</v>
      </c>
      <c r="I5" s="449" t="e">
        <f>'A. Applicant details'!#REF!</f>
        <v>#REF!</v>
      </c>
      <c r="J5" s="449">
        <f>'A. Applicant details'!$C44</f>
        <v>0</v>
      </c>
      <c r="K5" s="449">
        <f>'A. Applicant details'!$C46</f>
        <v>0</v>
      </c>
      <c r="L5" s="449">
        <f>'A. Applicant details'!$C48</f>
        <v>0</v>
      </c>
      <c r="M5" s="449">
        <f>'A. Applicant details'!$C50</f>
        <v>0</v>
      </c>
      <c r="N5" s="449" t="str">
        <f>'A. Applicant details'!$C52</f>
        <v>Please select</v>
      </c>
      <c r="O5" s="449">
        <f>'A. Applicant details'!$C54</f>
        <v>0</v>
      </c>
      <c r="P5" s="449">
        <f>'A. Applicant details'!$C55</f>
        <v>0</v>
      </c>
      <c r="Q5" s="449">
        <f>'A. Applicant details'!$C56</f>
        <v>0</v>
      </c>
      <c r="R5" s="449">
        <f>'A. Applicant details'!$C57</f>
        <v>0</v>
      </c>
      <c r="S5" s="449">
        <f>'A. Applicant details'!$C58</f>
        <v>0</v>
      </c>
      <c r="T5" s="449">
        <f>'A. Applicant details'!$C59</f>
        <v>0</v>
      </c>
      <c r="U5" s="449">
        <f>'A. Applicant details'!$C60</f>
        <v>0</v>
      </c>
      <c r="V5" s="449">
        <f>'A. Applicant details'!$C61</f>
        <v>0</v>
      </c>
      <c r="W5" s="449">
        <f>'A. Applicant details'!$C62</f>
        <v>0</v>
      </c>
      <c r="X5" s="449">
        <f>'A. Applicant details'!$C63</f>
        <v>0</v>
      </c>
      <c r="Y5" s="449" t="str">
        <f>'A. Applicant details'!$C65</f>
        <v>Please select</v>
      </c>
      <c r="Z5" s="449">
        <f>'A. Applicant details'!$C66</f>
        <v>0</v>
      </c>
      <c r="AA5" s="449">
        <f>'A. Applicant details'!$C67</f>
        <v>0</v>
      </c>
      <c r="AB5" s="449" t="str">
        <f>'A. Applicant details'!$C69</f>
        <v>Please select</v>
      </c>
      <c r="AC5" s="449">
        <f>'A. Applicant details'!$C70</f>
        <v>0</v>
      </c>
      <c r="AD5" s="449">
        <f>'A. Applicant details'!$C71</f>
        <v>0</v>
      </c>
      <c r="AE5" s="449" t="str">
        <f>'A. Applicant details'!$C73</f>
        <v>Please select</v>
      </c>
      <c r="AF5" s="449">
        <f>'A. Applicant details'!$C74</f>
        <v>0</v>
      </c>
      <c r="AG5" s="449">
        <f>'A. Applicant details'!$C75</f>
        <v>0</v>
      </c>
      <c r="AH5" s="449" t="str">
        <f>'A. Applicant details'!$C77</f>
        <v>Please select</v>
      </c>
      <c r="AI5" s="449">
        <f>'A. Applicant details'!$C78</f>
        <v>0</v>
      </c>
      <c r="AJ5" s="449">
        <f>'A. Applicant details'!$C79</f>
        <v>0</v>
      </c>
      <c r="AK5" s="449" t="str">
        <f>'A. Applicant details'!$C81</f>
        <v>Please select</v>
      </c>
      <c r="AL5" s="449">
        <f>'A. Applicant details'!$C82</f>
        <v>0</v>
      </c>
      <c r="AM5" s="449">
        <f>'A. Applicant details'!$C83</f>
        <v>0</v>
      </c>
      <c r="AN5" s="449" t="str">
        <f>'A. Applicant details'!$C85</f>
        <v>Please select</v>
      </c>
      <c r="AO5" s="449">
        <f>'A. Applicant details'!$C86</f>
        <v>0</v>
      </c>
      <c r="AP5" s="449">
        <f>'A. Applicant details'!$C87</f>
        <v>0</v>
      </c>
      <c r="AQ5" s="449" t="str">
        <f>'A. Applicant details'!$C89</f>
        <v>Please select</v>
      </c>
      <c r="AR5" s="449">
        <f>'A. Applicant details'!$C90</f>
        <v>0</v>
      </c>
      <c r="AS5" s="449">
        <f>'A. Applicant details'!$C91</f>
        <v>0</v>
      </c>
      <c r="AT5" s="449" t="str">
        <f>'A. Applicant details'!$C93</f>
        <v>Please select</v>
      </c>
      <c r="AU5" s="449">
        <f>'A. Applicant details'!$C94</f>
        <v>0</v>
      </c>
      <c r="AV5" s="449">
        <f>'A. Applicant details'!$C95</f>
        <v>0</v>
      </c>
      <c r="AW5" s="449" t="str">
        <f>'A. Applicant details'!$C97</f>
        <v>Please select</v>
      </c>
      <c r="AX5" s="449">
        <f>'A. Applicant details'!$C98</f>
        <v>0</v>
      </c>
      <c r="AY5" s="449">
        <f>'A. Applicant details'!$C99</f>
        <v>0</v>
      </c>
      <c r="AZ5" s="449" t="str">
        <f>'A. Applicant details'!$C101</f>
        <v>Please select</v>
      </c>
      <c r="BA5" s="449">
        <f>'A. Applicant details'!$C102</f>
        <v>0</v>
      </c>
      <c r="BB5" s="449">
        <f>'A. Applicant details'!$C103</f>
        <v>0</v>
      </c>
      <c r="BC5" s="449">
        <f>'A. Applicant details'!$C105</f>
        <v>0</v>
      </c>
      <c r="BD5" s="449">
        <f>'A. Applicant details'!$C107</f>
        <v>0</v>
      </c>
      <c r="BE5" s="449" t="str">
        <f>'A. Applicant details'!$C111</f>
        <v>Please select</v>
      </c>
      <c r="BF5" s="449">
        <f>'A. Applicant details'!$C113</f>
        <v>0</v>
      </c>
      <c r="BG5" s="449" t="str">
        <f>'A. Applicant details'!$C121</f>
        <v>School/college one
school/college name:
school/college urn:
reference number:
most recent inspection rating:
a link to the most recent report:
a link to the performance data for the last three years:</v>
      </c>
      <c r="BH5" s="449" t="str">
        <f>'A. Applicant details'!$C122</f>
        <v>School/college two
school/college name:
school/college urn:
reference number:
most recent inspection rating:
a link to the most recent report:
a link to the performance data for the last three years:</v>
      </c>
      <c r="BI5" s="449" t="str">
        <f>'A. Applicant details'!$C124</f>
        <v>School/college four
school/college name:
school/college urn:
reference number:
most recent inspection rating:
a link to the most recent report:
a link to the performance data for the last three years:</v>
      </c>
      <c r="BJ5" s="449">
        <f>'A. Applicant details'!$C126</f>
        <v>0</v>
      </c>
      <c r="BK5" s="449">
        <f>'A. Applicant details'!$C130</f>
        <v>0</v>
      </c>
      <c r="BL5" s="449" t="str">
        <f>'A. Applicant details'!$C132</f>
        <v>Please select</v>
      </c>
      <c r="BM5" s="449" t="str">
        <f>'A. Applicant details'!$C134</f>
        <v>Please select</v>
      </c>
      <c r="BN5" s="449">
        <f>'A. Applicant details'!$C136</f>
        <v>0</v>
      </c>
      <c r="BO5" s="449" t="str">
        <f>'B. Outline of the school '!$C7</f>
        <v>Please select</v>
      </c>
      <c r="BP5" s="449" t="str">
        <f>'B. Outline of the school '!$C9</f>
        <v>Please select</v>
      </c>
      <c r="BQ5" s="449" t="str">
        <f>'B. Outline of the school '!$C13</f>
        <v xml:space="preserve"> Specialism one</v>
      </c>
      <c r="BR5" s="449" t="str">
        <f>'B. Outline of the school '!$C14</f>
        <v xml:space="preserve"> Specialism two</v>
      </c>
      <c r="BS5" s="449" t="e">
        <f>#REF!</f>
        <v>#REF!</v>
      </c>
      <c r="BT5" s="449" t="str">
        <f>'B. Outline of the school '!$C16</f>
        <v>Please select</v>
      </c>
      <c r="BU5" s="449">
        <f>'B. Outline of the school '!$C18</f>
        <v>0</v>
      </c>
      <c r="BV5" s="449">
        <f>'B. Outline of the school '!$C20</f>
        <v>0</v>
      </c>
      <c r="BW5" s="449" t="str">
        <f>'B. Outline of the school '!$C22</f>
        <v>Please select</v>
      </c>
      <c r="BX5" s="450">
        <f>'H. Location and Premises'!$C14</f>
        <v>0</v>
      </c>
      <c r="BY5" s="450">
        <f>'H. Location and Premises'!$C16</f>
        <v>0</v>
      </c>
      <c r="BZ5" s="450" t="e">
        <f>#REF!</f>
        <v>#REF!</v>
      </c>
      <c r="CA5" s="450">
        <f>'H. Location and Premises'!$C20</f>
        <v>0</v>
      </c>
      <c r="CB5" s="450" t="str">
        <f>'H. Location and Premises'!$C$22</f>
        <v>Please select</v>
      </c>
      <c r="CC5" s="450" t="str">
        <f>'H. Location and Premises'!$C24</f>
        <v>Please select</v>
      </c>
      <c r="CD5" s="450" t="str">
        <f>'H. Location and Premises'!$C26</f>
        <v>Please select</v>
      </c>
      <c r="CE5" s="450" t="str">
        <f>'H. Location and Premises'!$C28</f>
        <v>Please select</v>
      </c>
      <c r="CF5" s="450">
        <f>'H. Location and Premises'!$C30</f>
        <v>0</v>
      </c>
      <c r="CG5" s="450" t="str">
        <f>'H. Location and Premises'!$C32</f>
        <v>Please select</v>
      </c>
      <c r="CH5" s="450">
        <f>'H. Location and Premises'!$C34</f>
        <v>0</v>
      </c>
      <c r="CI5" s="450">
        <f>'H. Location and Premises'!$C36</f>
        <v>0</v>
      </c>
      <c r="CJ5" s="450" t="str">
        <f>'H. Location and Premises'!$C38</f>
        <v>Please select</v>
      </c>
      <c r="CK5" s="450" t="str">
        <f>'H. Location and Premises'!$C40</f>
        <v>Please select</v>
      </c>
      <c r="CL5" s="450">
        <f>'H. Location and Premises'!$C42</f>
        <v>0</v>
      </c>
      <c r="CM5" s="450">
        <f>'H. Location and Premises'!$C44</f>
        <v>0</v>
      </c>
      <c r="CN5" s="450" t="str">
        <f>'H. Location and Premises'!$C46</f>
        <v>Please select</v>
      </c>
      <c r="CO5" s="450" t="str">
        <f>'H. Location and Premises'!$C48</f>
        <v>Please select</v>
      </c>
      <c r="CP5" s="450" t="str">
        <f>'H. Location and Premises'!$C50</f>
        <v>Please select</v>
      </c>
      <c r="CQ5" s="450">
        <f>'H. Location and Premises'!$C52</f>
        <v>0</v>
      </c>
      <c r="CR5" s="450">
        <f>'H. Location and Premises'!$C54</f>
        <v>0</v>
      </c>
      <c r="CS5" s="450">
        <f>'H. Location and Premises'!$C56</f>
        <v>0</v>
      </c>
      <c r="CT5" s="450">
        <f>'H. Location and Premises'!$C58</f>
        <v>0</v>
      </c>
      <c r="CU5" s="450">
        <f>'H. Location and Premises'!$C62</f>
        <v>0</v>
      </c>
      <c r="CV5" s="450" t="str">
        <f>'H. Location and Premises'!$C64</f>
        <v>Please select</v>
      </c>
      <c r="CW5" s="450" t="str">
        <f>'H. Location and Premises'!$C66</f>
        <v>Please select</v>
      </c>
      <c r="CX5" s="450" t="str">
        <f>'H. Location and Premises'!$C68</f>
        <v>Please select</v>
      </c>
      <c r="CY5" s="450" t="str">
        <f>'H. Location and Premises'!$C70</f>
        <v>Please select</v>
      </c>
      <c r="CZ5" s="450">
        <f>'H. Location and Premises'!$C72</f>
        <v>0</v>
      </c>
      <c r="DA5" s="450" t="str">
        <f>'H. Location and Premises'!$C74</f>
        <v>Please select</v>
      </c>
      <c r="DB5" s="450">
        <f>'H. Location and Premises'!$C76</f>
        <v>0</v>
      </c>
      <c r="DC5" s="450">
        <f>'H. Location and Premises'!$C78</f>
        <v>0</v>
      </c>
      <c r="DD5" s="450" t="str">
        <f>'H. Location and Premises'!$C80</f>
        <v>Please select</v>
      </c>
      <c r="DE5" s="450" t="str">
        <f>'H. Location and Premises'!$C82</f>
        <v>Please select</v>
      </c>
      <c r="DF5" s="450">
        <f>'H. Location and Premises'!$C84</f>
        <v>0</v>
      </c>
      <c r="DG5" s="450">
        <f>'H. Location and Premises'!$C86</f>
        <v>0</v>
      </c>
      <c r="DH5" s="450" t="str">
        <f>'H. Location and Premises'!$C88</f>
        <v>Please select</v>
      </c>
      <c r="DI5" s="450" t="str">
        <f>'H. Location and Premises'!$C90</f>
        <v>Please select</v>
      </c>
      <c r="DJ5" s="450" t="str">
        <f>'H. Location and Premises'!$C92</f>
        <v>Please select</v>
      </c>
      <c r="DK5" s="450">
        <f>'H. Location and Premises'!$C94</f>
        <v>0</v>
      </c>
      <c r="DL5" s="450">
        <f>'H. Location and Premises'!$C96</f>
        <v>0</v>
      </c>
      <c r="DM5" s="450">
        <f>'H. Location and Premises'!$C98</f>
        <v>0</v>
      </c>
      <c r="DN5" s="450">
        <f>'H. Location and Premises'!$C100</f>
        <v>0</v>
      </c>
      <c r="DO5" s="450">
        <f>'H. Location and Premises'!$C104</f>
        <v>0</v>
      </c>
      <c r="DP5" s="450" t="str">
        <f>'H. Location and Premises'!$C106</f>
        <v>Please select</v>
      </c>
      <c r="DQ5" s="450" t="str">
        <f>'H. Location and Premises'!$C108</f>
        <v>Please select</v>
      </c>
      <c r="DR5" s="450" t="str">
        <f>'H. Location and Premises'!$C110</f>
        <v>Please select</v>
      </c>
      <c r="DS5" s="450" t="str">
        <f>'H. Location and Premises'!$C112</f>
        <v>Please select</v>
      </c>
      <c r="DT5" s="450">
        <f>'H. Location and Premises'!$C114</f>
        <v>0</v>
      </c>
      <c r="DU5" s="450" t="str">
        <f>'H. Location and Premises'!$C116</f>
        <v>Please select</v>
      </c>
      <c r="DV5" s="450">
        <f>'H. Location and Premises'!$C118</f>
        <v>0</v>
      </c>
      <c r="DW5" s="450">
        <f>'H. Location and Premises'!$C120</f>
        <v>0</v>
      </c>
      <c r="DX5" s="450" t="str">
        <f>'H. Location and Premises'!$C122</f>
        <v>Please select</v>
      </c>
      <c r="DY5" s="450" t="str">
        <f>'H. Location and Premises'!$C124</f>
        <v>Please select</v>
      </c>
      <c r="DZ5" s="450">
        <f>'H. Location and Premises'!$C126</f>
        <v>0</v>
      </c>
      <c r="EA5" s="450">
        <f>'H. Location and Premises'!$C128</f>
        <v>0</v>
      </c>
      <c r="EB5" s="450" t="str">
        <f>'H. Location and Premises'!$C130</f>
        <v>Please select</v>
      </c>
      <c r="EC5" s="450" t="str">
        <f>'H. Location and Premises'!$C132</f>
        <v>Please select</v>
      </c>
      <c r="ED5" s="450" t="str">
        <f>'H. Location and Premises'!$C134</f>
        <v>Please select</v>
      </c>
      <c r="EE5" s="450">
        <f>'H. Location and Premises'!$C136</f>
        <v>0</v>
      </c>
      <c r="EF5" s="450">
        <f>'H. Location and Premises'!$C138</f>
        <v>0</v>
      </c>
      <c r="EG5" s="450">
        <f>'H. Location and Premises'!$C140</f>
        <v>0</v>
      </c>
      <c r="EH5" s="450">
        <f>'H. Location and Premises'!$C142</f>
        <v>0</v>
      </c>
      <c r="EI5" s="450">
        <f>'H. Location and Premises'!$C146</f>
        <v>0</v>
      </c>
      <c r="EJ5" s="450" t="str">
        <f>'H. Location and Premises'!$C148</f>
        <v>Please select</v>
      </c>
      <c r="EK5" s="450" t="str">
        <f>'H. Location and Premises'!$C150</f>
        <v>Please select</v>
      </c>
      <c r="EL5" s="450" t="str">
        <f>'H. Location and Premises'!$C152</f>
        <v>Please select</v>
      </c>
      <c r="EM5" s="450" t="str">
        <f>'H. Location and Premises'!$C154</f>
        <v>Please select</v>
      </c>
      <c r="EN5" s="450">
        <f>'H. Location and Premises'!$C156</f>
        <v>0</v>
      </c>
      <c r="EO5" s="450" t="str">
        <f>'H. Location and Premises'!$C158</f>
        <v>Please select</v>
      </c>
      <c r="EP5" s="450">
        <f>'H. Location and Premises'!$C160</f>
        <v>0</v>
      </c>
      <c r="EQ5" s="450">
        <f>'H. Location and Premises'!$C162</f>
        <v>0</v>
      </c>
      <c r="ER5" s="450" t="str">
        <f>'H. Location and Premises'!$C164</f>
        <v>Please select</v>
      </c>
      <c r="ES5" s="450" t="str">
        <f>'H. Location and Premises'!$C166</f>
        <v>Please select</v>
      </c>
      <c r="ET5" s="450">
        <f>'H. Location and Premises'!$C168</f>
        <v>0</v>
      </c>
      <c r="EU5" s="450">
        <f>'H. Location and Premises'!$C170</f>
        <v>0</v>
      </c>
      <c r="EV5" s="450" t="str">
        <f>'H. Location and Premises'!$C172</f>
        <v>Please select</v>
      </c>
      <c r="EW5" s="450" t="str">
        <f>'H. Location and Premises'!$C174</f>
        <v>Please select</v>
      </c>
      <c r="EX5" s="450" t="str">
        <f>'H. Location and Premises'!$C176</f>
        <v>Please select</v>
      </c>
      <c r="EY5" s="450">
        <f>'H. Location and Premises'!$C178</f>
        <v>0</v>
      </c>
      <c r="EZ5" s="450">
        <f>'H. Location and Premises'!$C180</f>
        <v>0</v>
      </c>
      <c r="FA5" s="450">
        <f>'H. Location and Premises'!$C182</f>
        <v>0</v>
      </c>
      <c r="FB5" s="450">
        <f>'H. Location and Premises'!$C184</f>
        <v>0</v>
      </c>
      <c r="FC5" s="450" t="str">
        <f>'H. Location and Premises'!$C187</f>
        <v>Please select</v>
      </c>
      <c r="FD5" s="450">
        <f>'H. Location and Premises'!$C189</f>
        <v>0</v>
      </c>
      <c r="FE5" s="450">
        <f>'H. Location and Premises'!$C191</f>
        <v>0</v>
      </c>
      <c r="FF5" s="450">
        <f>'H. Location and Premises'!$C193</f>
        <v>0</v>
      </c>
      <c r="FG5" s="450">
        <f>'H. Location and Premises'!$C195</f>
        <v>0</v>
      </c>
    </row>
    <row r="7" spans="1:163" ht="31.5" customHeight="1">
      <c r="E7" s="493"/>
    </row>
    <row r="8" spans="1:163" ht="31.5" customHeight="1">
      <c r="E8" s="493"/>
    </row>
    <row r="9" spans="1:163" ht="31.5" customHeight="1">
      <c r="E9" s="493"/>
    </row>
    <row r="10" spans="1:163" ht="31.5" customHeight="1">
      <c r="E10" s="493"/>
    </row>
    <row r="11" spans="1:163" ht="31.5" customHeight="1">
      <c r="E11" s="493"/>
    </row>
    <row r="12" spans="1:163" ht="31.5" customHeight="1">
      <c r="E12" s="493"/>
    </row>
    <row r="13" spans="1:163" ht="31.5" customHeight="1">
      <c r="E13" s="493"/>
    </row>
    <row r="14" spans="1:163" ht="31.5" customHeight="1">
      <c r="E14" s="493"/>
    </row>
    <row r="15" spans="1:163" ht="31.5" customHeight="1">
      <c r="C15" s="454"/>
      <c r="E15" s="493"/>
      <c r="F15" s="454"/>
    </row>
    <row r="16" spans="1:163" ht="31.5" customHeight="1" thickBot="1">
      <c r="E16" s="493"/>
    </row>
    <row r="17" spans="5:57" ht="31.5" customHeight="1" thickBot="1">
      <c r="E17" s="493"/>
      <c r="BE17" s="16" t="s">
        <v>14</v>
      </c>
    </row>
    <row r="18" spans="5:57" ht="31.5" customHeight="1">
      <c r="E18" s="493"/>
      <c r="BE18" s="17" t="s">
        <v>182</v>
      </c>
    </row>
    <row r="19" spans="5:57" ht="31.5" customHeight="1" thickBot="1">
      <c r="E19" s="493"/>
      <c r="BE19" s="18" t="s">
        <v>183</v>
      </c>
    </row>
    <row r="20" spans="5:57" ht="31.5" customHeight="1">
      <c r="E20" s="493"/>
    </row>
    <row r="21" spans="5:57" ht="31.5" customHeight="1">
      <c r="E21" s="493"/>
    </row>
    <row r="22" spans="5:57" ht="31.5" customHeight="1">
      <c r="E22" s="493"/>
    </row>
    <row r="23" spans="5:57" ht="31.5" customHeight="1">
      <c r="E23" s="493"/>
    </row>
    <row r="24" spans="5:57" ht="31.5" customHeight="1">
      <c r="E24" s="493"/>
    </row>
    <row r="25" spans="5:57" ht="31.5" customHeight="1">
      <c r="E25" s="493"/>
    </row>
    <row r="26" spans="5:57" ht="31.5" customHeight="1">
      <c r="E26" s="493"/>
    </row>
    <row r="27" spans="5:57" ht="31.5" customHeight="1">
      <c r="E27" s="493"/>
    </row>
    <row r="28" spans="5:57" ht="31.5" customHeight="1">
      <c r="E28" s="493"/>
    </row>
    <row r="29" spans="5:57" ht="31.5" customHeight="1">
      <c r="E29" s="493"/>
    </row>
    <row r="30" spans="5:57" ht="31.5" customHeight="1">
      <c r="E30" s="493"/>
    </row>
    <row r="31" spans="5:57" ht="31.5" customHeight="1">
      <c r="E31" s="493"/>
    </row>
    <row r="32" spans="5:57" ht="31.5" customHeight="1">
      <c r="E32" s="493"/>
    </row>
    <row r="33" spans="5:5" ht="31.5" customHeight="1">
      <c r="E33" s="493"/>
    </row>
    <row r="34" spans="5:5" ht="31.5" customHeight="1">
      <c r="E34" s="493"/>
    </row>
    <row r="35" spans="5:5" ht="31.5" customHeight="1">
      <c r="E35" s="493"/>
    </row>
    <row r="36" spans="5:5" ht="31.5" customHeight="1">
      <c r="E36" s="493"/>
    </row>
    <row r="37" spans="5:5" ht="31.5" customHeight="1">
      <c r="E37" s="493"/>
    </row>
    <row r="38" spans="5:5" ht="31.5" customHeight="1">
      <c r="E38" s="493"/>
    </row>
    <row r="39" spans="5:5" ht="31.5" customHeight="1">
      <c r="E39" s="493"/>
    </row>
    <row r="40" spans="5:5" ht="31.5" customHeight="1">
      <c r="E40" s="493"/>
    </row>
    <row r="41" spans="5:5" ht="31.5" customHeight="1">
      <c r="E41" s="493"/>
    </row>
    <row r="42" spans="5:5" ht="31.5" customHeight="1">
      <c r="E42" s="493"/>
    </row>
    <row r="43" spans="5:5" ht="31.5" customHeight="1">
      <c r="E43" s="493"/>
    </row>
    <row r="44" spans="5:5" ht="31.5" customHeight="1">
      <c r="E44" s="493"/>
    </row>
    <row r="45" spans="5:5" ht="31.5" customHeight="1">
      <c r="E45" s="493"/>
    </row>
    <row r="46" spans="5:5" ht="31.5" customHeight="1">
      <c r="E46" s="493"/>
    </row>
    <row r="47" spans="5:5" ht="31.5" customHeight="1">
      <c r="E47" s="493"/>
    </row>
    <row r="48" spans="5:5" ht="31.5" customHeight="1">
      <c r="E48" s="493"/>
    </row>
    <row r="49" spans="3:6" ht="31.5" customHeight="1">
      <c r="E49" s="493"/>
    </row>
    <row r="50" spans="3:6" ht="31.5" customHeight="1">
      <c r="E50" s="493"/>
    </row>
    <row r="51" spans="3:6" ht="31.5" customHeight="1">
      <c r="E51" s="493"/>
    </row>
    <row r="52" spans="3:6" ht="31.5" customHeight="1">
      <c r="E52" s="493"/>
    </row>
    <row r="53" spans="3:6" ht="31.5" customHeight="1">
      <c r="E53" s="493"/>
    </row>
    <row r="54" spans="3:6" ht="31.5" customHeight="1">
      <c r="E54" s="493"/>
    </row>
    <row r="55" spans="3:6" ht="31.5" customHeight="1">
      <c r="E55" s="493"/>
    </row>
    <row r="56" spans="3:6" ht="31.5" customHeight="1">
      <c r="E56" s="493"/>
    </row>
    <row r="57" spans="3:6" ht="31.5" customHeight="1">
      <c r="E57" s="493"/>
    </row>
    <row r="58" spans="3:6" ht="31.5" customHeight="1">
      <c r="E58" s="493"/>
    </row>
    <row r="59" spans="3:6" ht="31.5" customHeight="1">
      <c r="E59" s="493"/>
    </row>
    <row r="60" spans="3:6" ht="31.5" customHeight="1">
      <c r="E60" s="493"/>
    </row>
    <row r="61" spans="3:6" ht="31.5" customHeight="1">
      <c r="E61" s="493"/>
    </row>
    <row r="62" spans="3:6" ht="31.5" customHeight="1">
      <c r="E62" s="493"/>
    </row>
    <row r="63" spans="3:6" ht="31.5" customHeight="1">
      <c r="E63" s="493"/>
    </row>
    <row r="64" spans="3:6" ht="31.5" customHeight="1">
      <c r="C64" s="454"/>
      <c r="E64" s="493"/>
      <c r="F64" s="454"/>
    </row>
    <row r="65" spans="5:5" ht="31.5" customHeight="1">
      <c r="E65" s="493"/>
    </row>
    <row r="66" spans="5:5" ht="31.5" customHeight="1">
      <c r="E66" s="493"/>
    </row>
    <row r="67" spans="5:5" ht="31.5" customHeight="1">
      <c r="E67" s="493"/>
    </row>
    <row r="68" spans="5:5" ht="31.5" customHeight="1">
      <c r="E68" s="493"/>
    </row>
    <row r="69" spans="5:5" ht="31.5" customHeight="1">
      <c r="E69" s="493"/>
    </row>
    <row r="70" spans="5:5" ht="31.5" customHeight="1">
      <c r="E70" s="493"/>
    </row>
    <row r="71" spans="5:5" ht="31.5" customHeight="1">
      <c r="E71" s="493"/>
    </row>
    <row r="72" spans="5:5" ht="31.5" customHeight="1">
      <c r="E72" s="493"/>
    </row>
    <row r="73" spans="5:5" ht="31.5" customHeight="1">
      <c r="E73" s="493"/>
    </row>
    <row r="74" spans="5:5" ht="31.5" customHeight="1">
      <c r="E74" s="493"/>
    </row>
    <row r="75" spans="5:5" ht="31.5" customHeight="1">
      <c r="E75" s="493"/>
    </row>
    <row r="76" spans="5:5" ht="31.5" customHeight="1">
      <c r="E76" s="493"/>
    </row>
    <row r="77" spans="5:5" ht="31.5" customHeight="1">
      <c r="E77" s="493"/>
    </row>
    <row r="78" spans="5:5" ht="31.5" customHeight="1">
      <c r="E78" s="493"/>
    </row>
    <row r="79" spans="5:5" ht="31.5" customHeight="1">
      <c r="E79" s="493"/>
    </row>
    <row r="80" spans="5:5" ht="31.5" customHeight="1">
      <c r="E80" s="493"/>
    </row>
    <row r="81" spans="5:5" ht="31.5" customHeight="1">
      <c r="E81" s="493"/>
    </row>
    <row r="82" spans="5:5" ht="31.5" customHeight="1">
      <c r="E82" s="493"/>
    </row>
    <row r="94" spans="5:5" ht="37.5" customHeight="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3"/>
  <sheetViews>
    <sheetView topLeftCell="AC1" workbookViewId="0">
      <selection activeCell="AJ16" sqref="AJ16"/>
    </sheetView>
  </sheetViews>
  <sheetFormatPr defaultColWidth="9.140625" defaultRowHeight="15"/>
  <cols>
    <col min="1" max="2" width="15.140625" style="452" customWidth="1"/>
    <col min="3" max="3" width="20.7109375" style="452" customWidth="1"/>
    <col min="4" max="4" width="23.42578125" style="452" customWidth="1"/>
    <col min="5" max="5" width="56.28515625" style="452" customWidth="1"/>
    <col min="6" max="6" width="37.7109375" style="452" customWidth="1"/>
    <col min="7" max="7" width="37.28515625" style="452" customWidth="1"/>
    <col min="8" max="9" width="30.85546875" style="452" customWidth="1"/>
    <col min="10" max="10" width="44" style="452" customWidth="1"/>
    <col min="11" max="11" width="43" style="452" customWidth="1"/>
    <col min="12" max="12" width="56" style="452" customWidth="1"/>
    <col min="13" max="14" width="33.5703125" style="452" customWidth="1"/>
    <col min="15" max="15" width="24.85546875" style="452" customWidth="1"/>
    <col min="16" max="16" width="39.42578125" style="452" customWidth="1"/>
    <col min="17" max="17" width="40.140625" style="452" customWidth="1"/>
    <col min="18" max="18" width="34.7109375" style="452" customWidth="1"/>
    <col min="19" max="19" width="27.85546875" style="452" customWidth="1"/>
    <col min="20" max="20" width="23" style="452" customWidth="1"/>
    <col min="21" max="21" width="27.85546875" style="452" customWidth="1"/>
    <col min="22" max="22" width="21.7109375" style="452" customWidth="1"/>
    <col min="23" max="23" width="32.42578125" style="452" customWidth="1"/>
    <col min="24" max="24" width="16.5703125" style="452" customWidth="1"/>
    <col min="25" max="25" width="20" style="452" customWidth="1"/>
    <col min="26" max="26" width="14.28515625" style="452" customWidth="1"/>
    <col min="27" max="27" width="23.5703125" style="452" customWidth="1"/>
    <col min="28" max="28" width="38.28515625" style="452" customWidth="1"/>
    <col min="29" max="29" width="32.85546875" style="452" customWidth="1"/>
    <col min="30" max="30" width="33.140625" style="452" customWidth="1"/>
    <col min="31" max="31" width="24.85546875" style="452" customWidth="1"/>
    <col min="32" max="32" width="15.42578125" style="452" customWidth="1"/>
    <col min="33" max="33" width="17" style="452" customWidth="1"/>
    <col min="34" max="34" width="39.28515625" style="452" customWidth="1"/>
    <col min="35" max="35" width="13.5703125" style="452" customWidth="1"/>
    <col min="36" max="36" width="26.5703125" style="452" customWidth="1"/>
    <col min="37" max="16384" width="9.140625" style="452"/>
  </cols>
  <sheetData>
    <row r="1" spans="1:40">
      <c r="A1" s="452" t="s">
        <v>639</v>
      </c>
    </row>
    <row r="6" spans="1:40">
      <c r="A6" s="452">
        <v>1</v>
      </c>
      <c r="B6" s="452">
        <v>2</v>
      </c>
      <c r="C6" s="452">
        <v>3</v>
      </c>
      <c r="D6" s="452">
        <v>4</v>
      </c>
      <c r="E6" s="452">
        <v>5</v>
      </c>
      <c r="F6" s="452">
        <v>6</v>
      </c>
      <c r="G6" s="452">
        <v>7</v>
      </c>
      <c r="H6" s="452">
        <v>8</v>
      </c>
      <c r="I6" s="452">
        <v>9</v>
      </c>
      <c r="J6" s="452">
        <v>10</v>
      </c>
      <c r="K6" s="452">
        <v>11</v>
      </c>
      <c r="L6" s="452">
        <v>12</v>
      </c>
      <c r="M6" s="452">
        <v>13</v>
      </c>
      <c r="N6" s="452">
        <v>14</v>
      </c>
      <c r="O6" s="452">
        <v>15</v>
      </c>
      <c r="P6" s="452">
        <v>16</v>
      </c>
      <c r="Q6" s="452">
        <v>17</v>
      </c>
      <c r="R6" s="452">
        <v>18</v>
      </c>
      <c r="S6" s="452">
        <v>19</v>
      </c>
      <c r="T6" s="452">
        <v>20</v>
      </c>
      <c r="U6" s="452">
        <v>21</v>
      </c>
      <c r="V6" s="452">
        <v>22</v>
      </c>
      <c r="W6" s="452">
        <v>23</v>
      </c>
      <c r="X6" s="452">
        <v>24</v>
      </c>
      <c r="Y6" s="452">
        <v>25</v>
      </c>
      <c r="Z6" s="452">
        <v>26</v>
      </c>
      <c r="AA6" s="452">
        <v>27</v>
      </c>
      <c r="AB6" s="452">
        <v>28</v>
      </c>
      <c r="AC6" s="452">
        <v>29</v>
      </c>
      <c r="AD6" s="452">
        <v>30</v>
      </c>
      <c r="AE6" s="452">
        <v>31</v>
      </c>
      <c r="AF6" s="452">
        <v>32</v>
      </c>
      <c r="AG6" s="452">
        <v>33</v>
      </c>
      <c r="AH6" s="452">
        <v>34</v>
      </c>
      <c r="AI6" s="452">
        <v>35</v>
      </c>
      <c r="AJ6" s="452">
        <v>36</v>
      </c>
      <c r="AK6" s="452">
        <v>37</v>
      </c>
      <c r="AL6" s="452">
        <v>38</v>
      </c>
      <c r="AN6" s="452">
        <v>39</v>
      </c>
    </row>
    <row r="8" spans="1:40">
      <c r="A8" s="452" t="s">
        <v>640</v>
      </c>
      <c r="B8" s="452" t="s">
        <v>641</v>
      </c>
      <c r="C8" s="452" t="s">
        <v>642</v>
      </c>
      <c r="D8" s="452" t="s">
        <v>643</v>
      </c>
      <c r="E8" s="452" t="s">
        <v>644</v>
      </c>
      <c r="F8" s="452" t="s">
        <v>645</v>
      </c>
      <c r="G8" s="452" t="s">
        <v>646</v>
      </c>
      <c r="H8" s="452" t="s">
        <v>13</v>
      </c>
      <c r="I8" s="452" t="s">
        <v>647</v>
      </c>
      <c r="J8" s="452" t="s">
        <v>648</v>
      </c>
      <c r="K8" s="452" t="s">
        <v>649</v>
      </c>
      <c r="L8" s="452" t="s">
        <v>650</v>
      </c>
      <c r="M8" s="452" t="s">
        <v>651</v>
      </c>
      <c r="N8" s="452" t="s">
        <v>652</v>
      </c>
      <c r="O8" s="452" t="s">
        <v>653</v>
      </c>
      <c r="P8" s="452" t="s">
        <v>654</v>
      </c>
      <c r="Q8" s="452" t="s">
        <v>655</v>
      </c>
      <c r="R8" s="452" t="s">
        <v>656</v>
      </c>
      <c r="S8" s="452" t="s">
        <v>657</v>
      </c>
      <c r="T8" s="452" t="s">
        <v>658</v>
      </c>
      <c r="U8" s="452" t="s">
        <v>659</v>
      </c>
      <c r="V8" s="452" t="s">
        <v>660</v>
      </c>
      <c r="W8" s="452" t="s">
        <v>661</v>
      </c>
      <c r="X8" s="452" t="s">
        <v>662</v>
      </c>
      <c r="Y8" s="452" t="s">
        <v>663</v>
      </c>
      <c r="Z8" s="452" t="s">
        <v>664</v>
      </c>
      <c r="AA8" s="452" t="s">
        <v>665</v>
      </c>
      <c r="AB8" s="452" t="s">
        <v>666</v>
      </c>
      <c r="AC8" s="452" t="s">
        <v>667</v>
      </c>
      <c r="AD8" s="452" t="s">
        <v>668</v>
      </c>
      <c r="AE8" s="452" t="s">
        <v>669</v>
      </c>
      <c r="AF8" s="452" t="s">
        <v>670</v>
      </c>
      <c r="AG8" s="452" t="s">
        <v>671</v>
      </c>
      <c r="AH8" s="452" t="s">
        <v>672</v>
      </c>
      <c r="AI8" s="452" t="s">
        <v>673</v>
      </c>
      <c r="AK8" s="507" t="s">
        <v>907</v>
      </c>
    </row>
    <row r="10" spans="1:40">
      <c r="A10" s="452" t="s">
        <v>605</v>
      </c>
      <c r="B10" s="452" t="s">
        <v>605</v>
      </c>
      <c r="C10" s="452" t="s">
        <v>605</v>
      </c>
      <c r="D10" s="452" t="s">
        <v>605</v>
      </c>
      <c r="E10" s="452" t="s">
        <v>605</v>
      </c>
      <c r="F10" s="452" t="s">
        <v>605</v>
      </c>
      <c r="G10" s="452" t="s">
        <v>605</v>
      </c>
      <c r="H10" s="452" t="s">
        <v>605</v>
      </c>
      <c r="I10" s="452" t="s">
        <v>605</v>
      </c>
      <c r="J10" s="452" t="s">
        <v>605</v>
      </c>
      <c r="K10" s="452" t="s">
        <v>605</v>
      </c>
      <c r="L10" s="452" t="s">
        <v>605</v>
      </c>
      <c r="M10" s="452" t="s">
        <v>605</v>
      </c>
      <c r="N10" s="452" t="s">
        <v>605</v>
      </c>
      <c r="O10" s="453" t="s">
        <v>605</v>
      </c>
      <c r="P10" s="452" t="s">
        <v>605</v>
      </c>
      <c r="Q10" s="452" t="s">
        <v>605</v>
      </c>
      <c r="R10" s="452" t="s">
        <v>605</v>
      </c>
      <c r="S10" s="452" t="s">
        <v>605</v>
      </c>
      <c r="T10" s="452" t="s">
        <v>605</v>
      </c>
      <c r="U10" s="452" t="s">
        <v>605</v>
      </c>
      <c r="V10" s="452" t="s">
        <v>605</v>
      </c>
      <c r="W10" s="452" t="s">
        <v>605</v>
      </c>
      <c r="X10" s="452" t="s">
        <v>605</v>
      </c>
      <c r="Y10" s="452" t="s">
        <v>605</v>
      </c>
      <c r="Z10" s="452" t="s">
        <v>605</v>
      </c>
      <c r="AA10" s="452" t="s">
        <v>605</v>
      </c>
      <c r="AB10" s="452" t="s">
        <v>605</v>
      </c>
      <c r="AC10" s="452" t="s">
        <v>605</v>
      </c>
      <c r="AD10" s="452" t="s">
        <v>605</v>
      </c>
      <c r="AE10" s="453" t="s">
        <v>605</v>
      </c>
      <c r="AF10" s="452" t="s">
        <v>605</v>
      </c>
      <c r="AG10" s="452" t="s">
        <v>605</v>
      </c>
      <c r="AH10" s="452" t="s">
        <v>605</v>
      </c>
      <c r="AI10" s="452" t="s">
        <v>605</v>
      </c>
      <c r="AJ10" s="452" t="s">
        <v>605</v>
      </c>
      <c r="AK10" s="507" t="s">
        <v>605</v>
      </c>
      <c r="AN10" s="517" t="s">
        <v>605</v>
      </c>
    </row>
    <row r="11" spans="1:40">
      <c r="A11" s="452" t="s">
        <v>674</v>
      </c>
      <c r="B11" s="452" t="s">
        <v>675</v>
      </c>
      <c r="C11" s="452" t="s">
        <v>674</v>
      </c>
      <c r="D11" s="452" t="s">
        <v>674</v>
      </c>
      <c r="E11" s="452" t="s">
        <v>676</v>
      </c>
      <c r="F11" s="452" t="s">
        <v>677</v>
      </c>
      <c r="G11" s="451" t="s">
        <v>678</v>
      </c>
      <c r="H11" s="452" t="s">
        <v>679</v>
      </c>
      <c r="I11" s="454" t="s">
        <v>680</v>
      </c>
      <c r="J11" s="452" t="s">
        <v>681</v>
      </c>
      <c r="K11" s="455" t="s">
        <v>681</v>
      </c>
      <c r="L11" s="455" t="s">
        <v>681</v>
      </c>
      <c r="M11" s="452" t="s">
        <v>32</v>
      </c>
      <c r="N11" s="452" t="s">
        <v>549</v>
      </c>
      <c r="O11" s="453">
        <v>0</v>
      </c>
      <c r="P11" s="456" t="s">
        <v>682</v>
      </c>
      <c r="Q11" s="452" t="s">
        <v>683</v>
      </c>
      <c r="R11" s="452" t="s">
        <v>684</v>
      </c>
      <c r="S11" s="452" t="s">
        <v>685</v>
      </c>
      <c r="T11" s="452" t="s">
        <v>686</v>
      </c>
      <c r="U11" s="454" t="s">
        <v>687</v>
      </c>
      <c r="V11" s="452" t="s">
        <v>688</v>
      </c>
      <c r="W11" s="452" t="s">
        <v>689</v>
      </c>
      <c r="X11" s="452">
        <v>2014</v>
      </c>
      <c r="Y11" s="452" t="s">
        <v>690</v>
      </c>
      <c r="Z11" s="452" t="s">
        <v>691</v>
      </c>
      <c r="AA11" s="454" t="s">
        <v>692</v>
      </c>
      <c r="AB11" s="452" t="s">
        <v>693</v>
      </c>
      <c r="AC11" s="452" t="s">
        <v>694</v>
      </c>
      <c r="AD11" s="452" t="s">
        <v>695</v>
      </c>
      <c r="AE11" s="453">
        <v>3</v>
      </c>
      <c r="AF11" s="452" t="s">
        <v>696</v>
      </c>
      <c r="AG11" s="452">
        <v>2015</v>
      </c>
      <c r="AH11" s="452" t="s">
        <v>697</v>
      </c>
      <c r="AI11" s="452">
        <v>1</v>
      </c>
      <c r="AJ11" s="523" t="s">
        <v>904</v>
      </c>
      <c r="AK11" s="452">
        <v>1</v>
      </c>
      <c r="AN11" s="517" t="s">
        <v>912</v>
      </c>
    </row>
    <row r="12" spans="1:40">
      <c r="A12" s="452" t="s">
        <v>698</v>
      </c>
      <c r="B12" s="452" t="s">
        <v>674</v>
      </c>
      <c r="C12" s="452" t="s">
        <v>698</v>
      </c>
      <c r="D12" s="452" t="s">
        <v>698</v>
      </c>
      <c r="E12" s="452" t="s">
        <v>699</v>
      </c>
      <c r="F12" s="452" t="s">
        <v>700</v>
      </c>
      <c r="G12" s="452" t="s">
        <v>701</v>
      </c>
      <c r="H12" s="452" t="s">
        <v>702</v>
      </c>
      <c r="I12" s="454" t="s">
        <v>703</v>
      </c>
      <c r="J12" s="452" t="s">
        <v>704</v>
      </c>
      <c r="K12" s="455" t="s">
        <v>704</v>
      </c>
      <c r="L12" s="455" t="s">
        <v>704</v>
      </c>
      <c r="M12" s="452" t="s">
        <v>33</v>
      </c>
      <c r="N12" s="452" t="s">
        <v>32</v>
      </c>
      <c r="O12" s="453">
        <v>1</v>
      </c>
      <c r="P12" s="452" t="s">
        <v>705</v>
      </c>
      <c r="Q12" s="452" t="s">
        <v>706</v>
      </c>
      <c r="R12" s="452" t="s">
        <v>707</v>
      </c>
      <c r="S12" s="452" t="s">
        <v>708</v>
      </c>
      <c r="T12" s="452" t="s">
        <v>709</v>
      </c>
      <c r="U12" s="454" t="s">
        <v>710</v>
      </c>
      <c r="V12" s="452" t="s">
        <v>711</v>
      </c>
      <c r="W12" s="452" t="s">
        <v>712</v>
      </c>
      <c r="X12" s="452">
        <v>2015</v>
      </c>
      <c r="Y12" s="452" t="s">
        <v>713</v>
      </c>
      <c r="Z12" s="452" t="s">
        <v>714</v>
      </c>
      <c r="AA12" s="454" t="s">
        <v>715</v>
      </c>
      <c r="AB12" s="452" t="s">
        <v>716</v>
      </c>
      <c r="AC12" s="452" t="s">
        <v>717</v>
      </c>
      <c r="AD12" s="452" t="s">
        <v>718</v>
      </c>
      <c r="AE12" s="453">
        <v>4</v>
      </c>
      <c r="AF12" s="452" t="s">
        <v>719</v>
      </c>
      <c r="AG12" s="452">
        <v>2016</v>
      </c>
      <c r="AH12" s="452" t="s">
        <v>720</v>
      </c>
      <c r="AI12" s="452">
        <v>2</v>
      </c>
      <c r="AJ12" s="523" t="s">
        <v>905</v>
      </c>
      <c r="AK12" s="452">
        <v>2</v>
      </c>
      <c r="AN12" s="517" t="s">
        <v>913</v>
      </c>
    </row>
    <row r="13" spans="1:40">
      <c r="B13" s="452" t="s">
        <v>698</v>
      </c>
      <c r="C13" s="452" t="s">
        <v>721</v>
      </c>
      <c r="D13" s="452" t="s">
        <v>722</v>
      </c>
      <c r="E13" s="455" t="s">
        <v>723</v>
      </c>
      <c r="F13" s="452" t="s">
        <v>724</v>
      </c>
      <c r="G13" s="452" t="s">
        <v>725</v>
      </c>
      <c r="H13" s="452" t="s">
        <v>726</v>
      </c>
      <c r="I13" s="454" t="s">
        <v>727</v>
      </c>
      <c r="J13" s="452" t="s">
        <v>728</v>
      </c>
      <c r="K13" s="455" t="s">
        <v>728</v>
      </c>
      <c r="L13" s="455" t="s">
        <v>728</v>
      </c>
      <c r="M13" s="452" t="s">
        <v>34</v>
      </c>
      <c r="N13" s="452" t="s">
        <v>33</v>
      </c>
      <c r="O13" s="453">
        <v>2</v>
      </c>
      <c r="P13" s="452" t="s">
        <v>729</v>
      </c>
      <c r="Q13" s="452" t="s">
        <v>12</v>
      </c>
      <c r="S13" s="452" t="s">
        <v>730</v>
      </c>
      <c r="U13" s="454" t="s">
        <v>731</v>
      </c>
      <c r="V13" s="452" t="s">
        <v>732</v>
      </c>
      <c r="W13" s="452" t="s">
        <v>733</v>
      </c>
      <c r="X13" s="452">
        <v>2016</v>
      </c>
      <c r="Y13" s="452" t="s">
        <v>734</v>
      </c>
      <c r="Z13" s="452" t="s">
        <v>735</v>
      </c>
      <c r="AA13" s="454" t="s">
        <v>736</v>
      </c>
      <c r="AB13" s="452" t="s">
        <v>737</v>
      </c>
      <c r="AC13" s="452" t="s">
        <v>738</v>
      </c>
      <c r="AD13" s="452" t="s">
        <v>739</v>
      </c>
      <c r="AE13" s="453">
        <v>5</v>
      </c>
      <c r="AF13" s="452" t="s">
        <v>740</v>
      </c>
      <c r="AG13" s="452">
        <v>2017</v>
      </c>
      <c r="AH13" s="452" t="s">
        <v>741</v>
      </c>
      <c r="AI13" s="452">
        <v>3</v>
      </c>
      <c r="AJ13" s="523" t="s">
        <v>928</v>
      </c>
      <c r="AK13" s="452">
        <v>3</v>
      </c>
      <c r="AN13" s="517" t="s">
        <v>914</v>
      </c>
    </row>
    <row r="14" spans="1:40">
      <c r="E14" s="455" t="s">
        <v>742</v>
      </c>
      <c r="F14" s="452" t="s">
        <v>743</v>
      </c>
      <c r="G14" s="457" t="s">
        <v>744</v>
      </c>
      <c r="H14" s="452" t="s">
        <v>745</v>
      </c>
      <c r="I14" s="454" t="s">
        <v>746</v>
      </c>
      <c r="J14" s="452" t="s">
        <v>747</v>
      </c>
      <c r="K14" s="455" t="s">
        <v>747</v>
      </c>
      <c r="L14" s="455" t="s">
        <v>747</v>
      </c>
      <c r="M14" s="452" t="s">
        <v>35</v>
      </c>
      <c r="N14" s="452" t="s">
        <v>34</v>
      </c>
      <c r="O14" s="453">
        <v>3</v>
      </c>
      <c r="P14" s="452" t="s">
        <v>748</v>
      </c>
      <c r="Q14" s="452" t="s">
        <v>749</v>
      </c>
      <c r="S14" s="452" t="s">
        <v>750</v>
      </c>
      <c r="U14" s="454" t="s">
        <v>751</v>
      </c>
      <c r="V14" s="452" t="s">
        <v>752</v>
      </c>
      <c r="X14" s="452">
        <v>2017</v>
      </c>
      <c r="Z14" s="452" t="s">
        <v>12</v>
      </c>
      <c r="AA14" s="454" t="s">
        <v>753</v>
      </c>
      <c r="AC14" s="452" t="s">
        <v>754</v>
      </c>
      <c r="AE14" s="453">
        <v>6</v>
      </c>
      <c r="AF14" s="452" t="s">
        <v>755</v>
      </c>
      <c r="AH14" s="499" t="s">
        <v>875</v>
      </c>
      <c r="AI14" s="452">
        <v>4</v>
      </c>
      <c r="AJ14" s="454"/>
      <c r="AK14" s="452">
        <v>4</v>
      </c>
    </row>
    <row r="15" spans="1:40">
      <c r="E15" s="452" t="s">
        <v>756</v>
      </c>
      <c r="F15" s="452" t="s">
        <v>757</v>
      </c>
      <c r="G15" s="452" t="s">
        <v>758</v>
      </c>
      <c r="H15" s="452" t="s">
        <v>759</v>
      </c>
      <c r="I15" s="454" t="s">
        <v>760</v>
      </c>
      <c r="J15" s="452" t="s">
        <v>761</v>
      </c>
      <c r="K15" s="455" t="s">
        <v>761</v>
      </c>
      <c r="L15" s="455" t="s">
        <v>761</v>
      </c>
      <c r="M15" s="452" t="s">
        <v>36</v>
      </c>
      <c r="N15" s="452" t="s">
        <v>35</v>
      </c>
      <c r="O15" s="453">
        <v>4</v>
      </c>
      <c r="P15" s="452" t="s">
        <v>762</v>
      </c>
      <c r="S15" s="452" t="s">
        <v>763</v>
      </c>
      <c r="V15" s="452" t="s">
        <v>764</v>
      </c>
      <c r="X15" s="452">
        <v>2018</v>
      </c>
      <c r="AA15" s="454" t="s">
        <v>765</v>
      </c>
      <c r="AE15" s="453">
        <v>7</v>
      </c>
      <c r="AF15" s="452" t="s">
        <v>766</v>
      </c>
      <c r="AH15" s="500" t="s">
        <v>876</v>
      </c>
      <c r="AI15" s="452">
        <v>5</v>
      </c>
      <c r="AJ15" s="454"/>
      <c r="AK15" s="452">
        <v>5</v>
      </c>
    </row>
    <row r="16" spans="1:40">
      <c r="E16" s="455" t="s">
        <v>767</v>
      </c>
      <c r="F16" s="452" t="s">
        <v>768</v>
      </c>
      <c r="G16" s="452" t="s">
        <v>769</v>
      </c>
      <c r="H16" s="452" t="s">
        <v>770</v>
      </c>
      <c r="I16" s="454" t="s">
        <v>771</v>
      </c>
      <c r="J16" s="452" t="s">
        <v>772</v>
      </c>
      <c r="K16" s="455" t="s">
        <v>772</v>
      </c>
      <c r="L16" s="455" t="s">
        <v>772</v>
      </c>
      <c r="M16" s="455" t="s">
        <v>37</v>
      </c>
      <c r="N16" s="452" t="s">
        <v>36</v>
      </c>
      <c r="O16" s="453">
        <v>5</v>
      </c>
      <c r="S16" s="452" t="s">
        <v>773</v>
      </c>
      <c r="V16" s="452" t="s">
        <v>549</v>
      </c>
      <c r="X16" s="452">
        <v>2019</v>
      </c>
      <c r="AA16" s="454" t="s">
        <v>721</v>
      </c>
      <c r="AE16" s="453">
        <v>8</v>
      </c>
      <c r="AF16" s="452" t="s">
        <v>774</v>
      </c>
      <c r="AH16" s="506" t="s">
        <v>906</v>
      </c>
      <c r="AI16" s="452">
        <v>6</v>
      </c>
      <c r="AJ16" s="454"/>
      <c r="AK16" s="452">
        <v>6</v>
      </c>
    </row>
    <row r="17" spans="5:37">
      <c r="E17" s="452" t="s">
        <v>775</v>
      </c>
      <c r="G17" s="452" t="s">
        <v>776</v>
      </c>
      <c r="H17" s="452" t="s">
        <v>777</v>
      </c>
      <c r="I17" s="454" t="s">
        <v>778</v>
      </c>
      <c r="J17" s="452" t="s">
        <v>779</v>
      </c>
      <c r="K17" s="455" t="s">
        <v>779</v>
      </c>
      <c r="L17" s="455" t="s">
        <v>780</v>
      </c>
      <c r="M17" s="452" t="s">
        <v>38</v>
      </c>
      <c r="N17" s="455" t="s">
        <v>37</v>
      </c>
      <c r="O17" s="453">
        <v>6</v>
      </c>
      <c r="S17" s="452" t="s">
        <v>781</v>
      </c>
      <c r="X17" s="452">
        <v>2020</v>
      </c>
      <c r="AE17" s="453">
        <v>9</v>
      </c>
      <c r="AF17" s="452" t="s">
        <v>782</v>
      </c>
      <c r="AI17" s="452">
        <v>7</v>
      </c>
      <c r="AJ17" s="454"/>
      <c r="AK17" s="452">
        <v>7</v>
      </c>
    </row>
    <row r="18" spans="5:37">
      <c r="E18" s="455" t="s">
        <v>783</v>
      </c>
      <c r="G18" s="452" t="s">
        <v>784</v>
      </c>
      <c r="H18" s="452" t="s">
        <v>743</v>
      </c>
      <c r="I18" s="454" t="s">
        <v>785</v>
      </c>
      <c r="J18" s="452" t="s">
        <v>786</v>
      </c>
      <c r="K18" s="455" t="s">
        <v>780</v>
      </c>
      <c r="L18" s="452" t="s">
        <v>786</v>
      </c>
      <c r="M18" s="452" t="s">
        <v>39</v>
      </c>
      <c r="N18" s="452" t="s">
        <v>38</v>
      </c>
      <c r="O18" s="453">
        <v>7</v>
      </c>
      <c r="S18" s="452" t="s">
        <v>787</v>
      </c>
      <c r="X18" s="452">
        <v>2021</v>
      </c>
      <c r="AE18" s="453">
        <v>10</v>
      </c>
      <c r="AI18" s="452">
        <v>8</v>
      </c>
      <c r="AJ18" s="454"/>
      <c r="AK18" s="452">
        <v>8</v>
      </c>
    </row>
    <row r="19" spans="5:37">
      <c r="E19" s="455" t="s">
        <v>788</v>
      </c>
      <c r="I19" s="454" t="s">
        <v>687</v>
      </c>
      <c r="K19" s="455" t="s">
        <v>789</v>
      </c>
      <c r="M19" s="452" t="s">
        <v>40</v>
      </c>
      <c r="N19" s="452" t="s">
        <v>39</v>
      </c>
      <c r="O19" s="453">
        <v>8</v>
      </c>
      <c r="X19" s="452">
        <v>2022</v>
      </c>
      <c r="AE19" s="453">
        <v>11</v>
      </c>
      <c r="AI19" s="452">
        <v>9</v>
      </c>
      <c r="AJ19" s="454"/>
      <c r="AK19" s="452">
        <v>9</v>
      </c>
    </row>
    <row r="20" spans="5:37">
      <c r="E20" s="455" t="s">
        <v>769</v>
      </c>
      <c r="I20" s="454" t="s">
        <v>790</v>
      </c>
      <c r="K20" s="452" t="s">
        <v>786</v>
      </c>
      <c r="M20" s="452" t="s">
        <v>41</v>
      </c>
      <c r="N20" s="452" t="s">
        <v>40</v>
      </c>
      <c r="O20" s="453">
        <v>9</v>
      </c>
      <c r="X20" s="452">
        <v>2023</v>
      </c>
      <c r="AE20" s="453">
        <v>12</v>
      </c>
      <c r="AI20" s="452">
        <v>10</v>
      </c>
      <c r="AJ20" s="454"/>
      <c r="AK20" s="452">
        <v>10</v>
      </c>
    </row>
    <row r="21" spans="5:37">
      <c r="E21" s="455" t="s">
        <v>791</v>
      </c>
      <c r="I21" s="454" t="s">
        <v>792</v>
      </c>
      <c r="M21" s="452" t="s">
        <v>42</v>
      </c>
      <c r="N21" s="452" t="s">
        <v>41</v>
      </c>
      <c r="O21" s="453">
        <v>10</v>
      </c>
      <c r="X21" s="452">
        <v>2024</v>
      </c>
      <c r="AE21" s="453">
        <v>13</v>
      </c>
      <c r="AI21" s="452">
        <v>11</v>
      </c>
      <c r="AJ21" s="454"/>
      <c r="AK21" s="452">
        <v>11</v>
      </c>
    </row>
    <row r="22" spans="5:37">
      <c r="E22" s="455" t="s">
        <v>793</v>
      </c>
      <c r="I22" s="454" t="s">
        <v>794</v>
      </c>
      <c r="M22" s="452" t="s">
        <v>43</v>
      </c>
      <c r="N22" s="452" t="s">
        <v>42</v>
      </c>
      <c r="O22" s="453">
        <v>11</v>
      </c>
      <c r="X22" s="452">
        <v>2025</v>
      </c>
      <c r="AE22" s="453">
        <v>14</v>
      </c>
      <c r="AI22" s="452">
        <v>12</v>
      </c>
      <c r="AJ22" s="454"/>
      <c r="AK22" s="452">
        <v>12</v>
      </c>
    </row>
    <row r="23" spans="5:37">
      <c r="E23" s="455" t="s">
        <v>795</v>
      </c>
      <c r="I23" s="454" t="s">
        <v>796</v>
      </c>
      <c r="M23" s="452" t="s">
        <v>44</v>
      </c>
      <c r="N23" s="452" t="s">
        <v>43</v>
      </c>
      <c r="O23" s="453">
        <v>12</v>
      </c>
      <c r="X23" s="452">
        <v>2026</v>
      </c>
      <c r="AE23" s="453">
        <v>15</v>
      </c>
      <c r="AI23" s="452">
        <v>13</v>
      </c>
      <c r="AJ23" s="454"/>
      <c r="AK23" s="452">
        <v>13</v>
      </c>
    </row>
    <row r="24" spans="5:37">
      <c r="E24" s="455" t="s">
        <v>797</v>
      </c>
      <c r="I24" s="454" t="s">
        <v>710</v>
      </c>
      <c r="M24" s="452" t="s">
        <v>45</v>
      </c>
      <c r="N24" s="452" t="s">
        <v>44</v>
      </c>
      <c r="O24" s="453">
        <v>13</v>
      </c>
      <c r="X24" s="452">
        <v>2027</v>
      </c>
      <c r="AE24" s="453">
        <v>16</v>
      </c>
      <c r="AI24" s="452">
        <v>14</v>
      </c>
      <c r="AJ24" s="454"/>
      <c r="AK24" s="452">
        <v>14</v>
      </c>
    </row>
    <row r="25" spans="5:37">
      <c r="E25" s="455" t="s">
        <v>798</v>
      </c>
      <c r="I25" s="454" t="s">
        <v>799</v>
      </c>
      <c r="M25" s="452" t="s">
        <v>46</v>
      </c>
      <c r="N25" s="452" t="s">
        <v>45</v>
      </c>
      <c r="O25" s="453">
        <v>14</v>
      </c>
      <c r="X25" s="452">
        <v>2028</v>
      </c>
      <c r="AE25" s="453">
        <v>17</v>
      </c>
      <c r="AI25" s="452">
        <v>15</v>
      </c>
      <c r="AK25" s="452">
        <v>15</v>
      </c>
    </row>
    <row r="26" spans="5:37">
      <c r="E26" s="455" t="s">
        <v>800</v>
      </c>
      <c r="I26" s="454" t="s">
        <v>801</v>
      </c>
      <c r="M26" s="452" t="s">
        <v>47</v>
      </c>
      <c r="N26" s="452" t="s">
        <v>46</v>
      </c>
      <c r="O26" s="453">
        <v>15</v>
      </c>
      <c r="X26" s="452">
        <v>2029</v>
      </c>
      <c r="AE26" s="453">
        <v>18</v>
      </c>
      <c r="AK26" s="507" t="s">
        <v>908</v>
      </c>
    </row>
    <row r="27" spans="5:37">
      <c r="I27" s="454" t="s">
        <v>802</v>
      </c>
      <c r="M27" s="452" t="s">
        <v>48</v>
      </c>
      <c r="N27" s="452" t="s">
        <v>47</v>
      </c>
      <c r="O27" s="453">
        <v>16</v>
      </c>
      <c r="X27" s="452">
        <v>2030</v>
      </c>
      <c r="AE27" s="453">
        <v>19</v>
      </c>
    </row>
    <row r="28" spans="5:37">
      <c r="I28" s="454" t="s">
        <v>803</v>
      </c>
      <c r="M28" s="452" t="s">
        <v>49</v>
      </c>
      <c r="N28" s="452" t="s">
        <v>48</v>
      </c>
      <c r="O28" s="453">
        <v>17</v>
      </c>
      <c r="AE28" s="453">
        <v>20</v>
      </c>
    </row>
    <row r="29" spans="5:37">
      <c r="I29" s="454" t="s">
        <v>804</v>
      </c>
      <c r="M29" s="452" t="s">
        <v>50</v>
      </c>
      <c r="N29" s="452" t="s">
        <v>49</v>
      </c>
      <c r="O29" s="453">
        <v>18</v>
      </c>
      <c r="AE29" s="453">
        <v>21</v>
      </c>
    </row>
    <row r="30" spans="5:37">
      <c r="I30" s="454" t="s">
        <v>805</v>
      </c>
      <c r="M30" s="452" t="s">
        <v>51</v>
      </c>
      <c r="N30" s="452" t="s">
        <v>50</v>
      </c>
      <c r="O30" s="453">
        <v>19</v>
      </c>
      <c r="AE30" s="453">
        <v>22</v>
      </c>
    </row>
    <row r="31" spans="5:37">
      <c r="I31" s="454" t="s">
        <v>806</v>
      </c>
      <c r="M31" s="452" t="s">
        <v>52</v>
      </c>
      <c r="N31" s="452" t="s">
        <v>51</v>
      </c>
      <c r="O31" s="453">
        <v>20</v>
      </c>
      <c r="AE31" s="453">
        <v>23</v>
      </c>
    </row>
    <row r="32" spans="5:37">
      <c r="I32" s="454" t="s">
        <v>807</v>
      </c>
      <c r="M32" s="452" t="s">
        <v>53</v>
      </c>
      <c r="N32" s="452" t="s">
        <v>52</v>
      </c>
      <c r="O32" s="453">
        <v>21</v>
      </c>
      <c r="AE32" s="453">
        <v>24</v>
      </c>
    </row>
    <row r="33" spans="9:31">
      <c r="I33" s="454" t="s">
        <v>808</v>
      </c>
      <c r="M33" s="452" t="s">
        <v>54</v>
      </c>
      <c r="N33" s="452" t="s">
        <v>53</v>
      </c>
      <c r="O33" s="453">
        <v>22</v>
      </c>
      <c r="AE33" s="453">
        <v>25</v>
      </c>
    </row>
    <row r="34" spans="9:31">
      <c r="I34" s="452" t="s">
        <v>743</v>
      </c>
      <c r="M34" s="452" t="s">
        <v>55</v>
      </c>
      <c r="N34" s="452" t="s">
        <v>54</v>
      </c>
      <c r="O34" s="453">
        <v>23</v>
      </c>
      <c r="AE34" s="453">
        <v>26</v>
      </c>
    </row>
    <row r="35" spans="9:31">
      <c r="M35" s="452" t="s">
        <v>186</v>
      </c>
      <c r="N35" s="452" t="s">
        <v>55</v>
      </c>
      <c r="O35" s="453">
        <v>24</v>
      </c>
      <c r="AE35" s="453">
        <v>27</v>
      </c>
    </row>
    <row r="36" spans="9:31">
      <c r="M36" s="452" t="s">
        <v>56</v>
      </c>
      <c r="N36" s="452" t="s">
        <v>186</v>
      </c>
      <c r="O36" s="453">
        <v>25</v>
      </c>
      <c r="AE36" s="453">
        <v>28</v>
      </c>
    </row>
    <row r="37" spans="9:31">
      <c r="M37" s="452" t="s">
        <v>57</v>
      </c>
      <c r="N37" s="452" t="s">
        <v>56</v>
      </c>
      <c r="O37" s="453">
        <v>26</v>
      </c>
      <c r="AE37" s="453">
        <v>29</v>
      </c>
    </row>
    <row r="38" spans="9:31">
      <c r="M38" s="452" t="s">
        <v>58</v>
      </c>
      <c r="N38" s="452" t="s">
        <v>57</v>
      </c>
      <c r="O38" s="453">
        <v>27</v>
      </c>
      <c r="AE38" s="453">
        <v>30</v>
      </c>
    </row>
    <row r="39" spans="9:31">
      <c r="M39" s="452" t="s">
        <v>59</v>
      </c>
      <c r="N39" s="452" t="s">
        <v>58</v>
      </c>
      <c r="O39" s="453">
        <v>28</v>
      </c>
      <c r="AE39" s="453">
        <v>31</v>
      </c>
    </row>
    <row r="40" spans="9:31">
      <c r="M40" s="452" t="s">
        <v>60</v>
      </c>
      <c r="N40" s="452" t="s">
        <v>59</v>
      </c>
      <c r="O40" s="453">
        <v>29</v>
      </c>
      <c r="AE40" s="453">
        <v>32</v>
      </c>
    </row>
    <row r="41" spans="9:31">
      <c r="M41" s="452" t="s">
        <v>61</v>
      </c>
      <c r="N41" s="452" t="s">
        <v>60</v>
      </c>
      <c r="O41" s="453">
        <v>30</v>
      </c>
      <c r="AE41" s="453">
        <v>33</v>
      </c>
    </row>
    <row r="42" spans="9:31">
      <c r="M42" s="452" t="s">
        <v>62</v>
      </c>
      <c r="N42" s="452" t="s">
        <v>61</v>
      </c>
      <c r="O42" s="453">
        <v>31</v>
      </c>
      <c r="AE42" s="453">
        <v>34</v>
      </c>
    </row>
    <row r="43" spans="9:31">
      <c r="M43" s="452" t="s">
        <v>63</v>
      </c>
      <c r="N43" s="452" t="s">
        <v>62</v>
      </c>
      <c r="O43" s="453">
        <v>32</v>
      </c>
      <c r="AE43" s="453">
        <v>35</v>
      </c>
    </row>
    <row r="44" spans="9:31">
      <c r="M44" s="452" t="s">
        <v>64</v>
      </c>
      <c r="N44" s="452" t="s">
        <v>63</v>
      </c>
      <c r="O44" s="453">
        <v>33</v>
      </c>
      <c r="AE44" s="453">
        <v>36</v>
      </c>
    </row>
    <row r="45" spans="9:31">
      <c r="M45" s="452" t="s">
        <v>65</v>
      </c>
      <c r="N45" s="452" t="s">
        <v>64</v>
      </c>
      <c r="O45" s="453">
        <v>34</v>
      </c>
      <c r="AE45" s="453">
        <v>37</v>
      </c>
    </row>
    <row r="46" spans="9:31">
      <c r="M46" s="452" t="s">
        <v>66</v>
      </c>
      <c r="N46" s="452" t="s">
        <v>65</v>
      </c>
      <c r="O46" s="453">
        <v>35</v>
      </c>
      <c r="AE46" s="453">
        <v>38</v>
      </c>
    </row>
    <row r="47" spans="9:31">
      <c r="M47" s="452" t="s">
        <v>67</v>
      </c>
      <c r="N47" s="452" t="s">
        <v>66</v>
      </c>
      <c r="O47" s="453">
        <v>36</v>
      </c>
      <c r="AE47" s="453">
        <v>39</v>
      </c>
    </row>
    <row r="48" spans="9:31">
      <c r="M48" s="452" t="s">
        <v>68</v>
      </c>
      <c r="N48" s="452" t="s">
        <v>67</v>
      </c>
      <c r="O48" s="453">
        <v>37</v>
      </c>
      <c r="AE48" s="453">
        <v>40</v>
      </c>
    </row>
    <row r="49" spans="13:31">
      <c r="M49" s="452" t="s">
        <v>69</v>
      </c>
      <c r="N49" s="452" t="s">
        <v>68</v>
      </c>
      <c r="O49" s="453">
        <v>38</v>
      </c>
      <c r="AE49" s="453">
        <v>41</v>
      </c>
    </row>
    <row r="50" spans="13:31">
      <c r="M50" s="452" t="s">
        <v>70</v>
      </c>
      <c r="N50" s="452" t="s">
        <v>69</v>
      </c>
      <c r="O50" s="453">
        <v>39</v>
      </c>
      <c r="AE50" s="453">
        <v>42</v>
      </c>
    </row>
    <row r="51" spans="13:31">
      <c r="M51" s="452" t="s">
        <v>71</v>
      </c>
      <c r="N51" s="452" t="s">
        <v>70</v>
      </c>
      <c r="O51" s="453">
        <v>40</v>
      </c>
      <c r="AE51" s="453">
        <v>43</v>
      </c>
    </row>
    <row r="52" spans="13:31">
      <c r="M52" s="452" t="s">
        <v>72</v>
      </c>
      <c r="N52" s="452" t="s">
        <v>71</v>
      </c>
      <c r="O52" s="453">
        <v>41</v>
      </c>
      <c r="AE52" s="453">
        <v>44</v>
      </c>
    </row>
    <row r="53" spans="13:31">
      <c r="M53" s="452" t="s">
        <v>73</v>
      </c>
      <c r="N53" s="452" t="s">
        <v>72</v>
      </c>
      <c r="O53" s="453">
        <v>42</v>
      </c>
      <c r="AE53" s="453">
        <v>45</v>
      </c>
    </row>
    <row r="54" spans="13:31">
      <c r="M54" s="452" t="s">
        <v>74</v>
      </c>
      <c r="N54" s="452" t="s">
        <v>73</v>
      </c>
      <c r="O54" s="453">
        <v>43</v>
      </c>
      <c r="AE54" s="453">
        <v>46</v>
      </c>
    </row>
    <row r="55" spans="13:31">
      <c r="M55" s="452" t="s">
        <v>75</v>
      </c>
      <c r="N55" s="452" t="s">
        <v>74</v>
      </c>
      <c r="O55" s="453">
        <v>44</v>
      </c>
      <c r="AE55" s="453">
        <v>47</v>
      </c>
    </row>
    <row r="56" spans="13:31">
      <c r="M56" s="452" t="s">
        <v>76</v>
      </c>
      <c r="N56" s="452" t="s">
        <v>75</v>
      </c>
      <c r="O56" s="453">
        <v>45</v>
      </c>
      <c r="AE56" s="453">
        <v>48</v>
      </c>
    </row>
    <row r="57" spans="13:31">
      <c r="M57" s="452" t="s">
        <v>77</v>
      </c>
      <c r="N57" s="452" t="s">
        <v>76</v>
      </c>
      <c r="O57" s="453">
        <v>46</v>
      </c>
      <c r="AE57" s="453">
        <v>49</v>
      </c>
    </row>
    <row r="58" spans="13:31">
      <c r="M58" s="452" t="s">
        <v>78</v>
      </c>
      <c r="N58" s="452" t="s">
        <v>77</v>
      </c>
      <c r="O58" s="453">
        <v>47</v>
      </c>
      <c r="AE58" s="453">
        <v>50</v>
      </c>
    </row>
    <row r="59" spans="13:31">
      <c r="M59" s="452" t="s">
        <v>79</v>
      </c>
      <c r="N59" s="452" t="s">
        <v>78</v>
      </c>
      <c r="O59" s="453">
        <v>48</v>
      </c>
      <c r="AE59" s="453" t="s">
        <v>809</v>
      </c>
    </row>
    <row r="60" spans="13:31">
      <c r="M60" s="452" t="s">
        <v>80</v>
      </c>
      <c r="N60" s="452" t="s">
        <v>79</v>
      </c>
      <c r="O60" s="453">
        <v>49</v>
      </c>
    </row>
    <row r="61" spans="13:31">
      <c r="M61" s="452" t="s">
        <v>81</v>
      </c>
      <c r="N61" s="452" t="s">
        <v>80</v>
      </c>
      <c r="O61" s="453">
        <v>50</v>
      </c>
    </row>
    <row r="62" spans="13:31">
      <c r="M62" s="452" t="s">
        <v>82</v>
      </c>
      <c r="N62" s="452" t="s">
        <v>81</v>
      </c>
      <c r="O62" s="453" t="s">
        <v>809</v>
      </c>
    </row>
    <row r="63" spans="13:31">
      <c r="M63" s="452" t="s">
        <v>83</v>
      </c>
      <c r="N63" s="452" t="s">
        <v>82</v>
      </c>
    </row>
    <row r="64" spans="13:31">
      <c r="M64" s="452" t="s">
        <v>84</v>
      </c>
      <c r="N64" s="452" t="s">
        <v>83</v>
      </c>
    </row>
    <row r="65" spans="13:14">
      <c r="M65" s="452" t="s">
        <v>85</v>
      </c>
      <c r="N65" s="452" t="s">
        <v>84</v>
      </c>
    </row>
    <row r="66" spans="13:14">
      <c r="M66" s="452" t="s">
        <v>86</v>
      </c>
      <c r="N66" s="452" t="s">
        <v>85</v>
      </c>
    </row>
    <row r="67" spans="13:14">
      <c r="M67" s="452" t="s">
        <v>87</v>
      </c>
      <c r="N67" s="452" t="s">
        <v>86</v>
      </c>
    </row>
    <row r="68" spans="13:14">
      <c r="M68" s="452" t="s">
        <v>88</v>
      </c>
      <c r="N68" s="452" t="s">
        <v>87</v>
      </c>
    </row>
    <row r="69" spans="13:14">
      <c r="M69" s="452" t="s">
        <v>89</v>
      </c>
      <c r="N69" s="452" t="s">
        <v>88</v>
      </c>
    </row>
    <row r="70" spans="13:14">
      <c r="M70" s="452" t="s">
        <v>189</v>
      </c>
      <c r="N70" s="452" t="s">
        <v>89</v>
      </c>
    </row>
    <row r="71" spans="13:14">
      <c r="M71" s="452" t="s">
        <v>90</v>
      </c>
      <c r="N71" s="452" t="s">
        <v>189</v>
      </c>
    </row>
    <row r="72" spans="13:14">
      <c r="M72" s="452" t="s">
        <v>91</v>
      </c>
      <c r="N72" s="452" t="s">
        <v>90</v>
      </c>
    </row>
    <row r="73" spans="13:14">
      <c r="M73" s="452" t="s">
        <v>92</v>
      </c>
      <c r="N73" s="452" t="s">
        <v>91</v>
      </c>
    </row>
    <row r="74" spans="13:14">
      <c r="M74" s="452" t="s">
        <v>93</v>
      </c>
      <c r="N74" s="452" t="s">
        <v>92</v>
      </c>
    </row>
    <row r="75" spans="13:14">
      <c r="M75" s="452" t="s">
        <v>94</v>
      </c>
      <c r="N75" s="452" t="s">
        <v>93</v>
      </c>
    </row>
    <row r="76" spans="13:14">
      <c r="M76" s="452" t="s">
        <v>95</v>
      </c>
      <c r="N76" s="452" t="s">
        <v>94</v>
      </c>
    </row>
    <row r="77" spans="13:14">
      <c r="M77" s="452" t="s">
        <v>96</v>
      </c>
      <c r="N77" s="452" t="s">
        <v>95</v>
      </c>
    </row>
    <row r="78" spans="13:14">
      <c r="M78" s="452" t="s">
        <v>97</v>
      </c>
      <c r="N78" s="452" t="s">
        <v>96</v>
      </c>
    </row>
    <row r="79" spans="13:14">
      <c r="M79" s="452" t="s">
        <v>98</v>
      </c>
      <c r="N79" s="452" t="s">
        <v>97</v>
      </c>
    </row>
    <row r="80" spans="13:14">
      <c r="M80" s="452" t="s">
        <v>99</v>
      </c>
      <c r="N80" s="452" t="s">
        <v>98</v>
      </c>
    </row>
    <row r="81" spans="13:14">
      <c r="M81" s="452" t="s">
        <v>100</v>
      </c>
      <c r="N81" s="452" t="s">
        <v>99</v>
      </c>
    </row>
    <row r="82" spans="13:14">
      <c r="M82" s="452" t="s">
        <v>101</v>
      </c>
      <c r="N82" s="452" t="s">
        <v>100</v>
      </c>
    </row>
    <row r="83" spans="13:14">
      <c r="M83" s="452" t="s">
        <v>102</v>
      </c>
      <c r="N83" s="452" t="s">
        <v>101</v>
      </c>
    </row>
    <row r="84" spans="13:14">
      <c r="M84" s="452" t="s">
        <v>103</v>
      </c>
      <c r="N84" s="452" t="s">
        <v>102</v>
      </c>
    </row>
    <row r="85" spans="13:14">
      <c r="M85" s="452" t="s">
        <v>104</v>
      </c>
      <c r="N85" s="452" t="s">
        <v>103</v>
      </c>
    </row>
    <row r="86" spans="13:14">
      <c r="M86" s="452" t="s">
        <v>105</v>
      </c>
      <c r="N86" s="452" t="s">
        <v>104</v>
      </c>
    </row>
    <row r="87" spans="13:14">
      <c r="M87" s="452" t="s">
        <v>106</v>
      </c>
      <c r="N87" s="452" t="s">
        <v>105</v>
      </c>
    </row>
    <row r="88" spans="13:14">
      <c r="M88" s="452" t="s">
        <v>107</v>
      </c>
      <c r="N88" s="452" t="s">
        <v>106</v>
      </c>
    </row>
    <row r="89" spans="13:14">
      <c r="M89" s="452" t="s">
        <v>108</v>
      </c>
      <c r="N89" s="452" t="s">
        <v>107</v>
      </c>
    </row>
    <row r="90" spans="13:14">
      <c r="M90" s="452" t="s">
        <v>109</v>
      </c>
      <c r="N90" s="452" t="s">
        <v>108</v>
      </c>
    </row>
    <row r="91" spans="13:14">
      <c r="M91" s="452" t="s">
        <v>110</v>
      </c>
      <c r="N91" s="452" t="s">
        <v>109</v>
      </c>
    </row>
    <row r="92" spans="13:14">
      <c r="M92" s="452" t="s">
        <v>111</v>
      </c>
      <c r="N92" s="452" t="s">
        <v>110</v>
      </c>
    </row>
    <row r="93" spans="13:14">
      <c r="M93" s="452" t="s">
        <v>112</v>
      </c>
      <c r="N93" s="452" t="s">
        <v>111</v>
      </c>
    </row>
    <row r="94" spans="13:14">
      <c r="M94" s="452" t="s">
        <v>113</v>
      </c>
      <c r="N94" s="452" t="s">
        <v>112</v>
      </c>
    </row>
    <row r="95" spans="13:14">
      <c r="M95" s="452" t="s">
        <v>114</v>
      </c>
      <c r="N95" s="452" t="s">
        <v>113</v>
      </c>
    </row>
    <row r="96" spans="13:14">
      <c r="M96" s="452" t="s">
        <v>115</v>
      </c>
      <c r="N96" s="452" t="s">
        <v>114</v>
      </c>
    </row>
    <row r="97" spans="13:14">
      <c r="M97" s="452" t="s">
        <v>116</v>
      </c>
      <c r="N97" s="452" t="s">
        <v>115</v>
      </c>
    </row>
    <row r="98" spans="13:14">
      <c r="M98" s="452" t="s">
        <v>117</v>
      </c>
      <c r="N98" s="452" t="s">
        <v>116</v>
      </c>
    </row>
    <row r="99" spans="13:14">
      <c r="M99" s="452" t="s">
        <v>118</v>
      </c>
      <c r="N99" s="452" t="s">
        <v>117</v>
      </c>
    </row>
    <row r="100" spans="13:14">
      <c r="M100" s="452" t="s">
        <v>119</v>
      </c>
      <c r="N100" s="452" t="s">
        <v>118</v>
      </c>
    </row>
    <row r="101" spans="13:14">
      <c r="M101" s="452" t="s">
        <v>120</v>
      </c>
      <c r="N101" s="452" t="s">
        <v>119</v>
      </c>
    </row>
    <row r="102" spans="13:14">
      <c r="M102" s="452" t="s">
        <v>121</v>
      </c>
      <c r="N102" s="452" t="s">
        <v>120</v>
      </c>
    </row>
    <row r="103" spans="13:14">
      <c r="M103" s="452" t="s">
        <v>122</v>
      </c>
      <c r="N103" s="452" t="s">
        <v>121</v>
      </c>
    </row>
    <row r="104" spans="13:14">
      <c r="M104" s="452" t="s">
        <v>123</v>
      </c>
      <c r="N104" s="452" t="s">
        <v>122</v>
      </c>
    </row>
    <row r="105" spans="13:14">
      <c r="M105" s="452" t="s">
        <v>124</v>
      </c>
      <c r="N105" s="452" t="s">
        <v>123</v>
      </c>
    </row>
    <row r="106" spans="13:14">
      <c r="M106" s="452" t="s">
        <v>125</v>
      </c>
      <c r="N106" s="452" t="s">
        <v>124</v>
      </c>
    </row>
    <row r="107" spans="13:14">
      <c r="M107" s="452" t="s">
        <v>126</v>
      </c>
      <c r="N107" s="452" t="s">
        <v>125</v>
      </c>
    </row>
    <row r="108" spans="13:14">
      <c r="M108" s="452" t="s">
        <v>127</v>
      </c>
      <c r="N108" s="452" t="s">
        <v>126</v>
      </c>
    </row>
    <row r="109" spans="13:14">
      <c r="M109" s="452" t="s">
        <v>128</v>
      </c>
      <c r="N109" s="452" t="s">
        <v>127</v>
      </c>
    </row>
    <row r="110" spans="13:14">
      <c r="M110" s="452" t="s">
        <v>129</v>
      </c>
      <c r="N110" s="452" t="s">
        <v>128</v>
      </c>
    </row>
    <row r="111" spans="13:14">
      <c r="M111" s="452" t="s">
        <v>130</v>
      </c>
      <c r="N111" s="452" t="s">
        <v>129</v>
      </c>
    </row>
    <row r="112" spans="13:14">
      <c r="M112" s="452" t="s">
        <v>131</v>
      </c>
      <c r="N112" s="452" t="s">
        <v>130</v>
      </c>
    </row>
    <row r="113" spans="13:14">
      <c r="M113" s="452" t="s">
        <v>132</v>
      </c>
      <c r="N113" s="452" t="s">
        <v>131</v>
      </c>
    </row>
    <row r="114" spans="13:14">
      <c r="M114" s="452" t="s">
        <v>133</v>
      </c>
      <c r="N114" s="452" t="s">
        <v>132</v>
      </c>
    </row>
    <row r="115" spans="13:14">
      <c r="M115" s="452" t="s">
        <v>134</v>
      </c>
      <c r="N115" s="452" t="s">
        <v>133</v>
      </c>
    </row>
    <row r="116" spans="13:14">
      <c r="M116" s="452" t="s">
        <v>135</v>
      </c>
      <c r="N116" s="452" t="s">
        <v>134</v>
      </c>
    </row>
    <row r="117" spans="13:14">
      <c r="M117" s="452" t="s">
        <v>136</v>
      </c>
      <c r="N117" s="452" t="s">
        <v>135</v>
      </c>
    </row>
    <row r="118" spans="13:14">
      <c r="M118" s="452" t="s">
        <v>137</v>
      </c>
      <c r="N118" s="452" t="s">
        <v>136</v>
      </c>
    </row>
    <row r="119" spans="13:14">
      <c r="M119" s="452" t="s">
        <v>138</v>
      </c>
      <c r="N119" s="452" t="s">
        <v>137</v>
      </c>
    </row>
    <row r="120" spans="13:14">
      <c r="M120" s="452" t="s">
        <v>139</v>
      </c>
      <c r="N120" s="452" t="s">
        <v>138</v>
      </c>
    </row>
    <row r="121" spans="13:14">
      <c r="M121" s="452" t="s">
        <v>140</v>
      </c>
      <c r="N121" s="452" t="s">
        <v>139</v>
      </c>
    </row>
    <row r="122" spans="13:14">
      <c r="M122" s="452" t="s">
        <v>141</v>
      </c>
      <c r="N122" s="452" t="s">
        <v>140</v>
      </c>
    </row>
    <row r="123" spans="13:14">
      <c r="M123" s="452" t="s">
        <v>142</v>
      </c>
      <c r="N123" s="452" t="s">
        <v>141</v>
      </c>
    </row>
    <row r="124" spans="13:14">
      <c r="M124" s="452" t="s">
        <v>143</v>
      </c>
      <c r="N124" s="452" t="s">
        <v>142</v>
      </c>
    </row>
    <row r="125" spans="13:14">
      <c r="M125" s="452" t="s">
        <v>144</v>
      </c>
      <c r="N125" s="452" t="s">
        <v>143</v>
      </c>
    </row>
    <row r="126" spans="13:14">
      <c r="M126" s="452" t="s">
        <v>145</v>
      </c>
      <c r="N126" s="452" t="s">
        <v>144</v>
      </c>
    </row>
    <row r="127" spans="13:14">
      <c r="M127" s="452" t="s">
        <v>146</v>
      </c>
      <c r="N127" s="452" t="s">
        <v>145</v>
      </c>
    </row>
    <row r="128" spans="13:14">
      <c r="M128" s="452" t="s">
        <v>147</v>
      </c>
      <c r="N128" s="452" t="s">
        <v>146</v>
      </c>
    </row>
    <row r="129" spans="13:14">
      <c r="M129" s="452" t="s">
        <v>148</v>
      </c>
      <c r="N129" s="452" t="s">
        <v>147</v>
      </c>
    </row>
    <row r="130" spans="13:14">
      <c r="M130" s="452" t="s">
        <v>149</v>
      </c>
      <c r="N130" s="452" t="s">
        <v>148</v>
      </c>
    </row>
    <row r="131" spans="13:14">
      <c r="M131" s="452" t="s">
        <v>150</v>
      </c>
      <c r="N131" s="452" t="s">
        <v>149</v>
      </c>
    </row>
    <row r="132" spans="13:14">
      <c r="M132" s="452" t="s">
        <v>151</v>
      </c>
      <c r="N132" s="452" t="s">
        <v>150</v>
      </c>
    </row>
    <row r="133" spans="13:14">
      <c r="M133" s="452" t="s">
        <v>152</v>
      </c>
      <c r="N133" s="452" t="s">
        <v>151</v>
      </c>
    </row>
    <row r="134" spans="13:14">
      <c r="M134" s="452" t="s">
        <v>153</v>
      </c>
      <c r="N134" s="452" t="s">
        <v>152</v>
      </c>
    </row>
    <row r="135" spans="13:14">
      <c r="M135" s="452" t="s">
        <v>154</v>
      </c>
      <c r="N135" s="452" t="s">
        <v>153</v>
      </c>
    </row>
    <row r="136" spans="13:14">
      <c r="M136" s="452" t="s">
        <v>155</v>
      </c>
      <c r="N136" s="452" t="s">
        <v>154</v>
      </c>
    </row>
    <row r="137" spans="13:14">
      <c r="M137" s="452" t="s">
        <v>156</v>
      </c>
      <c r="N137" s="452" t="s">
        <v>155</v>
      </c>
    </row>
    <row r="138" spans="13:14">
      <c r="M138" s="452" t="s">
        <v>157</v>
      </c>
      <c r="N138" s="452" t="s">
        <v>156</v>
      </c>
    </row>
    <row r="139" spans="13:14">
      <c r="M139" s="452" t="s">
        <v>158</v>
      </c>
      <c r="N139" s="452" t="s">
        <v>157</v>
      </c>
    </row>
    <row r="140" spans="13:14">
      <c r="M140" s="452" t="s">
        <v>159</v>
      </c>
      <c r="N140" s="452" t="s">
        <v>158</v>
      </c>
    </row>
    <row r="141" spans="13:14">
      <c r="M141" s="452" t="s">
        <v>160</v>
      </c>
      <c r="N141" s="452" t="s">
        <v>159</v>
      </c>
    </row>
    <row r="142" spans="13:14">
      <c r="M142" s="452" t="s">
        <v>161</v>
      </c>
      <c r="N142" s="452" t="s">
        <v>160</v>
      </c>
    </row>
    <row r="143" spans="13:14">
      <c r="M143" s="452" t="s">
        <v>162</v>
      </c>
      <c r="N143" s="452" t="s">
        <v>161</v>
      </c>
    </row>
    <row r="144" spans="13:14">
      <c r="M144" s="452" t="s">
        <v>163</v>
      </c>
      <c r="N144" s="452" t="s">
        <v>162</v>
      </c>
    </row>
    <row r="145" spans="13:14">
      <c r="M145" s="452" t="s">
        <v>164</v>
      </c>
      <c r="N145" s="452" t="s">
        <v>163</v>
      </c>
    </row>
    <row r="146" spans="13:14">
      <c r="M146" s="452" t="s">
        <v>165</v>
      </c>
      <c r="N146" s="452" t="s">
        <v>164</v>
      </c>
    </row>
    <row r="147" spans="13:14">
      <c r="M147" s="452" t="s">
        <v>166</v>
      </c>
      <c r="N147" s="452" t="s">
        <v>165</v>
      </c>
    </row>
    <row r="148" spans="13:14">
      <c r="M148" s="452" t="s">
        <v>167</v>
      </c>
      <c r="N148" s="452" t="s">
        <v>166</v>
      </c>
    </row>
    <row r="149" spans="13:14">
      <c r="M149" s="452" t="s">
        <v>168</v>
      </c>
      <c r="N149" s="452" t="s">
        <v>167</v>
      </c>
    </row>
    <row r="150" spans="13:14">
      <c r="M150" s="452" t="s">
        <v>169</v>
      </c>
      <c r="N150" s="452" t="s">
        <v>168</v>
      </c>
    </row>
    <row r="151" spans="13:14">
      <c r="M151" s="452" t="s">
        <v>170</v>
      </c>
      <c r="N151" s="452" t="s">
        <v>169</v>
      </c>
    </row>
    <row r="152" spans="13:14">
      <c r="M152" s="452" t="s">
        <v>171</v>
      </c>
      <c r="N152" s="452" t="s">
        <v>170</v>
      </c>
    </row>
    <row r="153" spans="13:14">
      <c r="M153" s="452" t="s">
        <v>172</v>
      </c>
      <c r="N153" s="452" t="s">
        <v>171</v>
      </c>
    </row>
    <row r="154" spans="13:14">
      <c r="M154" s="452" t="s">
        <v>173</v>
      </c>
      <c r="N154" s="452" t="s">
        <v>172</v>
      </c>
    </row>
    <row r="155" spans="13:14">
      <c r="M155" s="452" t="s">
        <v>174</v>
      </c>
      <c r="N155" s="452" t="s">
        <v>173</v>
      </c>
    </row>
    <row r="156" spans="13:14">
      <c r="M156" s="452" t="s">
        <v>175</v>
      </c>
      <c r="N156" s="452" t="s">
        <v>174</v>
      </c>
    </row>
    <row r="157" spans="13:14">
      <c r="M157" s="452" t="s">
        <v>176</v>
      </c>
      <c r="N157" s="452" t="s">
        <v>175</v>
      </c>
    </row>
    <row r="158" spans="13:14">
      <c r="M158" s="452" t="s">
        <v>177</v>
      </c>
      <c r="N158" s="452" t="s">
        <v>176</v>
      </c>
    </row>
    <row r="159" spans="13:14">
      <c r="M159" s="452" t="s">
        <v>178</v>
      </c>
      <c r="N159" s="452" t="s">
        <v>177</v>
      </c>
    </row>
    <row r="160" spans="13:14">
      <c r="M160" s="452" t="s">
        <v>179</v>
      </c>
      <c r="N160" s="452" t="s">
        <v>178</v>
      </c>
    </row>
    <row r="161" spans="13:14">
      <c r="M161" s="452" t="s">
        <v>180</v>
      </c>
      <c r="N161" s="452" t="s">
        <v>179</v>
      </c>
    </row>
    <row r="162" spans="13:14">
      <c r="M162" s="452" t="s">
        <v>181</v>
      </c>
      <c r="N162" s="452" t="s">
        <v>180</v>
      </c>
    </row>
    <row r="163" spans="13:14">
      <c r="N163" s="452" t="s">
        <v>181</v>
      </c>
    </row>
  </sheetData>
  <dataValidations count="1">
    <dataValidation type="list" allowBlank="1" showInputMessage="1" showErrorMessage="1" sqref="J2">
      <formula1>$L$2:$L$146</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59999389629810485"/>
  </sheetPr>
  <dimension ref="A1:AJ294"/>
  <sheetViews>
    <sheetView topLeftCell="A139" workbookViewId="0">
      <selection activeCell="A158" sqref="A158:A160"/>
    </sheetView>
  </sheetViews>
  <sheetFormatPr defaultRowHeight="12.75"/>
  <cols>
    <col min="1" max="1" width="36.85546875" style="12" customWidth="1"/>
    <col min="2" max="2" width="32" style="12" bestFit="1" customWidth="1"/>
    <col min="3" max="3" width="26.140625" style="15" customWidth="1"/>
    <col min="4" max="5" width="12.5703125" style="15" customWidth="1"/>
    <col min="6" max="6" width="12.7109375" style="15" customWidth="1"/>
    <col min="7" max="7" width="14.5703125" style="15" customWidth="1"/>
    <col min="8" max="8" width="12.85546875" style="15" bestFit="1" customWidth="1"/>
    <col min="9" max="9" width="13.28515625" style="15" bestFit="1" customWidth="1"/>
    <col min="10" max="11" width="12.42578125" style="15" customWidth="1"/>
    <col min="12" max="12" width="9.42578125" style="12" customWidth="1"/>
    <col min="13" max="13" width="8.28515625" style="12" customWidth="1"/>
    <col min="14" max="14" width="12.42578125" style="12" customWidth="1"/>
    <col min="15" max="15" width="10" style="12" customWidth="1"/>
    <col min="16" max="16" width="11.85546875" style="12" customWidth="1"/>
    <col min="17" max="17" width="10.7109375" style="12" customWidth="1"/>
    <col min="18" max="18" width="25" style="12" bestFit="1" customWidth="1"/>
    <col min="19" max="19" width="10.7109375" style="12" customWidth="1"/>
    <col min="20" max="20" width="9.7109375" style="12" customWidth="1"/>
    <col min="21" max="21" width="11.28515625" style="12" customWidth="1"/>
    <col min="22" max="22" width="10.85546875" style="12" customWidth="1"/>
    <col min="23" max="23" width="10.28515625" style="12" bestFit="1" customWidth="1"/>
    <col min="24" max="27" width="10.5703125" style="12" bestFit="1" customWidth="1"/>
    <col min="28" max="33" width="10.28515625" style="12" bestFit="1" customWidth="1"/>
    <col min="34" max="34" width="8.85546875" style="12" bestFit="1" customWidth="1"/>
    <col min="35" max="35" width="10.28515625" style="12" bestFit="1" customWidth="1"/>
    <col min="36" max="36" width="10.85546875" style="12" bestFit="1" customWidth="1"/>
    <col min="37" max="37" width="10.28515625" style="12" bestFit="1" customWidth="1"/>
    <col min="38" max="38" width="10.5703125" style="12" bestFit="1" customWidth="1"/>
    <col min="39" max="39" width="9.28515625" style="12" bestFit="1" customWidth="1"/>
    <col min="40" max="40" width="10.5703125" style="12" bestFit="1" customWidth="1"/>
    <col min="41" max="258" width="9.140625" style="12"/>
    <col min="259" max="259" width="35.140625" style="12" bestFit="1" customWidth="1"/>
    <col min="260" max="260" width="31.7109375" style="12" bestFit="1" customWidth="1"/>
    <col min="261" max="262" width="10.7109375" style="12" bestFit="1" customWidth="1"/>
    <col min="263" max="263" width="12.7109375" style="12" bestFit="1" customWidth="1"/>
    <col min="264" max="264" width="13" style="12" bestFit="1" customWidth="1"/>
    <col min="265" max="265" width="8.5703125" style="12" bestFit="1" customWidth="1"/>
    <col min="266" max="266" width="10.7109375" style="12" bestFit="1" customWidth="1"/>
    <col min="267" max="267" width="9.140625" style="12" bestFit="1" customWidth="1"/>
    <col min="268" max="269" width="10.85546875" style="12" bestFit="1" customWidth="1"/>
    <col min="270" max="270" width="6.140625" style="12" bestFit="1" customWidth="1"/>
    <col min="271" max="272" width="5" style="12" bestFit="1" customWidth="1"/>
    <col min="273" max="273" width="11.5703125" style="12" bestFit="1" customWidth="1"/>
    <col min="274" max="275" width="8" style="12" bestFit="1" customWidth="1"/>
    <col min="276" max="276" width="11.5703125" style="12" customWidth="1"/>
    <col min="277" max="277" width="7.85546875" style="12" bestFit="1" customWidth="1"/>
    <col min="278" max="278" width="6.5703125" style="12" bestFit="1" customWidth="1"/>
    <col min="279" max="514" width="9.140625" style="12"/>
    <col min="515" max="515" width="35.140625" style="12" bestFit="1" customWidth="1"/>
    <col min="516" max="516" width="31.7109375" style="12" bestFit="1" customWidth="1"/>
    <col min="517" max="518" width="10.7109375" style="12" bestFit="1" customWidth="1"/>
    <col min="519" max="519" width="12.7109375" style="12" bestFit="1" customWidth="1"/>
    <col min="520" max="520" width="13" style="12" bestFit="1" customWidth="1"/>
    <col min="521" max="521" width="8.5703125" style="12" bestFit="1" customWidth="1"/>
    <col min="522" max="522" width="10.7109375" style="12" bestFit="1" customWidth="1"/>
    <col min="523" max="523" width="9.140625" style="12" bestFit="1" customWidth="1"/>
    <col min="524" max="525" width="10.85546875" style="12" bestFit="1" customWidth="1"/>
    <col min="526" max="526" width="6.140625" style="12" bestFit="1" customWidth="1"/>
    <col min="527" max="528" width="5" style="12" bestFit="1" customWidth="1"/>
    <col min="529" max="529" width="11.5703125" style="12" bestFit="1" customWidth="1"/>
    <col min="530" max="531" width="8" style="12" bestFit="1" customWidth="1"/>
    <col min="532" max="532" width="11.5703125" style="12" customWidth="1"/>
    <col min="533" max="533" width="7.85546875" style="12" bestFit="1" customWidth="1"/>
    <col min="534" max="534" width="6.5703125" style="12" bestFit="1" customWidth="1"/>
    <col min="535" max="770" width="9.140625" style="12"/>
    <col min="771" max="771" width="35.140625" style="12" bestFit="1" customWidth="1"/>
    <col min="772" max="772" width="31.7109375" style="12" bestFit="1" customWidth="1"/>
    <col min="773" max="774" width="10.7109375" style="12" bestFit="1" customWidth="1"/>
    <col min="775" max="775" width="12.7109375" style="12" bestFit="1" customWidth="1"/>
    <col min="776" max="776" width="13" style="12" bestFit="1" customWidth="1"/>
    <col min="777" max="777" width="8.5703125" style="12" bestFit="1" customWidth="1"/>
    <col min="778" max="778" width="10.7109375" style="12" bestFit="1" customWidth="1"/>
    <col min="779" max="779" width="9.140625" style="12" bestFit="1" customWidth="1"/>
    <col min="780" max="781" width="10.85546875" style="12" bestFit="1" customWidth="1"/>
    <col min="782" max="782" width="6.140625" style="12" bestFit="1" customWidth="1"/>
    <col min="783" max="784" width="5" style="12" bestFit="1" customWidth="1"/>
    <col min="785" max="785" width="11.5703125" style="12" bestFit="1" customWidth="1"/>
    <col min="786" max="787" width="8" style="12" bestFit="1" customWidth="1"/>
    <col min="788" max="788" width="11.5703125" style="12" customWidth="1"/>
    <col min="789" max="789" width="7.85546875" style="12" bestFit="1" customWidth="1"/>
    <col min="790" max="790" width="6.5703125" style="12" bestFit="1" customWidth="1"/>
    <col min="791" max="1026" width="9.140625" style="12"/>
    <col min="1027" max="1027" width="35.140625" style="12" bestFit="1" customWidth="1"/>
    <col min="1028" max="1028" width="31.7109375" style="12" bestFit="1" customWidth="1"/>
    <col min="1029" max="1030" width="10.7109375" style="12" bestFit="1" customWidth="1"/>
    <col min="1031" max="1031" width="12.7109375" style="12" bestFit="1" customWidth="1"/>
    <col min="1032" max="1032" width="13" style="12" bestFit="1" customWidth="1"/>
    <col min="1033" max="1033" width="8.5703125" style="12" bestFit="1" customWidth="1"/>
    <col min="1034" max="1034" width="10.7109375" style="12" bestFit="1" customWidth="1"/>
    <col min="1035" max="1035" width="9.140625" style="12" bestFit="1" customWidth="1"/>
    <col min="1036" max="1037" width="10.85546875" style="12" bestFit="1" customWidth="1"/>
    <col min="1038" max="1038" width="6.140625" style="12" bestFit="1" customWidth="1"/>
    <col min="1039" max="1040" width="5" style="12" bestFit="1" customWidth="1"/>
    <col min="1041" max="1041" width="11.5703125" style="12" bestFit="1" customWidth="1"/>
    <col min="1042" max="1043" width="8" style="12" bestFit="1" customWidth="1"/>
    <col min="1044" max="1044" width="11.5703125" style="12" customWidth="1"/>
    <col min="1045" max="1045" width="7.85546875" style="12" bestFit="1" customWidth="1"/>
    <col min="1046" max="1046" width="6.5703125" style="12" bestFit="1" customWidth="1"/>
    <col min="1047" max="1282" width="9.140625" style="12"/>
    <col min="1283" max="1283" width="35.140625" style="12" bestFit="1" customWidth="1"/>
    <col min="1284" max="1284" width="31.7109375" style="12" bestFit="1" customWidth="1"/>
    <col min="1285" max="1286" width="10.7109375" style="12" bestFit="1" customWidth="1"/>
    <col min="1287" max="1287" width="12.7109375" style="12" bestFit="1" customWidth="1"/>
    <col min="1288" max="1288" width="13" style="12" bestFit="1" customWidth="1"/>
    <col min="1289" max="1289" width="8.5703125" style="12" bestFit="1" customWidth="1"/>
    <col min="1290" max="1290" width="10.7109375" style="12" bestFit="1" customWidth="1"/>
    <col min="1291" max="1291" width="9.140625" style="12" bestFit="1" customWidth="1"/>
    <col min="1292" max="1293" width="10.85546875" style="12" bestFit="1" customWidth="1"/>
    <col min="1294" max="1294" width="6.140625" style="12" bestFit="1" customWidth="1"/>
    <col min="1295" max="1296" width="5" style="12" bestFit="1" customWidth="1"/>
    <col min="1297" max="1297" width="11.5703125" style="12" bestFit="1" customWidth="1"/>
    <col min="1298" max="1299" width="8" style="12" bestFit="1" customWidth="1"/>
    <col min="1300" max="1300" width="11.5703125" style="12" customWidth="1"/>
    <col min="1301" max="1301" width="7.85546875" style="12" bestFit="1" customWidth="1"/>
    <col min="1302" max="1302" width="6.5703125" style="12" bestFit="1" customWidth="1"/>
    <col min="1303" max="1538" width="9.140625" style="12"/>
    <col min="1539" max="1539" width="35.140625" style="12" bestFit="1" customWidth="1"/>
    <col min="1540" max="1540" width="31.7109375" style="12" bestFit="1" customWidth="1"/>
    <col min="1541" max="1542" width="10.7109375" style="12" bestFit="1" customWidth="1"/>
    <col min="1543" max="1543" width="12.7109375" style="12" bestFit="1" customWidth="1"/>
    <col min="1544" max="1544" width="13" style="12" bestFit="1" customWidth="1"/>
    <col min="1545" max="1545" width="8.5703125" style="12" bestFit="1" customWidth="1"/>
    <col min="1546" max="1546" width="10.7109375" style="12" bestFit="1" customWidth="1"/>
    <col min="1547" max="1547" width="9.140625" style="12" bestFit="1" customWidth="1"/>
    <col min="1548" max="1549" width="10.85546875" style="12" bestFit="1" customWidth="1"/>
    <col min="1550" max="1550" width="6.140625" style="12" bestFit="1" customWidth="1"/>
    <col min="1551" max="1552" width="5" style="12" bestFit="1" customWidth="1"/>
    <col min="1553" max="1553" width="11.5703125" style="12" bestFit="1" customWidth="1"/>
    <col min="1554" max="1555" width="8" style="12" bestFit="1" customWidth="1"/>
    <col min="1556" max="1556" width="11.5703125" style="12" customWidth="1"/>
    <col min="1557" max="1557" width="7.85546875" style="12" bestFit="1" customWidth="1"/>
    <col min="1558" max="1558" width="6.5703125" style="12" bestFit="1" customWidth="1"/>
    <col min="1559" max="1794" width="9.140625" style="12"/>
    <col min="1795" max="1795" width="35.140625" style="12" bestFit="1" customWidth="1"/>
    <col min="1796" max="1796" width="31.7109375" style="12" bestFit="1" customWidth="1"/>
    <col min="1797" max="1798" width="10.7109375" style="12" bestFit="1" customWidth="1"/>
    <col min="1799" max="1799" width="12.7109375" style="12" bestFit="1" customWidth="1"/>
    <col min="1800" max="1800" width="13" style="12" bestFit="1" customWidth="1"/>
    <col min="1801" max="1801" width="8.5703125" style="12" bestFit="1" customWidth="1"/>
    <col min="1802" max="1802" width="10.7109375" style="12" bestFit="1" customWidth="1"/>
    <col min="1803" max="1803" width="9.140625" style="12" bestFit="1" customWidth="1"/>
    <col min="1804" max="1805" width="10.85546875" style="12" bestFit="1" customWidth="1"/>
    <col min="1806" max="1806" width="6.140625" style="12" bestFit="1" customWidth="1"/>
    <col min="1807" max="1808" width="5" style="12" bestFit="1" customWidth="1"/>
    <col min="1809" max="1809" width="11.5703125" style="12" bestFit="1" customWidth="1"/>
    <col min="1810" max="1811" width="8" style="12" bestFit="1" customWidth="1"/>
    <col min="1812" max="1812" width="11.5703125" style="12" customWidth="1"/>
    <col min="1813" max="1813" width="7.85546875" style="12" bestFit="1" customWidth="1"/>
    <col min="1814" max="1814" width="6.5703125" style="12" bestFit="1" customWidth="1"/>
    <col min="1815" max="2050" width="9.140625" style="12"/>
    <col min="2051" max="2051" width="35.140625" style="12" bestFit="1" customWidth="1"/>
    <col min="2052" max="2052" width="31.7109375" style="12" bestFit="1" customWidth="1"/>
    <col min="2053" max="2054" width="10.7109375" style="12" bestFit="1" customWidth="1"/>
    <col min="2055" max="2055" width="12.7109375" style="12" bestFit="1" customWidth="1"/>
    <col min="2056" max="2056" width="13" style="12" bestFit="1" customWidth="1"/>
    <col min="2057" max="2057" width="8.5703125" style="12" bestFit="1" customWidth="1"/>
    <col min="2058" max="2058" width="10.7109375" style="12" bestFit="1" customWidth="1"/>
    <col min="2059" max="2059" width="9.140625" style="12" bestFit="1" customWidth="1"/>
    <col min="2060" max="2061" width="10.85546875" style="12" bestFit="1" customWidth="1"/>
    <col min="2062" max="2062" width="6.140625" style="12" bestFit="1" customWidth="1"/>
    <col min="2063" max="2064" width="5" style="12" bestFit="1" customWidth="1"/>
    <col min="2065" max="2065" width="11.5703125" style="12" bestFit="1" customWidth="1"/>
    <col min="2066" max="2067" width="8" style="12" bestFit="1" customWidth="1"/>
    <col min="2068" max="2068" width="11.5703125" style="12" customWidth="1"/>
    <col min="2069" max="2069" width="7.85546875" style="12" bestFit="1" customWidth="1"/>
    <col min="2070" max="2070" width="6.5703125" style="12" bestFit="1" customWidth="1"/>
    <col min="2071" max="2306" width="9.140625" style="12"/>
    <col min="2307" max="2307" width="35.140625" style="12" bestFit="1" customWidth="1"/>
    <col min="2308" max="2308" width="31.7109375" style="12" bestFit="1" customWidth="1"/>
    <col min="2309" max="2310" width="10.7109375" style="12" bestFit="1" customWidth="1"/>
    <col min="2311" max="2311" width="12.7109375" style="12" bestFit="1" customWidth="1"/>
    <col min="2312" max="2312" width="13" style="12" bestFit="1" customWidth="1"/>
    <col min="2313" max="2313" width="8.5703125" style="12" bestFit="1" customWidth="1"/>
    <col min="2314" max="2314" width="10.7109375" style="12" bestFit="1" customWidth="1"/>
    <col min="2315" max="2315" width="9.140625" style="12" bestFit="1" customWidth="1"/>
    <col min="2316" max="2317" width="10.85546875" style="12" bestFit="1" customWidth="1"/>
    <col min="2318" max="2318" width="6.140625" style="12" bestFit="1" customWidth="1"/>
    <col min="2319" max="2320" width="5" style="12" bestFit="1" customWidth="1"/>
    <col min="2321" max="2321" width="11.5703125" style="12" bestFit="1" customWidth="1"/>
    <col min="2322" max="2323" width="8" style="12" bestFit="1" customWidth="1"/>
    <col min="2324" max="2324" width="11.5703125" style="12" customWidth="1"/>
    <col min="2325" max="2325" width="7.85546875" style="12" bestFit="1" customWidth="1"/>
    <col min="2326" max="2326" width="6.5703125" style="12" bestFit="1" customWidth="1"/>
    <col min="2327" max="2562" width="9.140625" style="12"/>
    <col min="2563" max="2563" width="35.140625" style="12" bestFit="1" customWidth="1"/>
    <col min="2564" max="2564" width="31.7109375" style="12" bestFit="1" customWidth="1"/>
    <col min="2565" max="2566" width="10.7109375" style="12" bestFit="1" customWidth="1"/>
    <col min="2567" max="2567" width="12.7109375" style="12" bestFit="1" customWidth="1"/>
    <col min="2568" max="2568" width="13" style="12" bestFit="1" customWidth="1"/>
    <col min="2569" max="2569" width="8.5703125" style="12" bestFit="1" customWidth="1"/>
    <col min="2570" max="2570" width="10.7109375" style="12" bestFit="1" customWidth="1"/>
    <col min="2571" max="2571" width="9.140625" style="12" bestFit="1" customWidth="1"/>
    <col min="2572" max="2573" width="10.85546875" style="12" bestFit="1" customWidth="1"/>
    <col min="2574" max="2574" width="6.140625" style="12" bestFit="1" customWidth="1"/>
    <col min="2575" max="2576" width="5" style="12" bestFit="1" customWidth="1"/>
    <col min="2577" max="2577" width="11.5703125" style="12" bestFit="1" customWidth="1"/>
    <col min="2578" max="2579" width="8" style="12" bestFit="1" customWidth="1"/>
    <col min="2580" max="2580" width="11.5703125" style="12" customWidth="1"/>
    <col min="2581" max="2581" width="7.85546875" style="12" bestFit="1" customWidth="1"/>
    <col min="2582" max="2582" width="6.5703125" style="12" bestFit="1" customWidth="1"/>
    <col min="2583" max="2818" width="9.140625" style="12"/>
    <col min="2819" max="2819" width="35.140625" style="12" bestFit="1" customWidth="1"/>
    <col min="2820" max="2820" width="31.7109375" style="12" bestFit="1" customWidth="1"/>
    <col min="2821" max="2822" width="10.7109375" style="12" bestFit="1" customWidth="1"/>
    <col min="2823" max="2823" width="12.7109375" style="12" bestFit="1" customWidth="1"/>
    <col min="2824" max="2824" width="13" style="12" bestFit="1" customWidth="1"/>
    <col min="2825" max="2825" width="8.5703125" style="12" bestFit="1" customWidth="1"/>
    <col min="2826" max="2826" width="10.7109375" style="12" bestFit="1" customWidth="1"/>
    <col min="2827" max="2827" width="9.140625" style="12" bestFit="1" customWidth="1"/>
    <col min="2828" max="2829" width="10.85546875" style="12" bestFit="1" customWidth="1"/>
    <col min="2830" max="2830" width="6.140625" style="12" bestFit="1" customWidth="1"/>
    <col min="2831" max="2832" width="5" style="12" bestFit="1" customWidth="1"/>
    <col min="2833" max="2833" width="11.5703125" style="12" bestFit="1" customWidth="1"/>
    <col min="2834" max="2835" width="8" style="12" bestFit="1" customWidth="1"/>
    <col min="2836" max="2836" width="11.5703125" style="12" customWidth="1"/>
    <col min="2837" max="2837" width="7.85546875" style="12" bestFit="1" customWidth="1"/>
    <col min="2838" max="2838" width="6.5703125" style="12" bestFit="1" customWidth="1"/>
    <col min="2839" max="3074" width="9.140625" style="12"/>
    <col min="3075" max="3075" width="35.140625" style="12" bestFit="1" customWidth="1"/>
    <col min="3076" max="3076" width="31.7109375" style="12" bestFit="1" customWidth="1"/>
    <col min="3077" max="3078" width="10.7109375" style="12" bestFit="1" customWidth="1"/>
    <col min="3079" max="3079" width="12.7109375" style="12" bestFit="1" customWidth="1"/>
    <col min="3080" max="3080" width="13" style="12" bestFit="1" customWidth="1"/>
    <col min="3081" max="3081" width="8.5703125" style="12" bestFit="1" customWidth="1"/>
    <col min="3082" max="3082" width="10.7109375" style="12" bestFit="1" customWidth="1"/>
    <col min="3083" max="3083" width="9.140625" style="12" bestFit="1" customWidth="1"/>
    <col min="3084" max="3085" width="10.85546875" style="12" bestFit="1" customWidth="1"/>
    <col min="3086" max="3086" width="6.140625" style="12" bestFit="1" customWidth="1"/>
    <col min="3087" max="3088" width="5" style="12" bestFit="1" customWidth="1"/>
    <col min="3089" max="3089" width="11.5703125" style="12" bestFit="1" customWidth="1"/>
    <col min="3090" max="3091" width="8" style="12" bestFit="1" customWidth="1"/>
    <col min="3092" max="3092" width="11.5703125" style="12" customWidth="1"/>
    <col min="3093" max="3093" width="7.85546875" style="12" bestFit="1" customWidth="1"/>
    <col min="3094" max="3094" width="6.5703125" style="12" bestFit="1" customWidth="1"/>
    <col min="3095" max="3330" width="9.140625" style="12"/>
    <col min="3331" max="3331" width="35.140625" style="12" bestFit="1" customWidth="1"/>
    <col min="3332" max="3332" width="31.7109375" style="12" bestFit="1" customWidth="1"/>
    <col min="3333" max="3334" width="10.7109375" style="12" bestFit="1" customWidth="1"/>
    <col min="3335" max="3335" width="12.7109375" style="12" bestFit="1" customWidth="1"/>
    <col min="3336" max="3336" width="13" style="12" bestFit="1" customWidth="1"/>
    <col min="3337" max="3337" width="8.5703125" style="12" bestFit="1" customWidth="1"/>
    <col min="3338" max="3338" width="10.7109375" style="12" bestFit="1" customWidth="1"/>
    <col min="3339" max="3339" width="9.140625" style="12" bestFit="1" customWidth="1"/>
    <col min="3340" max="3341" width="10.85546875" style="12" bestFit="1" customWidth="1"/>
    <col min="3342" max="3342" width="6.140625" style="12" bestFit="1" customWidth="1"/>
    <col min="3343" max="3344" width="5" style="12" bestFit="1" customWidth="1"/>
    <col min="3345" max="3345" width="11.5703125" style="12" bestFit="1" customWidth="1"/>
    <col min="3346" max="3347" width="8" style="12" bestFit="1" customWidth="1"/>
    <col min="3348" max="3348" width="11.5703125" style="12" customWidth="1"/>
    <col min="3349" max="3349" width="7.85546875" style="12" bestFit="1" customWidth="1"/>
    <col min="3350" max="3350" width="6.5703125" style="12" bestFit="1" customWidth="1"/>
    <col min="3351" max="3586" width="9.140625" style="12"/>
    <col min="3587" max="3587" width="35.140625" style="12" bestFit="1" customWidth="1"/>
    <col min="3588" max="3588" width="31.7109375" style="12" bestFit="1" customWidth="1"/>
    <col min="3589" max="3590" width="10.7109375" style="12" bestFit="1" customWidth="1"/>
    <col min="3591" max="3591" width="12.7109375" style="12" bestFit="1" customWidth="1"/>
    <col min="3592" max="3592" width="13" style="12" bestFit="1" customWidth="1"/>
    <col min="3593" max="3593" width="8.5703125" style="12" bestFit="1" customWidth="1"/>
    <col min="3594" max="3594" width="10.7109375" style="12" bestFit="1" customWidth="1"/>
    <col min="3595" max="3595" width="9.140625" style="12" bestFit="1" customWidth="1"/>
    <col min="3596" max="3597" width="10.85546875" style="12" bestFit="1" customWidth="1"/>
    <col min="3598" max="3598" width="6.140625" style="12" bestFit="1" customWidth="1"/>
    <col min="3599" max="3600" width="5" style="12" bestFit="1" customWidth="1"/>
    <col min="3601" max="3601" width="11.5703125" style="12" bestFit="1" customWidth="1"/>
    <col min="3602" max="3603" width="8" style="12" bestFit="1" customWidth="1"/>
    <col min="3604" max="3604" width="11.5703125" style="12" customWidth="1"/>
    <col min="3605" max="3605" width="7.85546875" style="12" bestFit="1" customWidth="1"/>
    <col min="3606" max="3606" width="6.5703125" style="12" bestFit="1" customWidth="1"/>
    <col min="3607" max="3842" width="9.140625" style="12"/>
    <col min="3843" max="3843" width="35.140625" style="12" bestFit="1" customWidth="1"/>
    <col min="3844" max="3844" width="31.7109375" style="12" bestFit="1" customWidth="1"/>
    <col min="3845" max="3846" width="10.7109375" style="12" bestFit="1" customWidth="1"/>
    <col min="3847" max="3847" width="12.7109375" style="12" bestFit="1" customWidth="1"/>
    <col min="3848" max="3848" width="13" style="12" bestFit="1" customWidth="1"/>
    <col min="3849" max="3849" width="8.5703125" style="12" bestFit="1" customWidth="1"/>
    <col min="3850" max="3850" width="10.7109375" style="12" bestFit="1" customWidth="1"/>
    <col min="3851" max="3851" width="9.140625" style="12" bestFit="1" customWidth="1"/>
    <col min="3852" max="3853" width="10.85546875" style="12" bestFit="1" customWidth="1"/>
    <col min="3854" max="3854" width="6.140625" style="12" bestFit="1" customWidth="1"/>
    <col min="3855" max="3856" width="5" style="12" bestFit="1" customWidth="1"/>
    <col min="3857" max="3857" width="11.5703125" style="12" bestFit="1" customWidth="1"/>
    <col min="3858" max="3859" width="8" style="12" bestFit="1" customWidth="1"/>
    <col min="3860" max="3860" width="11.5703125" style="12" customWidth="1"/>
    <col min="3861" max="3861" width="7.85546875" style="12" bestFit="1" customWidth="1"/>
    <col min="3862" max="3862" width="6.5703125" style="12" bestFit="1" customWidth="1"/>
    <col min="3863" max="4098" width="9.140625" style="12"/>
    <col min="4099" max="4099" width="35.140625" style="12" bestFit="1" customWidth="1"/>
    <col min="4100" max="4100" width="31.7109375" style="12" bestFit="1" customWidth="1"/>
    <col min="4101" max="4102" width="10.7109375" style="12" bestFit="1" customWidth="1"/>
    <col min="4103" max="4103" width="12.7109375" style="12" bestFit="1" customWidth="1"/>
    <col min="4104" max="4104" width="13" style="12" bestFit="1" customWidth="1"/>
    <col min="4105" max="4105" width="8.5703125" style="12" bestFit="1" customWidth="1"/>
    <col min="4106" max="4106" width="10.7109375" style="12" bestFit="1" customWidth="1"/>
    <col min="4107" max="4107" width="9.140625" style="12" bestFit="1" customWidth="1"/>
    <col min="4108" max="4109" width="10.85546875" style="12" bestFit="1" customWidth="1"/>
    <col min="4110" max="4110" width="6.140625" style="12" bestFit="1" customWidth="1"/>
    <col min="4111" max="4112" width="5" style="12" bestFit="1" customWidth="1"/>
    <col min="4113" max="4113" width="11.5703125" style="12" bestFit="1" customWidth="1"/>
    <col min="4114" max="4115" width="8" style="12" bestFit="1" customWidth="1"/>
    <col min="4116" max="4116" width="11.5703125" style="12" customWidth="1"/>
    <col min="4117" max="4117" width="7.85546875" style="12" bestFit="1" customWidth="1"/>
    <col min="4118" max="4118" width="6.5703125" style="12" bestFit="1" customWidth="1"/>
    <col min="4119" max="4354" width="9.140625" style="12"/>
    <col min="4355" max="4355" width="35.140625" style="12" bestFit="1" customWidth="1"/>
    <col min="4356" max="4356" width="31.7109375" style="12" bestFit="1" customWidth="1"/>
    <col min="4357" max="4358" width="10.7109375" style="12" bestFit="1" customWidth="1"/>
    <col min="4359" max="4359" width="12.7109375" style="12" bestFit="1" customWidth="1"/>
    <col min="4360" max="4360" width="13" style="12" bestFit="1" customWidth="1"/>
    <col min="4361" max="4361" width="8.5703125" style="12" bestFit="1" customWidth="1"/>
    <col min="4362" max="4362" width="10.7109375" style="12" bestFit="1" customWidth="1"/>
    <col min="4363" max="4363" width="9.140625" style="12" bestFit="1" customWidth="1"/>
    <col min="4364" max="4365" width="10.85546875" style="12" bestFit="1" customWidth="1"/>
    <col min="4366" max="4366" width="6.140625" style="12" bestFit="1" customWidth="1"/>
    <col min="4367" max="4368" width="5" style="12" bestFit="1" customWidth="1"/>
    <col min="4369" max="4369" width="11.5703125" style="12" bestFit="1" customWidth="1"/>
    <col min="4370" max="4371" width="8" style="12" bestFit="1" customWidth="1"/>
    <col min="4372" max="4372" width="11.5703125" style="12" customWidth="1"/>
    <col min="4373" max="4373" width="7.85546875" style="12" bestFit="1" customWidth="1"/>
    <col min="4374" max="4374" width="6.5703125" style="12" bestFit="1" customWidth="1"/>
    <col min="4375" max="4610" width="9.140625" style="12"/>
    <col min="4611" max="4611" width="35.140625" style="12" bestFit="1" customWidth="1"/>
    <col min="4612" max="4612" width="31.7109375" style="12" bestFit="1" customWidth="1"/>
    <col min="4613" max="4614" width="10.7109375" style="12" bestFit="1" customWidth="1"/>
    <col min="4615" max="4615" width="12.7109375" style="12" bestFit="1" customWidth="1"/>
    <col min="4616" max="4616" width="13" style="12" bestFit="1" customWidth="1"/>
    <col min="4617" max="4617" width="8.5703125" style="12" bestFit="1" customWidth="1"/>
    <col min="4618" max="4618" width="10.7109375" style="12" bestFit="1" customWidth="1"/>
    <col min="4619" max="4619" width="9.140625" style="12" bestFit="1" customWidth="1"/>
    <col min="4620" max="4621" width="10.85546875" style="12" bestFit="1" customWidth="1"/>
    <col min="4622" max="4622" width="6.140625" style="12" bestFit="1" customWidth="1"/>
    <col min="4623" max="4624" width="5" style="12" bestFit="1" customWidth="1"/>
    <col min="4625" max="4625" width="11.5703125" style="12" bestFit="1" customWidth="1"/>
    <col min="4626" max="4627" width="8" style="12" bestFit="1" customWidth="1"/>
    <col min="4628" max="4628" width="11.5703125" style="12" customWidth="1"/>
    <col min="4629" max="4629" width="7.85546875" style="12" bestFit="1" customWidth="1"/>
    <col min="4630" max="4630" width="6.5703125" style="12" bestFit="1" customWidth="1"/>
    <col min="4631" max="4866" width="9.140625" style="12"/>
    <col min="4867" max="4867" width="35.140625" style="12" bestFit="1" customWidth="1"/>
    <col min="4868" max="4868" width="31.7109375" style="12" bestFit="1" customWidth="1"/>
    <col min="4869" max="4870" width="10.7109375" style="12" bestFit="1" customWidth="1"/>
    <col min="4871" max="4871" width="12.7109375" style="12" bestFit="1" customWidth="1"/>
    <col min="4872" max="4872" width="13" style="12" bestFit="1" customWidth="1"/>
    <col min="4873" max="4873" width="8.5703125" style="12" bestFit="1" customWidth="1"/>
    <col min="4874" max="4874" width="10.7109375" style="12" bestFit="1" customWidth="1"/>
    <col min="4875" max="4875" width="9.140625" style="12" bestFit="1" customWidth="1"/>
    <col min="4876" max="4877" width="10.85546875" style="12" bestFit="1" customWidth="1"/>
    <col min="4878" max="4878" width="6.140625" style="12" bestFit="1" customWidth="1"/>
    <col min="4879" max="4880" width="5" style="12" bestFit="1" customWidth="1"/>
    <col min="4881" max="4881" width="11.5703125" style="12" bestFit="1" customWidth="1"/>
    <col min="4882" max="4883" width="8" style="12" bestFit="1" customWidth="1"/>
    <col min="4884" max="4884" width="11.5703125" style="12" customWidth="1"/>
    <col min="4885" max="4885" width="7.85546875" style="12" bestFit="1" customWidth="1"/>
    <col min="4886" max="4886" width="6.5703125" style="12" bestFit="1" customWidth="1"/>
    <col min="4887" max="5122" width="9.140625" style="12"/>
    <col min="5123" max="5123" width="35.140625" style="12" bestFit="1" customWidth="1"/>
    <col min="5124" max="5124" width="31.7109375" style="12" bestFit="1" customWidth="1"/>
    <col min="5125" max="5126" width="10.7109375" style="12" bestFit="1" customWidth="1"/>
    <col min="5127" max="5127" width="12.7109375" style="12" bestFit="1" customWidth="1"/>
    <col min="5128" max="5128" width="13" style="12" bestFit="1" customWidth="1"/>
    <col min="5129" max="5129" width="8.5703125" style="12" bestFit="1" customWidth="1"/>
    <col min="5130" max="5130" width="10.7109375" style="12" bestFit="1" customWidth="1"/>
    <col min="5131" max="5131" width="9.140625" style="12" bestFit="1" customWidth="1"/>
    <col min="5132" max="5133" width="10.85546875" style="12" bestFit="1" customWidth="1"/>
    <col min="5134" max="5134" width="6.140625" style="12" bestFit="1" customWidth="1"/>
    <col min="5135" max="5136" width="5" style="12" bestFit="1" customWidth="1"/>
    <col min="5137" max="5137" width="11.5703125" style="12" bestFit="1" customWidth="1"/>
    <col min="5138" max="5139" width="8" style="12" bestFit="1" customWidth="1"/>
    <col min="5140" max="5140" width="11.5703125" style="12" customWidth="1"/>
    <col min="5141" max="5141" width="7.85546875" style="12" bestFit="1" customWidth="1"/>
    <col min="5142" max="5142" width="6.5703125" style="12" bestFit="1" customWidth="1"/>
    <col min="5143" max="5378" width="9.140625" style="12"/>
    <col min="5379" max="5379" width="35.140625" style="12" bestFit="1" customWidth="1"/>
    <col min="5380" max="5380" width="31.7109375" style="12" bestFit="1" customWidth="1"/>
    <col min="5381" max="5382" width="10.7109375" style="12" bestFit="1" customWidth="1"/>
    <col min="5383" max="5383" width="12.7109375" style="12" bestFit="1" customWidth="1"/>
    <col min="5384" max="5384" width="13" style="12" bestFit="1" customWidth="1"/>
    <col min="5385" max="5385" width="8.5703125" style="12" bestFit="1" customWidth="1"/>
    <col min="5386" max="5386" width="10.7109375" style="12" bestFit="1" customWidth="1"/>
    <col min="5387" max="5387" width="9.140625" style="12" bestFit="1" customWidth="1"/>
    <col min="5388" max="5389" width="10.85546875" style="12" bestFit="1" customWidth="1"/>
    <col min="5390" max="5390" width="6.140625" style="12" bestFit="1" customWidth="1"/>
    <col min="5391" max="5392" width="5" style="12" bestFit="1" customWidth="1"/>
    <col min="5393" max="5393" width="11.5703125" style="12" bestFit="1" customWidth="1"/>
    <col min="5394" max="5395" width="8" style="12" bestFit="1" customWidth="1"/>
    <col min="5396" max="5396" width="11.5703125" style="12" customWidth="1"/>
    <col min="5397" max="5397" width="7.85546875" style="12" bestFit="1" customWidth="1"/>
    <col min="5398" max="5398" width="6.5703125" style="12" bestFit="1" customWidth="1"/>
    <col min="5399" max="5634" width="9.140625" style="12"/>
    <col min="5635" max="5635" width="35.140625" style="12" bestFit="1" customWidth="1"/>
    <col min="5636" max="5636" width="31.7109375" style="12" bestFit="1" customWidth="1"/>
    <col min="5637" max="5638" width="10.7109375" style="12" bestFit="1" customWidth="1"/>
    <col min="5639" max="5639" width="12.7109375" style="12" bestFit="1" customWidth="1"/>
    <col min="5640" max="5640" width="13" style="12" bestFit="1" customWidth="1"/>
    <col min="5641" max="5641" width="8.5703125" style="12" bestFit="1" customWidth="1"/>
    <col min="5642" max="5642" width="10.7109375" style="12" bestFit="1" customWidth="1"/>
    <col min="5643" max="5643" width="9.140625" style="12" bestFit="1" customWidth="1"/>
    <col min="5644" max="5645" width="10.85546875" style="12" bestFit="1" customWidth="1"/>
    <col min="5646" max="5646" width="6.140625" style="12" bestFit="1" customWidth="1"/>
    <col min="5647" max="5648" width="5" style="12" bestFit="1" customWidth="1"/>
    <col min="5649" max="5649" width="11.5703125" style="12" bestFit="1" customWidth="1"/>
    <col min="5650" max="5651" width="8" style="12" bestFit="1" customWidth="1"/>
    <col min="5652" max="5652" width="11.5703125" style="12" customWidth="1"/>
    <col min="5653" max="5653" width="7.85546875" style="12" bestFit="1" customWidth="1"/>
    <col min="5654" max="5654" width="6.5703125" style="12" bestFit="1" customWidth="1"/>
    <col min="5655" max="5890" width="9.140625" style="12"/>
    <col min="5891" max="5891" width="35.140625" style="12" bestFit="1" customWidth="1"/>
    <col min="5892" max="5892" width="31.7109375" style="12" bestFit="1" customWidth="1"/>
    <col min="5893" max="5894" width="10.7109375" style="12" bestFit="1" customWidth="1"/>
    <col min="5895" max="5895" width="12.7109375" style="12" bestFit="1" customWidth="1"/>
    <col min="5896" max="5896" width="13" style="12" bestFit="1" customWidth="1"/>
    <col min="5897" max="5897" width="8.5703125" style="12" bestFit="1" customWidth="1"/>
    <col min="5898" max="5898" width="10.7109375" style="12" bestFit="1" customWidth="1"/>
    <col min="5899" max="5899" width="9.140625" style="12" bestFit="1" customWidth="1"/>
    <col min="5900" max="5901" width="10.85546875" style="12" bestFit="1" customWidth="1"/>
    <col min="5902" max="5902" width="6.140625" style="12" bestFit="1" customWidth="1"/>
    <col min="5903" max="5904" width="5" style="12" bestFit="1" customWidth="1"/>
    <col min="5905" max="5905" width="11.5703125" style="12" bestFit="1" customWidth="1"/>
    <col min="5906" max="5907" width="8" style="12" bestFit="1" customWidth="1"/>
    <col min="5908" max="5908" width="11.5703125" style="12" customWidth="1"/>
    <col min="5909" max="5909" width="7.85546875" style="12" bestFit="1" customWidth="1"/>
    <col min="5910" max="5910" width="6.5703125" style="12" bestFit="1" customWidth="1"/>
    <col min="5911" max="6146" width="9.140625" style="12"/>
    <col min="6147" max="6147" width="35.140625" style="12" bestFit="1" customWidth="1"/>
    <col min="6148" max="6148" width="31.7109375" style="12" bestFit="1" customWidth="1"/>
    <col min="6149" max="6150" width="10.7109375" style="12" bestFit="1" customWidth="1"/>
    <col min="6151" max="6151" width="12.7109375" style="12" bestFit="1" customWidth="1"/>
    <col min="6152" max="6152" width="13" style="12" bestFit="1" customWidth="1"/>
    <col min="6153" max="6153" width="8.5703125" style="12" bestFit="1" customWidth="1"/>
    <col min="6154" max="6154" width="10.7109375" style="12" bestFit="1" customWidth="1"/>
    <col min="6155" max="6155" width="9.140625" style="12" bestFit="1" customWidth="1"/>
    <col min="6156" max="6157" width="10.85546875" style="12" bestFit="1" customWidth="1"/>
    <col min="6158" max="6158" width="6.140625" style="12" bestFit="1" customWidth="1"/>
    <col min="6159" max="6160" width="5" style="12" bestFit="1" customWidth="1"/>
    <col min="6161" max="6161" width="11.5703125" style="12" bestFit="1" customWidth="1"/>
    <col min="6162" max="6163" width="8" style="12" bestFit="1" customWidth="1"/>
    <col min="6164" max="6164" width="11.5703125" style="12" customWidth="1"/>
    <col min="6165" max="6165" width="7.85546875" style="12" bestFit="1" customWidth="1"/>
    <col min="6166" max="6166" width="6.5703125" style="12" bestFit="1" customWidth="1"/>
    <col min="6167" max="6402" width="9.140625" style="12"/>
    <col min="6403" max="6403" width="35.140625" style="12" bestFit="1" customWidth="1"/>
    <col min="6404" max="6404" width="31.7109375" style="12" bestFit="1" customWidth="1"/>
    <col min="6405" max="6406" width="10.7109375" style="12" bestFit="1" customWidth="1"/>
    <col min="6407" max="6407" width="12.7109375" style="12" bestFit="1" customWidth="1"/>
    <col min="6408" max="6408" width="13" style="12" bestFit="1" customWidth="1"/>
    <col min="6409" max="6409" width="8.5703125" style="12" bestFit="1" customWidth="1"/>
    <col min="6410" max="6410" width="10.7109375" style="12" bestFit="1" customWidth="1"/>
    <col min="6411" max="6411" width="9.140625" style="12" bestFit="1" customWidth="1"/>
    <col min="6412" max="6413" width="10.85546875" style="12" bestFit="1" customWidth="1"/>
    <col min="6414" max="6414" width="6.140625" style="12" bestFit="1" customWidth="1"/>
    <col min="6415" max="6416" width="5" style="12" bestFit="1" customWidth="1"/>
    <col min="6417" max="6417" width="11.5703125" style="12" bestFit="1" customWidth="1"/>
    <col min="6418" max="6419" width="8" style="12" bestFit="1" customWidth="1"/>
    <col min="6420" max="6420" width="11.5703125" style="12" customWidth="1"/>
    <col min="6421" max="6421" width="7.85546875" style="12" bestFit="1" customWidth="1"/>
    <col min="6422" max="6422" width="6.5703125" style="12" bestFit="1" customWidth="1"/>
    <col min="6423" max="6658" width="9.140625" style="12"/>
    <col min="6659" max="6659" width="35.140625" style="12" bestFit="1" customWidth="1"/>
    <col min="6660" max="6660" width="31.7109375" style="12" bestFit="1" customWidth="1"/>
    <col min="6661" max="6662" width="10.7109375" style="12" bestFit="1" customWidth="1"/>
    <col min="6663" max="6663" width="12.7109375" style="12" bestFit="1" customWidth="1"/>
    <col min="6664" max="6664" width="13" style="12" bestFit="1" customWidth="1"/>
    <col min="6665" max="6665" width="8.5703125" style="12" bestFit="1" customWidth="1"/>
    <col min="6666" max="6666" width="10.7109375" style="12" bestFit="1" customWidth="1"/>
    <col min="6667" max="6667" width="9.140625" style="12" bestFit="1" customWidth="1"/>
    <col min="6668" max="6669" width="10.85546875" style="12" bestFit="1" customWidth="1"/>
    <col min="6670" max="6670" width="6.140625" style="12" bestFit="1" customWidth="1"/>
    <col min="6671" max="6672" width="5" style="12" bestFit="1" customWidth="1"/>
    <col min="6673" max="6673" width="11.5703125" style="12" bestFit="1" customWidth="1"/>
    <col min="6674" max="6675" width="8" style="12" bestFit="1" customWidth="1"/>
    <col min="6676" max="6676" width="11.5703125" style="12" customWidth="1"/>
    <col min="6677" max="6677" width="7.85546875" style="12" bestFit="1" customWidth="1"/>
    <col min="6678" max="6678" width="6.5703125" style="12" bestFit="1" customWidth="1"/>
    <col min="6679" max="6914" width="9.140625" style="12"/>
    <col min="6915" max="6915" width="35.140625" style="12" bestFit="1" customWidth="1"/>
    <col min="6916" max="6916" width="31.7109375" style="12" bestFit="1" customWidth="1"/>
    <col min="6917" max="6918" width="10.7109375" style="12" bestFit="1" customWidth="1"/>
    <col min="6919" max="6919" width="12.7109375" style="12" bestFit="1" customWidth="1"/>
    <col min="6920" max="6920" width="13" style="12" bestFit="1" customWidth="1"/>
    <col min="6921" max="6921" width="8.5703125" style="12" bestFit="1" customWidth="1"/>
    <col min="6922" max="6922" width="10.7109375" style="12" bestFit="1" customWidth="1"/>
    <col min="6923" max="6923" width="9.140625" style="12" bestFit="1" customWidth="1"/>
    <col min="6924" max="6925" width="10.85546875" style="12" bestFit="1" customWidth="1"/>
    <col min="6926" max="6926" width="6.140625" style="12" bestFit="1" customWidth="1"/>
    <col min="6927" max="6928" width="5" style="12" bestFit="1" customWidth="1"/>
    <col min="6929" max="6929" width="11.5703125" style="12" bestFit="1" customWidth="1"/>
    <col min="6930" max="6931" width="8" style="12" bestFit="1" customWidth="1"/>
    <col min="6932" max="6932" width="11.5703125" style="12" customWidth="1"/>
    <col min="6933" max="6933" width="7.85546875" style="12" bestFit="1" customWidth="1"/>
    <col min="6934" max="6934" width="6.5703125" style="12" bestFit="1" customWidth="1"/>
    <col min="6935" max="7170" width="9.140625" style="12"/>
    <col min="7171" max="7171" width="35.140625" style="12" bestFit="1" customWidth="1"/>
    <col min="7172" max="7172" width="31.7109375" style="12" bestFit="1" customWidth="1"/>
    <col min="7173" max="7174" width="10.7109375" style="12" bestFit="1" customWidth="1"/>
    <col min="7175" max="7175" width="12.7109375" style="12" bestFit="1" customWidth="1"/>
    <col min="7176" max="7176" width="13" style="12" bestFit="1" customWidth="1"/>
    <col min="7177" max="7177" width="8.5703125" style="12" bestFit="1" customWidth="1"/>
    <col min="7178" max="7178" width="10.7109375" style="12" bestFit="1" customWidth="1"/>
    <col min="7179" max="7179" width="9.140625" style="12" bestFit="1" customWidth="1"/>
    <col min="7180" max="7181" width="10.85546875" style="12" bestFit="1" customWidth="1"/>
    <col min="7182" max="7182" width="6.140625" style="12" bestFit="1" customWidth="1"/>
    <col min="7183" max="7184" width="5" style="12" bestFit="1" customWidth="1"/>
    <col min="7185" max="7185" width="11.5703125" style="12" bestFit="1" customWidth="1"/>
    <col min="7186" max="7187" width="8" style="12" bestFit="1" customWidth="1"/>
    <col min="7188" max="7188" width="11.5703125" style="12" customWidth="1"/>
    <col min="7189" max="7189" width="7.85546875" style="12" bestFit="1" customWidth="1"/>
    <col min="7190" max="7190" width="6.5703125" style="12" bestFit="1" customWidth="1"/>
    <col min="7191" max="7426" width="9.140625" style="12"/>
    <col min="7427" max="7427" width="35.140625" style="12" bestFit="1" customWidth="1"/>
    <col min="7428" max="7428" width="31.7109375" style="12" bestFit="1" customWidth="1"/>
    <col min="7429" max="7430" width="10.7109375" style="12" bestFit="1" customWidth="1"/>
    <col min="7431" max="7431" width="12.7109375" style="12" bestFit="1" customWidth="1"/>
    <col min="7432" max="7432" width="13" style="12" bestFit="1" customWidth="1"/>
    <col min="7433" max="7433" width="8.5703125" style="12" bestFit="1" customWidth="1"/>
    <col min="7434" max="7434" width="10.7109375" style="12" bestFit="1" customWidth="1"/>
    <col min="7435" max="7435" width="9.140625" style="12" bestFit="1" customWidth="1"/>
    <col min="7436" max="7437" width="10.85546875" style="12" bestFit="1" customWidth="1"/>
    <col min="7438" max="7438" width="6.140625" style="12" bestFit="1" customWidth="1"/>
    <col min="7439" max="7440" width="5" style="12" bestFit="1" customWidth="1"/>
    <col min="7441" max="7441" width="11.5703125" style="12" bestFit="1" customWidth="1"/>
    <col min="7442" max="7443" width="8" style="12" bestFit="1" customWidth="1"/>
    <col min="7444" max="7444" width="11.5703125" style="12" customWidth="1"/>
    <col min="7445" max="7445" width="7.85546875" style="12" bestFit="1" customWidth="1"/>
    <col min="7446" max="7446" width="6.5703125" style="12" bestFit="1" customWidth="1"/>
    <col min="7447" max="7682" width="9.140625" style="12"/>
    <col min="7683" max="7683" width="35.140625" style="12" bestFit="1" customWidth="1"/>
    <col min="7684" max="7684" width="31.7109375" style="12" bestFit="1" customWidth="1"/>
    <col min="7685" max="7686" width="10.7109375" style="12" bestFit="1" customWidth="1"/>
    <col min="7687" max="7687" width="12.7109375" style="12" bestFit="1" customWidth="1"/>
    <col min="7688" max="7688" width="13" style="12" bestFit="1" customWidth="1"/>
    <col min="7689" max="7689" width="8.5703125" style="12" bestFit="1" customWidth="1"/>
    <col min="7690" max="7690" width="10.7109375" style="12" bestFit="1" customWidth="1"/>
    <col min="7691" max="7691" width="9.140625" style="12" bestFit="1" customWidth="1"/>
    <col min="7692" max="7693" width="10.85546875" style="12" bestFit="1" customWidth="1"/>
    <col min="7694" max="7694" width="6.140625" style="12" bestFit="1" customWidth="1"/>
    <col min="7695" max="7696" width="5" style="12" bestFit="1" customWidth="1"/>
    <col min="7697" max="7697" width="11.5703125" style="12" bestFit="1" customWidth="1"/>
    <col min="7698" max="7699" width="8" style="12" bestFit="1" customWidth="1"/>
    <col min="7700" max="7700" width="11.5703125" style="12" customWidth="1"/>
    <col min="7701" max="7701" width="7.85546875" style="12" bestFit="1" customWidth="1"/>
    <col min="7702" max="7702" width="6.5703125" style="12" bestFit="1" customWidth="1"/>
    <col min="7703" max="7938" width="9.140625" style="12"/>
    <col min="7939" max="7939" width="35.140625" style="12" bestFit="1" customWidth="1"/>
    <col min="7940" max="7940" width="31.7109375" style="12" bestFit="1" customWidth="1"/>
    <col min="7941" max="7942" width="10.7109375" style="12" bestFit="1" customWidth="1"/>
    <col min="7943" max="7943" width="12.7109375" style="12" bestFit="1" customWidth="1"/>
    <col min="7944" max="7944" width="13" style="12" bestFit="1" customWidth="1"/>
    <col min="7945" max="7945" width="8.5703125" style="12" bestFit="1" customWidth="1"/>
    <col min="7946" max="7946" width="10.7109375" style="12" bestFit="1" customWidth="1"/>
    <col min="7947" max="7947" width="9.140625" style="12" bestFit="1" customWidth="1"/>
    <col min="7948" max="7949" width="10.85546875" style="12" bestFit="1" customWidth="1"/>
    <col min="7950" max="7950" width="6.140625" style="12" bestFit="1" customWidth="1"/>
    <col min="7951" max="7952" width="5" style="12" bestFit="1" customWidth="1"/>
    <col min="7953" max="7953" width="11.5703125" style="12" bestFit="1" customWidth="1"/>
    <col min="7954" max="7955" width="8" style="12" bestFit="1" customWidth="1"/>
    <col min="7956" max="7956" width="11.5703125" style="12" customWidth="1"/>
    <col min="7957" max="7957" width="7.85546875" style="12" bestFit="1" customWidth="1"/>
    <col min="7958" max="7958" width="6.5703125" style="12" bestFit="1" customWidth="1"/>
    <col min="7959" max="8194" width="9.140625" style="12"/>
    <col min="8195" max="8195" width="35.140625" style="12" bestFit="1" customWidth="1"/>
    <col min="8196" max="8196" width="31.7109375" style="12" bestFit="1" customWidth="1"/>
    <col min="8197" max="8198" width="10.7109375" style="12" bestFit="1" customWidth="1"/>
    <col min="8199" max="8199" width="12.7109375" style="12" bestFit="1" customWidth="1"/>
    <col min="8200" max="8200" width="13" style="12" bestFit="1" customWidth="1"/>
    <col min="8201" max="8201" width="8.5703125" style="12" bestFit="1" customWidth="1"/>
    <col min="8202" max="8202" width="10.7109375" style="12" bestFit="1" customWidth="1"/>
    <col min="8203" max="8203" width="9.140625" style="12" bestFit="1" customWidth="1"/>
    <col min="8204" max="8205" width="10.85546875" style="12" bestFit="1" customWidth="1"/>
    <col min="8206" max="8206" width="6.140625" style="12" bestFit="1" customWidth="1"/>
    <col min="8207" max="8208" width="5" style="12" bestFit="1" customWidth="1"/>
    <col min="8209" max="8209" width="11.5703125" style="12" bestFit="1" customWidth="1"/>
    <col min="8210" max="8211" width="8" style="12" bestFit="1" customWidth="1"/>
    <col min="8212" max="8212" width="11.5703125" style="12" customWidth="1"/>
    <col min="8213" max="8213" width="7.85546875" style="12" bestFit="1" customWidth="1"/>
    <col min="8214" max="8214" width="6.5703125" style="12" bestFit="1" customWidth="1"/>
    <col min="8215" max="8450" width="9.140625" style="12"/>
    <col min="8451" max="8451" width="35.140625" style="12" bestFit="1" customWidth="1"/>
    <col min="8452" max="8452" width="31.7109375" style="12" bestFit="1" customWidth="1"/>
    <col min="8453" max="8454" width="10.7109375" style="12" bestFit="1" customWidth="1"/>
    <col min="8455" max="8455" width="12.7109375" style="12" bestFit="1" customWidth="1"/>
    <col min="8456" max="8456" width="13" style="12" bestFit="1" customWidth="1"/>
    <col min="8457" max="8457" width="8.5703125" style="12" bestFit="1" customWidth="1"/>
    <col min="8458" max="8458" width="10.7109375" style="12" bestFit="1" customWidth="1"/>
    <col min="8459" max="8459" width="9.140625" style="12" bestFit="1" customWidth="1"/>
    <col min="8460" max="8461" width="10.85546875" style="12" bestFit="1" customWidth="1"/>
    <col min="8462" max="8462" width="6.140625" style="12" bestFit="1" customWidth="1"/>
    <col min="8463" max="8464" width="5" style="12" bestFit="1" customWidth="1"/>
    <col min="8465" max="8465" width="11.5703125" style="12" bestFit="1" customWidth="1"/>
    <col min="8466" max="8467" width="8" style="12" bestFit="1" customWidth="1"/>
    <col min="8468" max="8468" width="11.5703125" style="12" customWidth="1"/>
    <col min="8469" max="8469" width="7.85546875" style="12" bestFit="1" customWidth="1"/>
    <col min="8470" max="8470" width="6.5703125" style="12" bestFit="1" customWidth="1"/>
    <col min="8471" max="8706" width="9.140625" style="12"/>
    <col min="8707" max="8707" width="35.140625" style="12" bestFit="1" customWidth="1"/>
    <col min="8708" max="8708" width="31.7109375" style="12" bestFit="1" customWidth="1"/>
    <col min="8709" max="8710" width="10.7109375" style="12" bestFit="1" customWidth="1"/>
    <col min="8711" max="8711" width="12.7109375" style="12" bestFit="1" customWidth="1"/>
    <col min="8712" max="8712" width="13" style="12" bestFit="1" customWidth="1"/>
    <col min="8713" max="8713" width="8.5703125" style="12" bestFit="1" customWidth="1"/>
    <col min="8714" max="8714" width="10.7109375" style="12" bestFit="1" customWidth="1"/>
    <col min="8715" max="8715" width="9.140625" style="12" bestFit="1" customWidth="1"/>
    <col min="8716" max="8717" width="10.85546875" style="12" bestFit="1" customWidth="1"/>
    <col min="8718" max="8718" width="6.140625" style="12" bestFit="1" customWidth="1"/>
    <col min="8719" max="8720" width="5" style="12" bestFit="1" customWidth="1"/>
    <col min="8721" max="8721" width="11.5703125" style="12" bestFit="1" customWidth="1"/>
    <col min="8722" max="8723" width="8" style="12" bestFit="1" customWidth="1"/>
    <col min="8724" max="8724" width="11.5703125" style="12" customWidth="1"/>
    <col min="8725" max="8725" width="7.85546875" style="12" bestFit="1" customWidth="1"/>
    <col min="8726" max="8726" width="6.5703125" style="12" bestFit="1" customWidth="1"/>
    <col min="8727" max="8962" width="9.140625" style="12"/>
    <col min="8963" max="8963" width="35.140625" style="12" bestFit="1" customWidth="1"/>
    <col min="8964" max="8964" width="31.7109375" style="12" bestFit="1" customWidth="1"/>
    <col min="8965" max="8966" width="10.7109375" style="12" bestFit="1" customWidth="1"/>
    <col min="8967" max="8967" width="12.7109375" style="12" bestFit="1" customWidth="1"/>
    <col min="8968" max="8968" width="13" style="12" bestFit="1" customWidth="1"/>
    <col min="8969" max="8969" width="8.5703125" style="12" bestFit="1" customWidth="1"/>
    <col min="8970" max="8970" width="10.7109375" style="12" bestFit="1" customWidth="1"/>
    <col min="8971" max="8971" width="9.140625" style="12" bestFit="1" customWidth="1"/>
    <col min="8972" max="8973" width="10.85546875" style="12" bestFit="1" customWidth="1"/>
    <col min="8974" max="8974" width="6.140625" style="12" bestFit="1" customWidth="1"/>
    <col min="8975" max="8976" width="5" style="12" bestFit="1" customWidth="1"/>
    <col min="8977" max="8977" width="11.5703125" style="12" bestFit="1" customWidth="1"/>
    <col min="8978" max="8979" width="8" style="12" bestFit="1" customWidth="1"/>
    <col min="8980" max="8980" width="11.5703125" style="12" customWidth="1"/>
    <col min="8981" max="8981" width="7.85546875" style="12" bestFit="1" customWidth="1"/>
    <col min="8982" max="8982" width="6.5703125" style="12" bestFit="1" customWidth="1"/>
    <col min="8983" max="9218" width="9.140625" style="12"/>
    <col min="9219" max="9219" width="35.140625" style="12" bestFit="1" customWidth="1"/>
    <col min="9220" max="9220" width="31.7109375" style="12" bestFit="1" customWidth="1"/>
    <col min="9221" max="9222" width="10.7109375" style="12" bestFit="1" customWidth="1"/>
    <col min="9223" max="9223" width="12.7109375" style="12" bestFit="1" customWidth="1"/>
    <col min="9224" max="9224" width="13" style="12" bestFit="1" customWidth="1"/>
    <col min="9225" max="9225" width="8.5703125" style="12" bestFit="1" customWidth="1"/>
    <col min="9226" max="9226" width="10.7109375" style="12" bestFit="1" customWidth="1"/>
    <col min="9227" max="9227" width="9.140625" style="12" bestFit="1" customWidth="1"/>
    <col min="9228" max="9229" width="10.85546875" style="12" bestFit="1" customWidth="1"/>
    <col min="9230" max="9230" width="6.140625" style="12" bestFit="1" customWidth="1"/>
    <col min="9231" max="9232" width="5" style="12" bestFit="1" customWidth="1"/>
    <col min="9233" max="9233" width="11.5703125" style="12" bestFit="1" customWidth="1"/>
    <col min="9234" max="9235" width="8" style="12" bestFit="1" customWidth="1"/>
    <col min="9236" max="9236" width="11.5703125" style="12" customWidth="1"/>
    <col min="9237" max="9237" width="7.85546875" style="12" bestFit="1" customWidth="1"/>
    <col min="9238" max="9238" width="6.5703125" style="12" bestFit="1" customWidth="1"/>
    <col min="9239" max="9474" width="9.140625" style="12"/>
    <col min="9475" max="9475" width="35.140625" style="12" bestFit="1" customWidth="1"/>
    <col min="9476" max="9476" width="31.7109375" style="12" bestFit="1" customWidth="1"/>
    <col min="9477" max="9478" width="10.7109375" style="12" bestFit="1" customWidth="1"/>
    <col min="9479" max="9479" width="12.7109375" style="12" bestFit="1" customWidth="1"/>
    <col min="9480" max="9480" width="13" style="12" bestFit="1" customWidth="1"/>
    <col min="9481" max="9481" width="8.5703125" style="12" bestFit="1" customWidth="1"/>
    <col min="9482" max="9482" width="10.7109375" style="12" bestFit="1" customWidth="1"/>
    <col min="9483" max="9483" width="9.140625" style="12" bestFit="1" customWidth="1"/>
    <col min="9484" max="9485" width="10.85546875" style="12" bestFit="1" customWidth="1"/>
    <col min="9486" max="9486" width="6.140625" style="12" bestFit="1" customWidth="1"/>
    <col min="9487" max="9488" width="5" style="12" bestFit="1" customWidth="1"/>
    <col min="9489" max="9489" width="11.5703125" style="12" bestFit="1" customWidth="1"/>
    <col min="9490" max="9491" width="8" style="12" bestFit="1" customWidth="1"/>
    <col min="9492" max="9492" width="11.5703125" style="12" customWidth="1"/>
    <col min="9493" max="9493" width="7.85546875" style="12" bestFit="1" customWidth="1"/>
    <col min="9494" max="9494" width="6.5703125" style="12" bestFit="1" customWidth="1"/>
    <col min="9495" max="9730" width="9.140625" style="12"/>
    <col min="9731" max="9731" width="35.140625" style="12" bestFit="1" customWidth="1"/>
    <col min="9732" max="9732" width="31.7109375" style="12" bestFit="1" customWidth="1"/>
    <col min="9733" max="9734" width="10.7109375" style="12" bestFit="1" customWidth="1"/>
    <col min="9735" max="9735" width="12.7109375" style="12" bestFit="1" customWidth="1"/>
    <col min="9736" max="9736" width="13" style="12" bestFit="1" customWidth="1"/>
    <col min="9737" max="9737" width="8.5703125" style="12" bestFit="1" customWidth="1"/>
    <col min="9738" max="9738" width="10.7109375" style="12" bestFit="1" customWidth="1"/>
    <col min="9739" max="9739" width="9.140625" style="12" bestFit="1" customWidth="1"/>
    <col min="9740" max="9741" width="10.85546875" style="12" bestFit="1" customWidth="1"/>
    <col min="9742" max="9742" width="6.140625" style="12" bestFit="1" customWidth="1"/>
    <col min="9743" max="9744" width="5" style="12" bestFit="1" customWidth="1"/>
    <col min="9745" max="9745" width="11.5703125" style="12" bestFit="1" customWidth="1"/>
    <col min="9746" max="9747" width="8" style="12" bestFit="1" customWidth="1"/>
    <col min="9748" max="9748" width="11.5703125" style="12" customWidth="1"/>
    <col min="9749" max="9749" width="7.85546875" style="12" bestFit="1" customWidth="1"/>
    <col min="9750" max="9750" width="6.5703125" style="12" bestFit="1" customWidth="1"/>
    <col min="9751" max="9986" width="9.140625" style="12"/>
    <col min="9987" max="9987" width="35.140625" style="12" bestFit="1" customWidth="1"/>
    <col min="9988" max="9988" width="31.7109375" style="12" bestFit="1" customWidth="1"/>
    <col min="9989" max="9990" width="10.7109375" style="12" bestFit="1" customWidth="1"/>
    <col min="9991" max="9991" width="12.7109375" style="12" bestFit="1" customWidth="1"/>
    <col min="9992" max="9992" width="13" style="12" bestFit="1" customWidth="1"/>
    <col min="9993" max="9993" width="8.5703125" style="12" bestFit="1" customWidth="1"/>
    <col min="9994" max="9994" width="10.7109375" style="12" bestFit="1" customWidth="1"/>
    <col min="9995" max="9995" width="9.140625" style="12" bestFit="1" customWidth="1"/>
    <col min="9996" max="9997" width="10.85546875" style="12" bestFit="1" customWidth="1"/>
    <col min="9998" max="9998" width="6.140625" style="12" bestFit="1" customWidth="1"/>
    <col min="9999" max="10000" width="5" style="12" bestFit="1" customWidth="1"/>
    <col min="10001" max="10001" width="11.5703125" style="12" bestFit="1" customWidth="1"/>
    <col min="10002" max="10003" width="8" style="12" bestFit="1" customWidth="1"/>
    <col min="10004" max="10004" width="11.5703125" style="12" customWidth="1"/>
    <col min="10005" max="10005" width="7.85546875" style="12" bestFit="1" customWidth="1"/>
    <col min="10006" max="10006" width="6.5703125" style="12" bestFit="1" customWidth="1"/>
    <col min="10007" max="10242" width="9.140625" style="12"/>
    <col min="10243" max="10243" width="35.140625" style="12" bestFit="1" customWidth="1"/>
    <col min="10244" max="10244" width="31.7109375" style="12" bestFit="1" customWidth="1"/>
    <col min="10245" max="10246" width="10.7109375" style="12" bestFit="1" customWidth="1"/>
    <col min="10247" max="10247" width="12.7109375" style="12" bestFit="1" customWidth="1"/>
    <col min="10248" max="10248" width="13" style="12" bestFit="1" customWidth="1"/>
    <col min="10249" max="10249" width="8.5703125" style="12" bestFit="1" customWidth="1"/>
    <col min="10250" max="10250" width="10.7109375" style="12" bestFit="1" customWidth="1"/>
    <col min="10251" max="10251" width="9.140625" style="12" bestFit="1" customWidth="1"/>
    <col min="10252" max="10253" width="10.85546875" style="12" bestFit="1" customWidth="1"/>
    <col min="10254" max="10254" width="6.140625" style="12" bestFit="1" customWidth="1"/>
    <col min="10255" max="10256" width="5" style="12" bestFit="1" customWidth="1"/>
    <col min="10257" max="10257" width="11.5703125" style="12" bestFit="1" customWidth="1"/>
    <col min="10258" max="10259" width="8" style="12" bestFit="1" customWidth="1"/>
    <col min="10260" max="10260" width="11.5703125" style="12" customWidth="1"/>
    <col min="10261" max="10261" width="7.85546875" style="12" bestFit="1" customWidth="1"/>
    <col min="10262" max="10262" width="6.5703125" style="12" bestFit="1" customWidth="1"/>
    <col min="10263" max="10498" width="9.140625" style="12"/>
    <col min="10499" max="10499" width="35.140625" style="12" bestFit="1" customWidth="1"/>
    <col min="10500" max="10500" width="31.7109375" style="12" bestFit="1" customWidth="1"/>
    <col min="10501" max="10502" width="10.7109375" style="12" bestFit="1" customWidth="1"/>
    <col min="10503" max="10503" width="12.7109375" style="12" bestFit="1" customWidth="1"/>
    <col min="10504" max="10504" width="13" style="12" bestFit="1" customWidth="1"/>
    <col min="10505" max="10505" width="8.5703125" style="12" bestFit="1" customWidth="1"/>
    <col min="10506" max="10506" width="10.7109375" style="12" bestFit="1" customWidth="1"/>
    <col min="10507" max="10507" width="9.140625" style="12" bestFit="1" customWidth="1"/>
    <col min="10508" max="10509" width="10.85546875" style="12" bestFit="1" customWidth="1"/>
    <col min="10510" max="10510" width="6.140625" style="12" bestFit="1" customWidth="1"/>
    <col min="10511" max="10512" width="5" style="12" bestFit="1" customWidth="1"/>
    <col min="10513" max="10513" width="11.5703125" style="12" bestFit="1" customWidth="1"/>
    <col min="10514" max="10515" width="8" style="12" bestFit="1" customWidth="1"/>
    <col min="10516" max="10516" width="11.5703125" style="12" customWidth="1"/>
    <col min="10517" max="10517" width="7.85546875" style="12" bestFit="1" customWidth="1"/>
    <col min="10518" max="10518" width="6.5703125" style="12" bestFit="1" customWidth="1"/>
    <col min="10519" max="10754" width="9.140625" style="12"/>
    <col min="10755" max="10755" width="35.140625" style="12" bestFit="1" customWidth="1"/>
    <col min="10756" max="10756" width="31.7109375" style="12" bestFit="1" customWidth="1"/>
    <col min="10757" max="10758" width="10.7109375" style="12" bestFit="1" customWidth="1"/>
    <col min="10759" max="10759" width="12.7109375" style="12" bestFit="1" customWidth="1"/>
    <col min="10760" max="10760" width="13" style="12" bestFit="1" customWidth="1"/>
    <col min="10761" max="10761" width="8.5703125" style="12" bestFit="1" customWidth="1"/>
    <col min="10762" max="10762" width="10.7109375" style="12" bestFit="1" customWidth="1"/>
    <col min="10763" max="10763" width="9.140625" style="12" bestFit="1" customWidth="1"/>
    <col min="10764" max="10765" width="10.85546875" style="12" bestFit="1" customWidth="1"/>
    <col min="10766" max="10766" width="6.140625" style="12" bestFit="1" customWidth="1"/>
    <col min="10767" max="10768" width="5" style="12" bestFit="1" customWidth="1"/>
    <col min="10769" max="10769" width="11.5703125" style="12" bestFit="1" customWidth="1"/>
    <col min="10770" max="10771" width="8" style="12" bestFit="1" customWidth="1"/>
    <col min="10772" max="10772" width="11.5703125" style="12" customWidth="1"/>
    <col min="10773" max="10773" width="7.85546875" style="12" bestFit="1" customWidth="1"/>
    <col min="10774" max="10774" width="6.5703125" style="12" bestFit="1" customWidth="1"/>
    <col min="10775" max="11010" width="9.140625" style="12"/>
    <col min="11011" max="11011" width="35.140625" style="12" bestFit="1" customWidth="1"/>
    <col min="11012" max="11012" width="31.7109375" style="12" bestFit="1" customWidth="1"/>
    <col min="11013" max="11014" width="10.7109375" style="12" bestFit="1" customWidth="1"/>
    <col min="11015" max="11015" width="12.7109375" style="12" bestFit="1" customWidth="1"/>
    <col min="11016" max="11016" width="13" style="12" bestFit="1" customWidth="1"/>
    <col min="11017" max="11017" width="8.5703125" style="12" bestFit="1" customWidth="1"/>
    <col min="11018" max="11018" width="10.7109375" style="12" bestFit="1" customWidth="1"/>
    <col min="11019" max="11019" width="9.140625" style="12" bestFit="1" customWidth="1"/>
    <col min="11020" max="11021" width="10.85546875" style="12" bestFit="1" customWidth="1"/>
    <col min="11022" max="11022" width="6.140625" style="12" bestFit="1" customWidth="1"/>
    <col min="11023" max="11024" width="5" style="12" bestFit="1" customWidth="1"/>
    <col min="11025" max="11025" width="11.5703125" style="12" bestFit="1" customWidth="1"/>
    <col min="11026" max="11027" width="8" style="12" bestFit="1" customWidth="1"/>
    <col min="11028" max="11028" width="11.5703125" style="12" customWidth="1"/>
    <col min="11029" max="11029" width="7.85546875" style="12" bestFit="1" customWidth="1"/>
    <col min="11030" max="11030" width="6.5703125" style="12" bestFit="1" customWidth="1"/>
    <col min="11031" max="11266" width="9.140625" style="12"/>
    <col min="11267" max="11267" width="35.140625" style="12" bestFit="1" customWidth="1"/>
    <col min="11268" max="11268" width="31.7109375" style="12" bestFit="1" customWidth="1"/>
    <col min="11269" max="11270" width="10.7109375" style="12" bestFit="1" customWidth="1"/>
    <col min="11271" max="11271" width="12.7109375" style="12" bestFit="1" customWidth="1"/>
    <col min="11272" max="11272" width="13" style="12" bestFit="1" customWidth="1"/>
    <col min="11273" max="11273" width="8.5703125" style="12" bestFit="1" customWidth="1"/>
    <col min="11274" max="11274" width="10.7109375" style="12" bestFit="1" customWidth="1"/>
    <col min="11275" max="11275" width="9.140625" style="12" bestFit="1" customWidth="1"/>
    <col min="11276" max="11277" width="10.85546875" style="12" bestFit="1" customWidth="1"/>
    <col min="11278" max="11278" width="6.140625" style="12" bestFit="1" customWidth="1"/>
    <col min="11279" max="11280" width="5" style="12" bestFit="1" customWidth="1"/>
    <col min="11281" max="11281" width="11.5703125" style="12" bestFit="1" customWidth="1"/>
    <col min="11282" max="11283" width="8" style="12" bestFit="1" customWidth="1"/>
    <col min="11284" max="11284" width="11.5703125" style="12" customWidth="1"/>
    <col min="11285" max="11285" width="7.85546875" style="12" bestFit="1" customWidth="1"/>
    <col min="11286" max="11286" width="6.5703125" style="12" bestFit="1" customWidth="1"/>
    <col min="11287" max="11522" width="9.140625" style="12"/>
    <col min="11523" max="11523" width="35.140625" style="12" bestFit="1" customWidth="1"/>
    <col min="11524" max="11524" width="31.7109375" style="12" bestFit="1" customWidth="1"/>
    <col min="11525" max="11526" width="10.7109375" style="12" bestFit="1" customWidth="1"/>
    <col min="11527" max="11527" width="12.7109375" style="12" bestFit="1" customWidth="1"/>
    <col min="11528" max="11528" width="13" style="12" bestFit="1" customWidth="1"/>
    <col min="11529" max="11529" width="8.5703125" style="12" bestFit="1" customWidth="1"/>
    <col min="11530" max="11530" width="10.7109375" style="12" bestFit="1" customWidth="1"/>
    <col min="11531" max="11531" width="9.140625" style="12" bestFit="1" customWidth="1"/>
    <col min="11532" max="11533" width="10.85546875" style="12" bestFit="1" customWidth="1"/>
    <col min="11534" max="11534" width="6.140625" style="12" bestFit="1" customWidth="1"/>
    <col min="11535" max="11536" width="5" style="12" bestFit="1" customWidth="1"/>
    <col min="11537" max="11537" width="11.5703125" style="12" bestFit="1" customWidth="1"/>
    <col min="11538" max="11539" width="8" style="12" bestFit="1" customWidth="1"/>
    <col min="11540" max="11540" width="11.5703125" style="12" customWidth="1"/>
    <col min="11541" max="11541" width="7.85546875" style="12" bestFit="1" customWidth="1"/>
    <col min="11542" max="11542" width="6.5703125" style="12" bestFit="1" customWidth="1"/>
    <col min="11543" max="11778" width="9.140625" style="12"/>
    <col min="11779" max="11779" width="35.140625" style="12" bestFit="1" customWidth="1"/>
    <col min="11780" max="11780" width="31.7109375" style="12" bestFit="1" customWidth="1"/>
    <col min="11781" max="11782" width="10.7109375" style="12" bestFit="1" customWidth="1"/>
    <col min="11783" max="11783" width="12.7109375" style="12" bestFit="1" customWidth="1"/>
    <col min="11784" max="11784" width="13" style="12" bestFit="1" customWidth="1"/>
    <col min="11785" max="11785" width="8.5703125" style="12" bestFit="1" customWidth="1"/>
    <col min="11786" max="11786" width="10.7109375" style="12" bestFit="1" customWidth="1"/>
    <col min="11787" max="11787" width="9.140625" style="12" bestFit="1" customWidth="1"/>
    <col min="11788" max="11789" width="10.85546875" style="12" bestFit="1" customWidth="1"/>
    <col min="11790" max="11790" width="6.140625" style="12" bestFit="1" customWidth="1"/>
    <col min="11791" max="11792" width="5" style="12" bestFit="1" customWidth="1"/>
    <col min="11793" max="11793" width="11.5703125" style="12" bestFit="1" customWidth="1"/>
    <col min="11794" max="11795" width="8" style="12" bestFit="1" customWidth="1"/>
    <col min="11796" max="11796" width="11.5703125" style="12" customWidth="1"/>
    <col min="11797" max="11797" width="7.85546875" style="12" bestFit="1" customWidth="1"/>
    <col min="11798" max="11798" width="6.5703125" style="12" bestFit="1" customWidth="1"/>
    <col min="11799" max="12034" width="9.140625" style="12"/>
    <col min="12035" max="12035" width="35.140625" style="12" bestFit="1" customWidth="1"/>
    <col min="12036" max="12036" width="31.7109375" style="12" bestFit="1" customWidth="1"/>
    <col min="12037" max="12038" width="10.7109375" style="12" bestFit="1" customWidth="1"/>
    <col min="12039" max="12039" width="12.7109375" style="12" bestFit="1" customWidth="1"/>
    <col min="12040" max="12040" width="13" style="12" bestFit="1" customWidth="1"/>
    <col min="12041" max="12041" width="8.5703125" style="12" bestFit="1" customWidth="1"/>
    <col min="12042" max="12042" width="10.7109375" style="12" bestFit="1" customWidth="1"/>
    <col min="12043" max="12043" width="9.140625" style="12" bestFit="1" customWidth="1"/>
    <col min="12044" max="12045" width="10.85546875" style="12" bestFit="1" customWidth="1"/>
    <col min="12046" max="12046" width="6.140625" style="12" bestFit="1" customWidth="1"/>
    <col min="12047" max="12048" width="5" style="12" bestFit="1" customWidth="1"/>
    <col min="12049" max="12049" width="11.5703125" style="12" bestFit="1" customWidth="1"/>
    <col min="12050" max="12051" width="8" style="12" bestFit="1" customWidth="1"/>
    <col min="12052" max="12052" width="11.5703125" style="12" customWidth="1"/>
    <col min="12053" max="12053" width="7.85546875" style="12" bestFit="1" customWidth="1"/>
    <col min="12054" max="12054" width="6.5703125" style="12" bestFit="1" customWidth="1"/>
    <col min="12055" max="12290" width="9.140625" style="12"/>
    <col min="12291" max="12291" width="35.140625" style="12" bestFit="1" customWidth="1"/>
    <col min="12292" max="12292" width="31.7109375" style="12" bestFit="1" customWidth="1"/>
    <col min="12293" max="12294" width="10.7109375" style="12" bestFit="1" customWidth="1"/>
    <col min="12295" max="12295" width="12.7109375" style="12" bestFit="1" customWidth="1"/>
    <col min="12296" max="12296" width="13" style="12" bestFit="1" customWidth="1"/>
    <col min="12297" max="12297" width="8.5703125" style="12" bestFit="1" customWidth="1"/>
    <col min="12298" max="12298" width="10.7109375" style="12" bestFit="1" customWidth="1"/>
    <col min="12299" max="12299" width="9.140625" style="12" bestFit="1" customWidth="1"/>
    <col min="12300" max="12301" width="10.85546875" style="12" bestFit="1" customWidth="1"/>
    <col min="12302" max="12302" width="6.140625" style="12" bestFit="1" customWidth="1"/>
    <col min="12303" max="12304" width="5" style="12" bestFit="1" customWidth="1"/>
    <col min="12305" max="12305" width="11.5703125" style="12" bestFit="1" customWidth="1"/>
    <col min="12306" max="12307" width="8" style="12" bestFit="1" customWidth="1"/>
    <col min="12308" max="12308" width="11.5703125" style="12" customWidth="1"/>
    <col min="12309" max="12309" width="7.85546875" style="12" bestFit="1" customWidth="1"/>
    <col min="12310" max="12310" width="6.5703125" style="12" bestFit="1" customWidth="1"/>
    <col min="12311" max="12546" width="9.140625" style="12"/>
    <col min="12547" max="12547" width="35.140625" style="12" bestFit="1" customWidth="1"/>
    <col min="12548" max="12548" width="31.7109375" style="12" bestFit="1" customWidth="1"/>
    <col min="12549" max="12550" width="10.7109375" style="12" bestFit="1" customWidth="1"/>
    <col min="12551" max="12551" width="12.7109375" style="12" bestFit="1" customWidth="1"/>
    <col min="12552" max="12552" width="13" style="12" bestFit="1" customWidth="1"/>
    <col min="12553" max="12553" width="8.5703125" style="12" bestFit="1" customWidth="1"/>
    <col min="12554" max="12554" width="10.7109375" style="12" bestFit="1" customWidth="1"/>
    <col min="12555" max="12555" width="9.140625" style="12" bestFit="1" customWidth="1"/>
    <col min="12556" max="12557" width="10.85546875" style="12" bestFit="1" customWidth="1"/>
    <col min="12558" max="12558" width="6.140625" style="12" bestFit="1" customWidth="1"/>
    <col min="12559" max="12560" width="5" style="12" bestFit="1" customWidth="1"/>
    <col min="12561" max="12561" width="11.5703125" style="12" bestFit="1" customWidth="1"/>
    <col min="12562" max="12563" width="8" style="12" bestFit="1" customWidth="1"/>
    <col min="12564" max="12564" width="11.5703125" style="12" customWidth="1"/>
    <col min="12565" max="12565" width="7.85546875" style="12" bestFit="1" customWidth="1"/>
    <col min="12566" max="12566" width="6.5703125" style="12" bestFit="1" customWidth="1"/>
    <col min="12567" max="12802" width="9.140625" style="12"/>
    <col min="12803" max="12803" width="35.140625" style="12" bestFit="1" customWidth="1"/>
    <col min="12804" max="12804" width="31.7109375" style="12" bestFit="1" customWidth="1"/>
    <col min="12805" max="12806" width="10.7109375" style="12" bestFit="1" customWidth="1"/>
    <col min="12807" max="12807" width="12.7109375" style="12" bestFit="1" customWidth="1"/>
    <col min="12808" max="12808" width="13" style="12" bestFit="1" customWidth="1"/>
    <col min="12809" max="12809" width="8.5703125" style="12" bestFit="1" customWidth="1"/>
    <col min="12810" max="12810" width="10.7109375" style="12" bestFit="1" customWidth="1"/>
    <col min="12811" max="12811" width="9.140625" style="12" bestFit="1" customWidth="1"/>
    <col min="12812" max="12813" width="10.85546875" style="12" bestFit="1" customWidth="1"/>
    <col min="12814" max="12814" width="6.140625" style="12" bestFit="1" customWidth="1"/>
    <col min="12815" max="12816" width="5" style="12" bestFit="1" customWidth="1"/>
    <col min="12817" max="12817" width="11.5703125" style="12" bestFit="1" customWidth="1"/>
    <col min="12818" max="12819" width="8" style="12" bestFit="1" customWidth="1"/>
    <col min="12820" max="12820" width="11.5703125" style="12" customWidth="1"/>
    <col min="12821" max="12821" width="7.85546875" style="12" bestFit="1" customWidth="1"/>
    <col min="12822" max="12822" width="6.5703125" style="12" bestFit="1" customWidth="1"/>
    <col min="12823" max="13058" width="9.140625" style="12"/>
    <col min="13059" max="13059" width="35.140625" style="12" bestFit="1" customWidth="1"/>
    <col min="13060" max="13060" width="31.7109375" style="12" bestFit="1" customWidth="1"/>
    <col min="13061" max="13062" width="10.7109375" style="12" bestFit="1" customWidth="1"/>
    <col min="13063" max="13063" width="12.7109375" style="12" bestFit="1" customWidth="1"/>
    <col min="13064" max="13064" width="13" style="12" bestFit="1" customWidth="1"/>
    <col min="13065" max="13065" width="8.5703125" style="12" bestFit="1" customWidth="1"/>
    <col min="13066" max="13066" width="10.7109375" style="12" bestFit="1" customWidth="1"/>
    <col min="13067" max="13067" width="9.140625" style="12" bestFit="1" customWidth="1"/>
    <col min="13068" max="13069" width="10.85546875" style="12" bestFit="1" customWidth="1"/>
    <col min="13070" max="13070" width="6.140625" style="12" bestFit="1" customWidth="1"/>
    <col min="13071" max="13072" width="5" style="12" bestFit="1" customWidth="1"/>
    <col min="13073" max="13073" width="11.5703125" style="12" bestFit="1" customWidth="1"/>
    <col min="13074" max="13075" width="8" style="12" bestFit="1" customWidth="1"/>
    <col min="13076" max="13076" width="11.5703125" style="12" customWidth="1"/>
    <col min="13077" max="13077" width="7.85546875" style="12" bestFit="1" customWidth="1"/>
    <col min="13078" max="13078" width="6.5703125" style="12" bestFit="1" customWidth="1"/>
    <col min="13079" max="13314" width="9.140625" style="12"/>
    <col min="13315" max="13315" width="35.140625" style="12" bestFit="1" customWidth="1"/>
    <col min="13316" max="13316" width="31.7109375" style="12" bestFit="1" customWidth="1"/>
    <col min="13317" max="13318" width="10.7109375" style="12" bestFit="1" customWidth="1"/>
    <col min="13319" max="13319" width="12.7109375" style="12" bestFit="1" customWidth="1"/>
    <col min="13320" max="13320" width="13" style="12" bestFit="1" customWidth="1"/>
    <col min="13321" max="13321" width="8.5703125" style="12" bestFit="1" customWidth="1"/>
    <col min="13322" max="13322" width="10.7109375" style="12" bestFit="1" customWidth="1"/>
    <col min="13323" max="13323" width="9.140625" style="12" bestFit="1" customWidth="1"/>
    <col min="13324" max="13325" width="10.85546875" style="12" bestFit="1" customWidth="1"/>
    <col min="13326" max="13326" width="6.140625" style="12" bestFit="1" customWidth="1"/>
    <col min="13327" max="13328" width="5" style="12" bestFit="1" customWidth="1"/>
    <col min="13329" max="13329" width="11.5703125" style="12" bestFit="1" customWidth="1"/>
    <col min="13330" max="13331" width="8" style="12" bestFit="1" customWidth="1"/>
    <col min="13332" max="13332" width="11.5703125" style="12" customWidth="1"/>
    <col min="13333" max="13333" width="7.85546875" style="12" bestFit="1" customWidth="1"/>
    <col min="13334" max="13334" width="6.5703125" style="12" bestFit="1" customWidth="1"/>
    <col min="13335" max="13570" width="9.140625" style="12"/>
    <col min="13571" max="13571" width="35.140625" style="12" bestFit="1" customWidth="1"/>
    <col min="13572" max="13572" width="31.7109375" style="12" bestFit="1" customWidth="1"/>
    <col min="13573" max="13574" width="10.7109375" style="12" bestFit="1" customWidth="1"/>
    <col min="13575" max="13575" width="12.7109375" style="12" bestFit="1" customWidth="1"/>
    <col min="13576" max="13576" width="13" style="12" bestFit="1" customWidth="1"/>
    <col min="13577" max="13577" width="8.5703125" style="12" bestFit="1" customWidth="1"/>
    <col min="13578" max="13578" width="10.7109375" style="12" bestFit="1" customWidth="1"/>
    <col min="13579" max="13579" width="9.140625" style="12" bestFit="1" customWidth="1"/>
    <col min="13580" max="13581" width="10.85546875" style="12" bestFit="1" customWidth="1"/>
    <col min="13582" max="13582" width="6.140625" style="12" bestFit="1" customWidth="1"/>
    <col min="13583" max="13584" width="5" style="12" bestFit="1" customWidth="1"/>
    <col min="13585" max="13585" width="11.5703125" style="12" bestFit="1" customWidth="1"/>
    <col min="13586" max="13587" width="8" style="12" bestFit="1" customWidth="1"/>
    <col min="13588" max="13588" width="11.5703125" style="12" customWidth="1"/>
    <col min="13589" max="13589" width="7.85546875" style="12" bestFit="1" customWidth="1"/>
    <col min="13590" max="13590" width="6.5703125" style="12" bestFit="1" customWidth="1"/>
    <col min="13591" max="13826" width="9.140625" style="12"/>
    <col min="13827" max="13827" width="35.140625" style="12" bestFit="1" customWidth="1"/>
    <col min="13828" max="13828" width="31.7109375" style="12" bestFit="1" customWidth="1"/>
    <col min="13829" max="13830" width="10.7109375" style="12" bestFit="1" customWidth="1"/>
    <col min="13831" max="13831" width="12.7109375" style="12" bestFit="1" customWidth="1"/>
    <col min="13832" max="13832" width="13" style="12" bestFit="1" customWidth="1"/>
    <col min="13833" max="13833" width="8.5703125" style="12" bestFit="1" customWidth="1"/>
    <col min="13834" max="13834" width="10.7109375" style="12" bestFit="1" customWidth="1"/>
    <col min="13835" max="13835" width="9.140625" style="12" bestFit="1" customWidth="1"/>
    <col min="13836" max="13837" width="10.85546875" style="12" bestFit="1" customWidth="1"/>
    <col min="13838" max="13838" width="6.140625" style="12" bestFit="1" customWidth="1"/>
    <col min="13839" max="13840" width="5" style="12" bestFit="1" customWidth="1"/>
    <col min="13841" max="13841" width="11.5703125" style="12" bestFit="1" customWidth="1"/>
    <col min="13842" max="13843" width="8" style="12" bestFit="1" customWidth="1"/>
    <col min="13844" max="13844" width="11.5703125" style="12" customWidth="1"/>
    <col min="13845" max="13845" width="7.85546875" style="12" bestFit="1" customWidth="1"/>
    <col min="13846" max="13846" width="6.5703125" style="12" bestFit="1" customWidth="1"/>
    <col min="13847" max="14082" width="9.140625" style="12"/>
    <col min="14083" max="14083" width="35.140625" style="12" bestFit="1" customWidth="1"/>
    <col min="14084" max="14084" width="31.7109375" style="12" bestFit="1" customWidth="1"/>
    <col min="14085" max="14086" width="10.7109375" style="12" bestFit="1" customWidth="1"/>
    <col min="14087" max="14087" width="12.7109375" style="12" bestFit="1" customWidth="1"/>
    <col min="14088" max="14088" width="13" style="12" bestFit="1" customWidth="1"/>
    <col min="14089" max="14089" width="8.5703125" style="12" bestFit="1" customWidth="1"/>
    <col min="14090" max="14090" width="10.7109375" style="12" bestFit="1" customWidth="1"/>
    <col min="14091" max="14091" width="9.140625" style="12" bestFit="1" customWidth="1"/>
    <col min="14092" max="14093" width="10.85546875" style="12" bestFit="1" customWidth="1"/>
    <col min="14094" max="14094" width="6.140625" style="12" bestFit="1" customWidth="1"/>
    <col min="14095" max="14096" width="5" style="12" bestFit="1" customWidth="1"/>
    <col min="14097" max="14097" width="11.5703125" style="12" bestFit="1" customWidth="1"/>
    <col min="14098" max="14099" width="8" style="12" bestFit="1" customWidth="1"/>
    <col min="14100" max="14100" width="11.5703125" style="12" customWidth="1"/>
    <col min="14101" max="14101" width="7.85546875" style="12" bestFit="1" customWidth="1"/>
    <col min="14102" max="14102" width="6.5703125" style="12" bestFit="1" customWidth="1"/>
    <col min="14103" max="14338" width="9.140625" style="12"/>
    <col min="14339" max="14339" width="35.140625" style="12" bestFit="1" customWidth="1"/>
    <col min="14340" max="14340" width="31.7109375" style="12" bestFit="1" customWidth="1"/>
    <col min="14341" max="14342" width="10.7109375" style="12" bestFit="1" customWidth="1"/>
    <col min="14343" max="14343" width="12.7109375" style="12" bestFit="1" customWidth="1"/>
    <col min="14344" max="14344" width="13" style="12" bestFit="1" customWidth="1"/>
    <col min="14345" max="14345" width="8.5703125" style="12" bestFit="1" customWidth="1"/>
    <col min="14346" max="14346" width="10.7109375" style="12" bestFit="1" customWidth="1"/>
    <col min="14347" max="14347" width="9.140625" style="12" bestFit="1" customWidth="1"/>
    <col min="14348" max="14349" width="10.85546875" style="12" bestFit="1" customWidth="1"/>
    <col min="14350" max="14350" width="6.140625" style="12" bestFit="1" customWidth="1"/>
    <col min="14351" max="14352" width="5" style="12" bestFit="1" customWidth="1"/>
    <col min="14353" max="14353" width="11.5703125" style="12" bestFit="1" customWidth="1"/>
    <col min="14354" max="14355" width="8" style="12" bestFit="1" customWidth="1"/>
    <col min="14356" max="14356" width="11.5703125" style="12" customWidth="1"/>
    <col min="14357" max="14357" width="7.85546875" style="12" bestFit="1" customWidth="1"/>
    <col min="14358" max="14358" width="6.5703125" style="12" bestFit="1" customWidth="1"/>
    <col min="14359" max="14594" width="9.140625" style="12"/>
    <col min="14595" max="14595" width="35.140625" style="12" bestFit="1" customWidth="1"/>
    <col min="14596" max="14596" width="31.7109375" style="12" bestFit="1" customWidth="1"/>
    <col min="14597" max="14598" width="10.7109375" style="12" bestFit="1" customWidth="1"/>
    <col min="14599" max="14599" width="12.7109375" style="12" bestFit="1" customWidth="1"/>
    <col min="14600" max="14600" width="13" style="12" bestFit="1" customWidth="1"/>
    <col min="14601" max="14601" width="8.5703125" style="12" bestFit="1" customWidth="1"/>
    <col min="14602" max="14602" width="10.7109375" style="12" bestFit="1" customWidth="1"/>
    <col min="14603" max="14603" width="9.140625" style="12" bestFit="1" customWidth="1"/>
    <col min="14604" max="14605" width="10.85546875" style="12" bestFit="1" customWidth="1"/>
    <col min="14606" max="14606" width="6.140625" style="12" bestFit="1" customWidth="1"/>
    <col min="14607" max="14608" width="5" style="12" bestFit="1" customWidth="1"/>
    <col min="14609" max="14609" width="11.5703125" style="12" bestFit="1" customWidth="1"/>
    <col min="14610" max="14611" width="8" style="12" bestFit="1" customWidth="1"/>
    <col min="14612" max="14612" width="11.5703125" style="12" customWidth="1"/>
    <col min="14613" max="14613" width="7.85546875" style="12" bestFit="1" customWidth="1"/>
    <col min="14614" max="14614" width="6.5703125" style="12" bestFit="1" customWidth="1"/>
    <col min="14615" max="14850" width="9.140625" style="12"/>
    <col min="14851" max="14851" width="35.140625" style="12" bestFit="1" customWidth="1"/>
    <col min="14852" max="14852" width="31.7109375" style="12" bestFit="1" customWidth="1"/>
    <col min="14853" max="14854" width="10.7109375" style="12" bestFit="1" customWidth="1"/>
    <col min="14855" max="14855" width="12.7109375" style="12" bestFit="1" customWidth="1"/>
    <col min="14856" max="14856" width="13" style="12" bestFit="1" customWidth="1"/>
    <col min="14857" max="14857" width="8.5703125" style="12" bestFit="1" customWidth="1"/>
    <col min="14858" max="14858" width="10.7109375" style="12" bestFit="1" customWidth="1"/>
    <col min="14859" max="14859" width="9.140625" style="12" bestFit="1" customWidth="1"/>
    <col min="14860" max="14861" width="10.85546875" style="12" bestFit="1" customWidth="1"/>
    <col min="14862" max="14862" width="6.140625" style="12" bestFit="1" customWidth="1"/>
    <col min="14863" max="14864" width="5" style="12" bestFit="1" customWidth="1"/>
    <col min="14865" max="14865" width="11.5703125" style="12" bestFit="1" customWidth="1"/>
    <col min="14866" max="14867" width="8" style="12" bestFit="1" customWidth="1"/>
    <col min="14868" max="14868" width="11.5703125" style="12" customWidth="1"/>
    <col min="14869" max="14869" width="7.85546875" style="12" bestFit="1" customWidth="1"/>
    <col min="14870" max="14870" width="6.5703125" style="12" bestFit="1" customWidth="1"/>
    <col min="14871" max="15106" width="9.140625" style="12"/>
    <col min="15107" max="15107" width="35.140625" style="12" bestFit="1" customWidth="1"/>
    <col min="15108" max="15108" width="31.7109375" style="12" bestFit="1" customWidth="1"/>
    <col min="15109" max="15110" width="10.7109375" style="12" bestFit="1" customWidth="1"/>
    <col min="15111" max="15111" width="12.7109375" style="12" bestFit="1" customWidth="1"/>
    <col min="15112" max="15112" width="13" style="12" bestFit="1" customWidth="1"/>
    <col min="15113" max="15113" width="8.5703125" style="12" bestFit="1" customWidth="1"/>
    <col min="15114" max="15114" width="10.7109375" style="12" bestFit="1" customWidth="1"/>
    <col min="15115" max="15115" width="9.140625" style="12" bestFit="1" customWidth="1"/>
    <col min="15116" max="15117" width="10.85546875" style="12" bestFit="1" customWidth="1"/>
    <col min="15118" max="15118" width="6.140625" style="12" bestFit="1" customWidth="1"/>
    <col min="15119" max="15120" width="5" style="12" bestFit="1" customWidth="1"/>
    <col min="15121" max="15121" width="11.5703125" style="12" bestFit="1" customWidth="1"/>
    <col min="15122" max="15123" width="8" style="12" bestFit="1" customWidth="1"/>
    <col min="15124" max="15124" width="11.5703125" style="12" customWidth="1"/>
    <col min="15125" max="15125" width="7.85546875" style="12" bestFit="1" customWidth="1"/>
    <col min="15126" max="15126" width="6.5703125" style="12" bestFit="1" customWidth="1"/>
    <col min="15127" max="15362" width="9.140625" style="12"/>
    <col min="15363" max="15363" width="35.140625" style="12" bestFit="1" customWidth="1"/>
    <col min="15364" max="15364" width="31.7109375" style="12" bestFit="1" customWidth="1"/>
    <col min="15365" max="15366" width="10.7109375" style="12" bestFit="1" customWidth="1"/>
    <col min="15367" max="15367" width="12.7109375" style="12" bestFit="1" customWidth="1"/>
    <col min="15368" max="15368" width="13" style="12" bestFit="1" customWidth="1"/>
    <col min="15369" max="15369" width="8.5703125" style="12" bestFit="1" customWidth="1"/>
    <col min="15370" max="15370" width="10.7109375" style="12" bestFit="1" customWidth="1"/>
    <col min="15371" max="15371" width="9.140625" style="12" bestFit="1" customWidth="1"/>
    <col min="15372" max="15373" width="10.85546875" style="12" bestFit="1" customWidth="1"/>
    <col min="15374" max="15374" width="6.140625" style="12" bestFit="1" customWidth="1"/>
    <col min="15375" max="15376" width="5" style="12" bestFit="1" customWidth="1"/>
    <col min="15377" max="15377" width="11.5703125" style="12" bestFit="1" customWidth="1"/>
    <col min="15378" max="15379" width="8" style="12" bestFit="1" customWidth="1"/>
    <col min="15380" max="15380" width="11.5703125" style="12" customWidth="1"/>
    <col min="15381" max="15381" width="7.85546875" style="12" bestFit="1" customWidth="1"/>
    <col min="15382" max="15382" width="6.5703125" style="12" bestFit="1" customWidth="1"/>
    <col min="15383" max="15618" width="9.140625" style="12"/>
    <col min="15619" max="15619" width="35.140625" style="12" bestFit="1" customWidth="1"/>
    <col min="15620" max="15620" width="31.7109375" style="12" bestFit="1" customWidth="1"/>
    <col min="15621" max="15622" width="10.7109375" style="12" bestFit="1" customWidth="1"/>
    <col min="15623" max="15623" width="12.7109375" style="12" bestFit="1" customWidth="1"/>
    <col min="15624" max="15624" width="13" style="12" bestFit="1" customWidth="1"/>
    <col min="15625" max="15625" width="8.5703125" style="12" bestFit="1" customWidth="1"/>
    <col min="15626" max="15626" width="10.7109375" style="12" bestFit="1" customWidth="1"/>
    <col min="15627" max="15627" width="9.140625" style="12" bestFit="1" customWidth="1"/>
    <col min="15628" max="15629" width="10.85546875" style="12" bestFit="1" customWidth="1"/>
    <col min="15630" max="15630" width="6.140625" style="12" bestFit="1" customWidth="1"/>
    <col min="15631" max="15632" width="5" style="12" bestFit="1" customWidth="1"/>
    <col min="15633" max="15633" width="11.5703125" style="12" bestFit="1" customWidth="1"/>
    <col min="15634" max="15635" width="8" style="12" bestFit="1" customWidth="1"/>
    <col min="15636" max="15636" width="11.5703125" style="12" customWidth="1"/>
    <col min="15637" max="15637" width="7.85546875" style="12" bestFit="1" customWidth="1"/>
    <col min="15638" max="15638" width="6.5703125" style="12" bestFit="1" customWidth="1"/>
    <col min="15639" max="15874" width="9.140625" style="12"/>
    <col min="15875" max="15875" width="35.140625" style="12" bestFit="1" customWidth="1"/>
    <col min="15876" max="15876" width="31.7109375" style="12" bestFit="1" customWidth="1"/>
    <col min="15877" max="15878" width="10.7109375" style="12" bestFit="1" customWidth="1"/>
    <col min="15879" max="15879" width="12.7109375" style="12" bestFit="1" customWidth="1"/>
    <col min="15880" max="15880" width="13" style="12" bestFit="1" customWidth="1"/>
    <col min="15881" max="15881" width="8.5703125" style="12" bestFit="1" customWidth="1"/>
    <col min="15882" max="15882" width="10.7109375" style="12" bestFit="1" customWidth="1"/>
    <col min="15883" max="15883" width="9.140625" style="12" bestFit="1" customWidth="1"/>
    <col min="15884" max="15885" width="10.85546875" style="12" bestFit="1" customWidth="1"/>
    <col min="15886" max="15886" width="6.140625" style="12" bestFit="1" customWidth="1"/>
    <col min="15887" max="15888" width="5" style="12" bestFit="1" customWidth="1"/>
    <col min="15889" max="15889" width="11.5703125" style="12" bestFit="1" customWidth="1"/>
    <col min="15890" max="15891" width="8" style="12" bestFit="1" customWidth="1"/>
    <col min="15892" max="15892" width="11.5703125" style="12" customWidth="1"/>
    <col min="15893" max="15893" width="7.85546875" style="12" bestFit="1" customWidth="1"/>
    <col min="15894" max="15894" width="6.5703125" style="12" bestFit="1" customWidth="1"/>
    <col min="15895" max="16130" width="9.140625" style="12"/>
    <col min="16131" max="16131" width="35.140625" style="12" bestFit="1" customWidth="1"/>
    <col min="16132" max="16132" width="31.7109375" style="12" bestFit="1" customWidth="1"/>
    <col min="16133" max="16134" width="10.7109375" style="12" bestFit="1" customWidth="1"/>
    <col min="16135" max="16135" width="12.7109375" style="12" bestFit="1" customWidth="1"/>
    <col min="16136" max="16136" width="13" style="12" bestFit="1" customWidth="1"/>
    <col min="16137" max="16137" width="8.5703125" style="12" bestFit="1" customWidth="1"/>
    <col min="16138" max="16138" width="10.7109375" style="12" bestFit="1" customWidth="1"/>
    <col min="16139" max="16139" width="9.140625" style="12" bestFit="1" customWidth="1"/>
    <col min="16140" max="16141" width="10.85546875" style="12" bestFit="1" customWidth="1"/>
    <col min="16142" max="16142" width="6.140625" style="12" bestFit="1" customWidth="1"/>
    <col min="16143" max="16144" width="5" style="12" bestFit="1" customWidth="1"/>
    <col min="16145" max="16145" width="11.5703125" style="12" bestFit="1" customWidth="1"/>
    <col min="16146" max="16147" width="8" style="12" bestFit="1" customWidth="1"/>
    <col min="16148" max="16148" width="11.5703125" style="12" customWidth="1"/>
    <col min="16149" max="16149" width="7.85546875" style="12" bestFit="1" customWidth="1"/>
    <col min="16150" max="16150" width="6.5703125" style="12" bestFit="1" customWidth="1"/>
    <col min="16151" max="16384" width="9.140625" style="12"/>
  </cols>
  <sheetData>
    <row r="1" spans="1:16" ht="15.75" customHeight="1" thickBot="1">
      <c r="A1" s="41"/>
      <c r="B1" s="21"/>
      <c r="C1" s="21"/>
      <c r="D1" s="21"/>
      <c r="E1" s="552" t="s">
        <v>24</v>
      </c>
      <c r="F1" s="553"/>
      <c r="G1" s="554"/>
      <c r="H1" s="12"/>
      <c r="I1" s="13"/>
      <c r="J1" s="12"/>
      <c r="K1" s="40"/>
      <c r="L1" s="40"/>
      <c r="M1" s="40"/>
      <c r="N1" s="35"/>
      <c r="P1" s="13"/>
    </row>
    <row r="2" spans="1:16" ht="39" customHeight="1" thickBot="1">
      <c r="A2" s="1"/>
      <c r="B2" s="2"/>
      <c r="C2" s="2"/>
      <c r="D2" s="42"/>
      <c r="E2" s="56" t="s">
        <v>25</v>
      </c>
      <c r="F2" s="57" t="s">
        <v>26</v>
      </c>
      <c r="G2" s="58" t="s">
        <v>27</v>
      </c>
      <c r="H2" s="12"/>
      <c r="I2" s="12"/>
      <c r="J2" s="12"/>
      <c r="K2" s="12"/>
    </row>
    <row r="3" spans="1:16" s="14" customFormat="1" ht="55.5" customHeight="1" thickBot="1">
      <c r="A3" s="44" t="s">
        <v>30</v>
      </c>
      <c r="B3" s="45" t="s">
        <v>31</v>
      </c>
      <c r="C3" s="45" t="s">
        <v>192</v>
      </c>
      <c r="D3" s="43" t="s">
        <v>557</v>
      </c>
      <c r="E3" s="59">
        <v>900</v>
      </c>
      <c r="F3" s="60">
        <v>900</v>
      </c>
      <c r="G3" s="60">
        <v>300</v>
      </c>
    </row>
    <row r="4" spans="1:16" s="14" customFormat="1" ht="13.5" thickBot="1">
      <c r="A4" s="3"/>
      <c r="B4" s="55" t="s">
        <v>14</v>
      </c>
      <c r="C4" s="9" t="s">
        <v>531</v>
      </c>
      <c r="D4" s="46"/>
      <c r="E4" s="37"/>
      <c r="F4" s="38"/>
      <c r="G4" s="39"/>
    </row>
    <row r="5" spans="1:16">
      <c r="A5" s="24">
        <v>301</v>
      </c>
      <c r="B5" s="49" t="s">
        <v>32</v>
      </c>
      <c r="C5" s="70" t="s">
        <v>193</v>
      </c>
      <c r="D5" s="67">
        <v>4868.0876160000007</v>
      </c>
      <c r="E5" s="4"/>
      <c r="F5" s="4"/>
      <c r="G5" s="12"/>
      <c r="H5" s="12"/>
      <c r="I5" s="12"/>
      <c r="J5" s="12"/>
      <c r="K5" s="12"/>
    </row>
    <row r="6" spans="1:16">
      <c r="A6" s="50">
        <v>302</v>
      </c>
      <c r="B6" s="51" t="s">
        <v>33</v>
      </c>
      <c r="C6" s="71" t="s">
        <v>193</v>
      </c>
      <c r="D6" s="68">
        <v>4589.1780480000007</v>
      </c>
      <c r="E6" s="12"/>
      <c r="F6" s="12"/>
      <c r="G6" s="12"/>
      <c r="H6" s="12"/>
      <c r="I6" s="12"/>
      <c r="J6" s="12"/>
      <c r="K6" s="12"/>
    </row>
    <row r="7" spans="1:16">
      <c r="A7" s="50">
        <v>370</v>
      </c>
      <c r="B7" s="51" t="s">
        <v>34</v>
      </c>
      <c r="C7" s="71" t="s">
        <v>261</v>
      </c>
      <c r="D7" s="68">
        <v>4121.9748</v>
      </c>
      <c r="E7" s="12"/>
      <c r="F7" s="12"/>
      <c r="G7" s="12"/>
      <c r="H7" s="12"/>
      <c r="I7" s="12"/>
      <c r="J7" s="12"/>
      <c r="K7" s="12"/>
    </row>
    <row r="8" spans="1:16">
      <c r="A8" s="50">
        <v>800</v>
      </c>
      <c r="B8" s="51" t="s">
        <v>35</v>
      </c>
      <c r="C8" s="71" t="s">
        <v>258</v>
      </c>
      <c r="D8" s="68">
        <v>4028.0796</v>
      </c>
      <c r="E8" s="12"/>
      <c r="F8" s="12"/>
      <c r="G8" s="12"/>
      <c r="H8" s="12"/>
      <c r="I8" s="12"/>
      <c r="J8" s="12"/>
      <c r="K8" s="12"/>
    </row>
    <row r="9" spans="1:16">
      <c r="A9" s="50">
        <v>822</v>
      </c>
      <c r="B9" s="51" t="s">
        <v>36</v>
      </c>
      <c r="C9" s="71" t="s">
        <v>244</v>
      </c>
      <c r="D9" s="68">
        <v>4195.1755799999992</v>
      </c>
      <c r="E9" s="12"/>
      <c r="F9" s="12"/>
      <c r="G9" s="12"/>
      <c r="H9" s="12"/>
      <c r="I9" s="12"/>
      <c r="J9" s="12"/>
      <c r="K9" s="12"/>
    </row>
    <row r="10" spans="1:16">
      <c r="A10" s="50">
        <v>303</v>
      </c>
      <c r="B10" s="51" t="s">
        <v>37</v>
      </c>
      <c r="C10" s="71" t="s">
        <v>193</v>
      </c>
      <c r="D10" s="68">
        <v>4589.1780480000007</v>
      </c>
      <c r="E10" s="12"/>
      <c r="F10" s="12"/>
      <c r="G10" s="12"/>
      <c r="H10" s="12"/>
      <c r="I10" s="12"/>
      <c r="J10" s="12"/>
      <c r="K10" s="12"/>
    </row>
    <row r="11" spans="1:16">
      <c r="A11" s="50">
        <v>330</v>
      </c>
      <c r="B11" s="51" t="s">
        <v>38</v>
      </c>
      <c r="C11" s="71" t="s">
        <v>249</v>
      </c>
      <c r="D11" s="68">
        <v>4322.0124000000005</v>
      </c>
      <c r="E11" s="12"/>
      <c r="F11" s="12"/>
      <c r="G11" s="12"/>
      <c r="H11" s="12"/>
      <c r="I11" s="12"/>
      <c r="J11" s="12"/>
      <c r="K11" s="12"/>
    </row>
    <row r="12" spans="1:16">
      <c r="A12" s="50">
        <v>889</v>
      </c>
      <c r="B12" s="51" t="s">
        <v>39</v>
      </c>
      <c r="C12" s="71" t="s">
        <v>252</v>
      </c>
      <c r="D12" s="68">
        <v>4326.0947999999999</v>
      </c>
      <c r="E12" s="12"/>
      <c r="F12" s="12"/>
      <c r="G12" s="12"/>
      <c r="H12" s="12"/>
      <c r="I12" s="12"/>
      <c r="J12" s="12"/>
      <c r="K12" s="12"/>
    </row>
    <row r="13" spans="1:16">
      <c r="A13" s="50">
        <v>890</v>
      </c>
      <c r="B13" s="51" t="s">
        <v>40</v>
      </c>
      <c r="C13" s="71" t="s">
        <v>252</v>
      </c>
      <c r="D13" s="68">
        <v>4297.518</v>
      </c>
      <c r="E13" s="12"/>
      <c r="F13" s="12"/>
      <c r="G13" s="12"/>
      <c r="H13" s="12"/>
      <c r="I13" s="12"/>
      <c r="J13" s="12"/>
      <c r="K13" s="12"/>
    </row>
    <row r="14" spans="1:16">
      <c r="A14" s="50">
        <v>350</v>
      </c>
      <c r="B14" s="51" t="s">
        <v>41</v>
      </c>
      <c r="C14" s="71" t="s">
        <v>252</v>
      </c>
      <c r="D14" s="68">
        <v>4183.2107999999998</v>
      </c>
      <c r="E14" s="12"/>
      <c r="F14" s="12"/>
      <c r="G14" s="12"/>
      <c r="H14" s="12"/>
      <c r="I14" s="12"/>
      <c r="J14" s="12"/>
      <c r="K14" s="12"/>
    </row>
    <row r="15" spans="1:16">
      <c r="A15" s="50">
        <v>837</v>
      </c>
      <c r="B15" s="51" t="s">
        <v>42</v>
      </c>
      <c r="C15" s="71" t="s">
        <v>258</v>
      </c>
      <c r="D15" s="68">
        <v>4113.8099999999995</v>
      </c>
      <c r="E15" s="12"/>
      <c r="F15" s="12"/>
      <c r="G15" s="12"/>
      <c r="H15" s="12"/>
      <c r="I15" s="12"/>
      <c r="J15" s="12"/>
      <c r="K15" s="12"/>
    </row>
    <row r="16" spans="1:16">
      <c r="A16" s="50">
        <v>867</v>
      </c>
      <c r="B16" s="51" t="s">
        <v>43</v>
      </c>
      <c r="C16" s="71" t="s">
        <v>269</v>
      </c>
      <c r="D16" s="68">
        <v>4493.1600000000008</v>
      </c>
      <c r="E16" s="12"/>
      <c r="F16" s="12"/>
      <c r="G16" s="12"/>
      <c r="H16" s="12"/>
      <c r="I16" s="12"/>
      <c r="J16" s="12"/>
      <c r="K16" s="12"/>
    </row>
    <row r="17" spans="1:11">
      <c r="A17" s="50">
        <v>380</v>
      </c>
      <c r="B17" s="51" t="s">
        <v>44</v>
      </c>
      <c r="C17" s="71" t="s">
        <v>261</v>
      </c>
      <c r="D17" s="68">
        <v>4379.1660000000002</v>
      </c>
      <c r="E17" s="12"/>
      <c r="F17" s="12"/>
      <c r="G17" s="12"/>
      <c r="H17" s="12"/>
      <c r="I17" s="12"/>
      <c r="J17" s="12"/>
      <c r="K17" s="12"/>
    </row>
    <row r="18" spans="1:11">
      <c r="A18" s="50">
        <v>304</v>
      </c>
      <c r="B18" s="51" t="s">
        <v>45</v>
      </c>
      <c r="C18" s="71" t="s">
        <v>193</v>
      </c>
      <c r="D18" s="68">
        <v>4685.1960960000006</v>
      </c>
      <c r="E18" s="12"/>
      <c r="F18" s="12"/>
      <c r="G18" s="12"/>
      <c r="H18" s="12"/>
      <c r="I18" s="12"/>
      <c r="J18" s="12"/>
      <c r="K18" s="12"/>
    </row>
    <row r="19" spans="1:11">
      <c r="A19" s="50">
        <v>846</v>
      </c>
      <c r="B19" s="51" t="s">
        <v>46</v>
      </c>
      <c r="C19" s="71" t="s">
        <v>269</v>
      </c>
      <c r="D19" s="68">
        <v>4175.0460000000003</v>
      </c>
      <c r="E19" s="12"/>
      <c r="F19" s="12"/>
      <c r="G19" s="12"/>
      <c r="H19" s="12"/>
      <c r="I19" s="12"/>
      <c r="J19" s="12"/>
      <c r="K19" s="12"/>
    </row>
    <row r="20" spans="1:11">
      <c r="A20" s="50">
        <v>801</v>
      </c>
      <c r="B20" s="51" t="s">
        <v>47</v>
      </c>
      <c r="C20" s="71" t="s">
        <v>258</v>
      </c>
      <c r="D20" s="68">
        <v>4179.1284000000005</v>
      </c>
      <c r="E20" s="12"/>
      <c r="F20" s="12"/>
      <c r="G20" s="12"/>
      <c r="H20" s="12"/>
      <c r="I20" s="12"/>
      <c r="J20" s="12"/>
      <c r="K20" s="12"/>
    </row>
    <row r="21" spans="1:11">
      <c r="A21" s="50">
        <v>305</v>
      </c>
      <c r="B21" s="52" t="s">
        <v>48</v>
      </c>
      <c r="C21" s="71" t="s">
        <v>193</v>
      </c>
      <c r="D21" s="68">
        <v>4584.6057600000004</v>
      </c>
      <c r="E21" s="12"/>
      <c r="F21" s="12"/>
      <c r="G21" s="12"/>
      <c r="H21" s="12"/>
      <c r="I21" s="12"/>
      <c r="J21" s="12"/>
      <c r="K21" s="12"/>
    </row>
    <row r="22" spans="1:11">
      <c r="A22" s="50">
        <v>825</v>
      </c>
      <c r="B22" s="52" t="s">
        <v>49</v>
      </c>
      <c r="C22" s="71" t="s">
        <v>269</v>
      </c>
      <c r="D22" s="68">
        <v>4301.3088360000002</v>
      </c>
      <c r="E22" s="12"/>
      <c r="F22" s="12"/>
      <c r="G22" s="12"/>
      <c r="H22" s="12"/>
      <c r="I22" s="12"/>
      <c r="J22" s="12"/>
      <c r="K22" s="12"/>
    </row>
    <row r="23" spans="1:11">
      <c r="A23" s="50">
        <v>351</v>
      </c>
      <c r="B23" s="52" t="s">
        <v>50</v>
      </c>
      <c r="C23" s="71" t="s">
        <v>252</v>
      </c>
      <c r="D23" s="68">
        <v>4097.2860000000001</v>
      </c>
      <c r="E23" s="12"/>
      <c r="F23" s="12"/>
      <c r="G23" s="12"/>
      <c r="H23" s="12"/>
      <c r="I23" s="12"/>
      <c r="J23" s="12"/>
      <c r="K23" s="12"/>
    </row>
    <row r="24" spans="1:11">
      <c r="A24" s="50">
        <v>381</v>
      </c>
      <c r="B24" s="52" t="s">
        <v>51</v>
      </c>
      <c r="C24" s="71" t="s">
        <v>261</v>
      </c>
      <c r="D24" s="68">
        <v>4191.3756000000003</v>
      </c>
      <c r="E24" s="12"/>
      <c r="F24" s="12"/>
      <c r="G24" s="12"/>
      <c r="H24" s="12"/>
      <c r="I24" s="12"/>
      <c r="J24" s="12"/>
      <c r="K24" s="12"/>
    </row>
    <row r="25" spans="1:11">
      <c r="A25" s="50">
        <v>873</v>
      </c>
      <c r="B25" s="52" t="s">
        <v>52</v>
      </c>
      <c r="C25" s="71" t="s">
        <v>244</v>
      </c>
      <c r="D25" s="68">
        <v>4104.4771440000004</v>
      </c>
      <c r="E25" s="12"/>
      <c r="F25" s="12"/>
      <c r="G25" s="12"/>
      <c r="H25" s="12"/>
      <c r="I25" s="12"/>
      <c r="J25" s="12"/>
      <c r="K25" s="12"/>
    </row>
    <row r="26" spans="1:11">
      <c r="A26" s="50">
        <v>202</v>
      </c>
      <c r="B26" s="52" t="s">
        <v>53</v>
      </c>
      <c r="C26" s="71" t="s">
        <v>302</v>
      </c>
      <c r="D26" s="68">
        <v>5176.6171199999999</v>
      </c>
      <c r="E26" s="12"/>
      <c r="F26" s="12"/>
      <c r="G26" s="12"/>
      <c r="H26" s="12"/>
      <c r="I26" s="12"/>
      <c r="J26" s="12"/>
      <c r="K26" s="12"/>
    </row>
    <row r="27" spans="1:11">
      <c r="A27" s="50">
        <v>823</v>
      </c>
      <c r="B27" s="52" t="s">
        <v>54</v>
      </c>
      <c r="C27" s="71" t="s">
        <v>244</v>
      </c>
      <c r="D27" s="68">
        <v>4153.1268600000003</v>
      </c>
      <c r="E27" s="12"/>
      <c r="F27" s="12"/>
      <c r="G27" s="12"/>
      <c r="H27" s="12"/>
      <c r="I27" s="12"/>
      <c r="J27" s="12"/>
      <c r="K27" s="12"/>
    </row>
    <row r="28" spans="1:11">
      <c r="A28" s="50">
        <v>896</v>
      </c>
      <c r="B28" s="52" t="s">
        <v>55</v>
      </c>
      <c r="C28" s="71" t="s">
        <v>252</v>
      </c>
      <c r="D28" s="68">
        <v>4072.9859999999999</v>
      </c>
      <c r="E28" s="12"/>
      <c r="F28" s="12"/>
      <c r="G28" s="12"/>
      <c r="H28" s="12"/>
      <c r="I28" s="12"/>
      <c r="J28" s="12"/>
      <c r="K28" s="12"/>
    </row>
    <row r="29" spans="1:11">
      <c r="A29" s="50">
        <v>908</v>
      </c>
      <c r="B29" s="52" t="s">
        <v>56</v>
      </c>
      <c r="C29" s="71" t="s">
        <v>258</v>
      </c>
      <c r="D29" s="68">
        <v>4081.1507999999994</v>
      </c>
      <c r="E29" s="12"/>
      <c r="F29" s="12"/>
      <c r="G29" s="12"/>
      <c r="H29" s="12"/>
      <c r="I29" s="12"/>
      <c r="J29" s="12"/>
      <c r="K29" s="12"/>
    </row>
    <row r="30" spans="1:11">
      <c r="A30" s="50">
        <v>331</v>
      </c>
      <c r="B30" s="52" t="s">
        <v>57</v>
      </c>
      <c r="C30" s="71" t="s">
        <v>249</v>
      </c>
      <c r="D30" s="68">
        <v>4215.87</v>
      </c>
      <c r="E30" s="12"/>
      <c r="F30" s="12"/>
      <c r="G30" s="12"/>
      <c r="H30" s="12"/>
      <c r="I30" s="12"/>
      <c r="J30" s="12"/>
      <c r="K30" s="12"/>
    </row>
    <row r="31" spans="1:11">
      <c r="A31" s="50">
        <v>306</v>
      </c>
      <c r="B31" s="52" t="s">
        <v>58</v>
      </c>
      <c r="C31" s="71" t="s">
        <v>193</v>
      </c>
      <c r="D31" s="68">
        <v>4653.1900800000003</v>
      </c>
      <c r="E31" s="12"/>
      <c r="F31" s="12"/>
      <c r="G31" s="12"/>
      <c r="H31" s="12"/>
      <c r="I31" s="12"/>
      <c r="J31" s="12"/>
      <c r="K31" s="12"/>
    </row>
    <row r="32" spans="1:11">
      <c r="A32" s="50">
        <v>909</v>
      </c>
      <c r="B32" s="52" t="s">
        <v>59</v>
      </c>
      <c r="C32" s="71" t="s">
        <v>252</v>
      </c>
      <c r="D32" s="68">
        <v>4077.0683999999997</v>
      </c>
      <c r="E32" s="12"/>
      <c r="F32" s="12"/>
      <c r="G32" s="12"/>
      <c r="H32" s="12"/>
      <c r="I32" s="12"/>
      <c r="J32" s="12"/>
      <c r="K32" s="12"/>
    </row>
    <row r="33" spans="1:11">
      <c r="A33" s="50">
        <v>841</v>
      </c>
      <c r="B33" s="52" t="s">
        <v>60</v>
      </c>
      <c r="C33" s="71" t="s">
        <v>288</v>
      </c>
      <c r="D33" s="68">
        <v>4136.1660000000002</v>
      </c>
      <c r="E33" s="12"/>
      <c r="F33" s="12"/>
      <c r="G33" s="12"/>
      <c r="H33" s="12"/>
      <c r="I33" s="12"/>
      <c r="J33" s="12"/>
      <c r="K33" s="12"/>
    </row>
    <row r="34" spans="1:11">
      <c r="A34" s="50">
        <v>831</v>
      </c>
      <c r="B34" s="52" t="s">
        <v>61</v>
      </c>
      <c r="C34" s="71" t="s">
        <v>290</v>
      </c>
      <c r="D34" s="68">
        <v>4162.7987999999996</v>
      </c>
      <c r="E34" s="12"/>
      <c r="F34" s="12"/>
      <c r="G34" s="12"/>
      <c r="H34" s="12"/>
      <c r="I34" s="12"/>
      <c r="J34" s="12"/>
      <c r="K34" s="12"/>
    </row>
    <row r="35" spans="1:11">
      <c r="A35" s="50">
        <v>830</v>
      </c>
      <c r="B35" s="52" t="s">
        <v>62</v>
      </c>
      <c r="C35" s="71" t="s">
        <v>290</v>
      </c>
      <c r="D35" s="68">
        <v>4064.8211999999999</v>
      </c>
      <c r="E35" s="12"/>
      <c r="F35" s="12"/>
      <c r="G35" s="12"/>
      <c r="H35" s="12"/>
      <c r="I35" s="12"/>
      <c r="J35" s="12"/>
      <c r="K35" s="12"/>
    </row>
    <row r="36" spans="1:11">
      <c r="A36" s="50">
        <v>878</v>
      </c>
      <c r="B36" s="52" t="s">
        <v>63</v>
      </c>
      <c r="C36" s="71" t="s">
        <v>258</v>
      </c>
      <c r="D36" s="68">
        <v>4036.2444</v>
      </c>
      <c r="E36" s="12"/>
      <c r="F36" s="12"/>
      <c r="G36" s="12"/>
      <c r="H36" s="12"/>
      <c r="I36" s="12"/>
      <c r="J36" s="12"/>
      <c r="K36" s="12"/>
    </row>
    <row r="37" spans="1:11">
      <c r="A37" s="50">
        <v>371</v>
      </c>
      <c r="B37" s="52" t="s">
        <v>64</v>
      </c>
      <c r="C37" s="71" t="s">
        <v>261</v>
      </c>
      <c r="D37" s="68">
        <v>4232.1995999999999</v>
      </c>
      <c r="E37" s="12"/>
      <c r="F37" s="12"/>
      <c r="G37" s="12"/>
      <c r="H37" s="12"/>
      <c r="I37" s="12"/>
      <c r="J37" s="12"/>
      <c r="K37" s="12"/>
    </row>
    <row r="38" spans="1:11">
      <c r="A38" s="50">
        <v>835</v>
      </c>
      <c r="B38" s="52" t="s">
        <v>65</v>
      </c>
      <c r="C38" s="71" t="s">
        <v>258</v>
      </c>
      <c r="D38" s="68">
        <v>4032.1620000000003</v>
      </c>
      <c r="E38" s="12"/>
      <c r="F38" s="12"/>
      <c r="G38" s="12"/>
      <c r="H38" s="12"/>
      <c r="I38" s="12"/>
      <c r="J38" s="12"/>
      <c r="K38" s="12"/>
    </row>
    <row r="39" spans="1:11">
      <c r="A39" s="50">
        <v>332</v>
      </c>
      <c r="B39" s="52" t="s">
        <v>66</v>
      </c>
      <c r="C39" s="71" t="s">
        <v>249</v>
      </c>
      <c r="D39" s="68">
        <v>4138.3043999999991</v>
      </c>
      <c r="E39" s="12"/>
      <c r="F39" s="12"/>
      <c r="G39" s="12"/>
      <c r="H39" s="12"/>
      <c r="I39" s="12"/>
      <c r="J39" s="12"/>
      <c r="K39" s="12"/>
    </row>
    <row r="40" spans="1:11">
      <c r="A40" s="50">
        <v>840</v>
      </c>
      <c r="B40" s="52" t="s">
        <v>67</v>
      </c>
      <c r="C40" s="71" t="s">
        <v>288</v>
      </c>
      <c r="D40" s="68">
        <v>4154.634</v>
      </c>
      <c r="E40" s="12"/>
      <c r="F40" s="12"/>
      <c r="G40" s="12"/>
      <c r="H40" s="12"/>
      <c r="I40" s="12"/>
      <c r="J40" s="12"/>
      <c r="K40" s="12"/>
    </row>
    <row r="41" spans="1:11">
      <c r="A41" s="50">
        <v>307</v>
      </c>
      <c r="B41" s="52" t="s">
        <v>68</v>
      </c>
      <c r="C41" s="71" t="s">
        <v>193</v>
      </c>
      <c r="D41" s="68">
        <v>4698.9129600000006</v>
      </c>
      <c r="E41" s="12"/>
      <c r="F41" s="12"/>
      <c r="G41" s="12"/>
      <c r="H41" s="12"/>
      <c r="I41" s="12"/>
      <c r="J41" s="12"/>
      <c r="K41" s="12"/>
    </row>
    <row r="42" spans="1:11">
      <c r="A42" s="50">
        <v>895</v>
      </c>
      <c r="B42" s="52" t="s">
        <v>69</v>
      </c>
      <c r="C42" s="71" t="s">
        <v>252</v>
      </c>
      <c r="D42" s="68">
        <v>4032.1620000000003</v>
      </c>
      <c r="E42" s="12"/>
      <c r="F42" s="12"/>
      <c r="G42" s="12"/>
      <c r="H42" s="12"/>
      <c r="I42" s="12"/>
      <c r="J42" s="12"/>
      <c r="K42" s="12"/>
    </row>
    <row r="43" spans="1:11">
      <c r="A43" s="50">
        <v>811</v>
      </c>
      <c r="B43" s="52" t="s">
        <v>70</v>
      </c>
      <c r="C43" s="71" t="s">
        <v>261</v>
      </c>
      <c r="D43" s="68">
        <v>4068.9035999999996</v>
      </c>
      <c r="E43" s="12"/>
      <c r="F43" s="12"/>
      <c r="G43" s="12"/>
      <c r="H43" s="12"/>
      <c r="I43" s="12"/>
      <c r="J43" s="12"/>
      <c r="K43" s="12"/>
    </row>
    <row r="44" spans="1:11">
      <c r="A44" s="50">
        <v>845</v>
      </c>
      <c r="B44" s="52" t="s">
        <v>71</v>
      </c>
      <c r="C44" s="71" t="s">
        <v>269</v>
      </c>
      <c r="D44" s="68">
        <v>4052.5739999999996</v>
      </c>
      <c r="E44" s="12"/>
      <c r="F44" s="12"/>
      <c r="G44" s="12"/>
      <c r="H44" s="12"/>
      <c r="I44" s="12"/>
      <c r="J44" s="12"/>
      <c r="K44" s="12"/>
    </row>
    <row r="45" spans="1:11">
      <c r="A45" s="50">
        <v>308</v>
      </c>
      <c r="B45" s="52" t="s">
        <v>72</v>
      </c>
      <c r="C45" s="71" t="s">
        <v>193</v>
      </c>
      <c r="D45" s="68">
        <v>4740.0635519999996</v>
      </c>
      <c r="E45" s="12"/>
      <c r="F45" s="12"/>
      <c r="G45" s="12"/>
      <c r="H45" s="12"/>
      <c r="I45" s="12"/>
      <c r="J45" s="12"/>
      <c r="K45" s="12"/>
    </row>
    <row r="46" spans="1:11">
      <c r="A46" s="50">
        <v>881</v>
      </c>
      <c r="B46" s="52" t="s">
        <v>73</v>
      </c>
      <c r="C46" s="71" t="s">
        <v>244</v>
      </c>
      <c r="D46" s="68">
        <v>4048.4915999999998</v>
      </c>
      <c r="E46" s="12"/>
      <c r="F46" s="12"/>
      <c r="G46" s="12"/>
      <c r="H46" s="12"/>
      <c r="I46" s="12"/>
      <c r="J46" s="12"/>
      <c r="K46" s="12"/>
    </row>
    <row r="47" spans="1:11">
      <c r="A47" s="50">
        <v>390</v>
      </c>
      <c r="B47" s="52" t="s">
        <v>74</v>
      </c>
      <c r="C47" s="71" t="s">
        <v>288</v>
      </c>
      <c r="D47" s="68">
        <v>4187.2932000000001</v>
      </c>
      <c r="E47" s="12"/>
      <c r="F47" s="12"/>
      <c r="G47" s="12"/>
      <c r="H47" s="12"/>
      <c r="I47" s="12"/>
      <c r="J47" s="12"/>
      <c r="K47" s="12"/>
    </row>
    <row r="48" spans="1:11">
      <c r="A48" s="50">
        <v>916</v>
      </c>
      <c r="B48" s="52" t="s">
        <v>75</v>
      </c>
      <c r="C48" s="71" t="s">
        <v>258</v>
      </c>
      <c r="D48" s="68">
        <v>4040.3267999999998</v>
      </c>
      <c r="E48" s="12"/>
      <c r="F48" s="12"/>
      <c r="G48" s="12"/>
      <c r="H48" s="12"/>
      <c r="I48" s="12"/>
      <c r="J48" s="12"/>
      <c r="K48" s="12"/>
    </row>
    <row r="49" spans="1:11">
      <c r="A49" s="50">
        <v>203</v>
      </c>
      <c r="B49" s="52" t="s">
        <v>76</v>
      </c>
      <c r="C49" s="71" t="s">
        <v>193</v>
      </c>
      <c r="D49" s="68">
        <v>5186.4148800000003</v>
      </c>
      <c r="E49" s="12"/>
      <c r="F49" s="12"/>
      <c r="G49" s="12"/>
      <c r="H49" s="12"/>
      <c r="I49" s="12"/>
      <c r="J49" s="12"/>
      <c r="K49" s="12"/>
    </row>
    <row r="50" spans="1:11">
      <c r="A50" s="50">
        <v>204</v>
      </c>
      <c r="B50" s="52" t="s">
        <v>77</v>
      </c>
      <c r="C50" s="71" t="s">
        <v>302</v>
      </c>
      <c r="D50" s="68">
        <v>5441.1566400000002</v>
      </c>
      <c r="E50" s="12"/>
      <c r="F50" s="12"/>
      <c r="G50" s="12"/>
      <c r="H50" s="12"/>
      <c r="I50" s="12"/>
      <c r="J50" s="12"/>
      <c r="K50" s="12"/>
    </row>
    <row r="51" spans="1:11">
      <c r="A51" s="50">
        <v>876</v>
      </c>
      <c r="B51" s="52" t="s">
        <v>78</v>
      </c>
      <c r="C51" s="71" t="s">
        <v>252</v>
      </c>
      <c r="D51" s="68">
        <v>4391.4132</v>
      </c>
      <c r="E51" s="12"/>
      <c r="F51" s="12"/>
      <c r="G51" s="12"/>
      <c r="H51" s="12"/>
      <c r="I51" s="12"/>
      <c r="J51" s="12"/>
      <c r="K51" s="12"/>
    </row>
    <row r="52" spans="1:11">
      <c r="A52" s="50">
        <v>205</v>
      </c>
      <c r="B52" s="52" t="s">
        <v>79</v>
      </c>
      <c r="C52" s="71" t="s">
        <v>302</v>
      </c>
      <c r="D52" s="68">
        <v>5098.2350399999996</v>
      </c>
      <c r="E52" s="12"/>
      <c r="F52" s="12"/>
      <c r="G52" s="12"/>
      <c r="H52" s="12"/>
      <c r="I52" s="12"/>
      <c r="J52" s="12"/>
      <c r="K52" s="12"/>
    </row>
    <row r="53" spans="1:11">
      <c r="A53" s="50">
        <v>850</v>
      </c>
      <c r="B53" s="52" t="s">
        <v>80</v>
      </c>
      <c r="C53" s="71" t="s">
        <v>269</v>
      </c>
      <c r="D53" s="68">
        <v>4112.8052400000006</v>
      </c>
      <c r="E53" s="12"/>
      <c r="F53" s="12"/>
      <c r="G53" s="12"/>
      <c r="H53" s="12"/>
      <c r="I53" s="12"/>
      <c r="J53" s="12"/>
      <c r="K53" s="12"/>
    </row>
    <row r="54" spans="1:11">
      <c r="A54" s="50">
        <v>309</v>
      </c>
      <c r="B54" s="52" t="s">
        <v>81</v>
      </c>
      <c r="C54" s="71" t="s">
        <v>302</v>
      </c>
      <c r="D54" s="68">
        <v>5254.9992000000002</v>
      </c>
      <c r="E54" s="12"/>
      <c r="F54" s="12"/>
      <c r="G54" s="12"/>
      <c r="H54" s="12"/>
      <c r="I54" s="12"/>
      <c r="J54" s="12"/>
      <c r="K54" s="12"/>
    </row>
    <row r="55" spans="1:11">
      <c r="A55" s="50">
        <v>310</v>
      </c>
      <c r="B55" s="52" t="s">
        <v>82</v>
      </c>
      <c r="C55" s="71" t="s">
        <v>193</v>
      </c>
      <c r="D55" s="68">
        <v>4538.8828993241723</v>
      </c>
      <c r="E55" s="12"/>
      <c r="F55" s="12"/>
      <c r="G55" s="12"/>
      <c r="H55" s="12"/>
      <c r="I55" s="12"/>
      <c r="J55" s="12"/>
      <c r="K55" s="12"/>
    </row>
    <row r="56" spans="1:11">
      <c r="A56" s="50">
        <v>805</v>
      </c>
      <c r="B56" s="52" t="s">
        <v>83</v>
      </c>
      <c r="C56" s="71" t="s">
        <v>288</v>
      </c>
      <c r="D56" s="68">
        <v>4232.1995999999999</v>
      </c>
      <c r="E56" s="12"/>
      <c r="F56" s="12"/>
      <c r="G56" s="12"/>
      <c r="H56" s="12"/>
      <c r="I56" s="12"/>
      <c r="J56" s="12"/>
      <c r="K56" s="12"/>
    </row>
    <row r="57" spans="1:11">
      <c r="A57" s="50">
        <v>311</v>
      </c>
      <c r="B57" s="52" t="s">
        <v>84</v>
      </c>
      <c r="C57" s="71" t="s">
        <v>193</v>
      </c>
      <c r="D57" s="68">
        <v>4552.599744000001</v>
      </c>
      <c r="E57" s="12"/>
      <c r="F57" s="12"/>
      <c r="G57" s="12"/>
      <c r="H57" s="12"/>
      <c r="I57" s="12"/>
      <c r="J57" s="12"/>
      <c r="K57" s="12"/>
    </row>
    <row r="58" spans="1:11">
      <c r="A58" s="50">
        <v>884</v>
      </c>
      <c r="B58" s="52" t="s">
        <v>85</v>
      </c>
      <c r="C58" s="71" t="s">
        <v>249</v>
      </c>
      <c r="D58" s="68">
        <v>4072.9859999999999</v>
      </c>
      <c r="E58" s="12"/>
      <c r="F58" s="12"/>
      <c r="G58" s="12"/>
      <c r="H58" s="12"/>
      <c r="I58" s="12"/>
      <c r="J58" s="12"/>
      <c r="K58" s="12"/>
    </row>
    <row r="59" spans="1:11">
      <c r="A59" s="50">
        <v>919</v>
      </c>
      <c r="B59" s="52" t="s">
        <v>86</v>
      </c>
      <c r="C59" s="71" t="s">
        <v>244</v>
      </c>
      <c r="D59" s="68">
        <v>4144.7171159999998</v>
      </c>
      <c r="E59" s="12"/>
      <c r="F59" s="12"/>
      <c r="G59" s="12"/>
      <c r="H59" s="12"/>
      <c r="I59" s="12"/>
      <c r="J59" s="12"/>
      <c r="K59" s="12"/>
    </row>
    <row r="60" spans="1:11">
      <c r="A60" s="50">
        <v>312</v>
      </c>
      <c r="B60" s="52" t="s">
        <v>87</v>
      </c>
      <c r="C60" s="71" t="s">
        <v>193</v>
      </c>
      <c r="D60" s="68">
        <v>4589.1780480000007</v>
      </c>
      <c r="E60" s="12"/>
      <c r="F60" s="12"/>
      <c r="G60" s="12"/>
      <c r="H60" s="12"/>
      <c r="I60" s="12"/>
      <c r="J60" s="12"/>
      <c r="K60" s="12"/>
    </row>
    <row r="61" spans="1:11">
      <c r="A61" s="50">
        <v>313</v>
      </c>
      <c r="B61" s="52" t="s">
        <v>88</v>
      </c>
      <c r="C61" s="71" t="s">
        <v>193</v>
      </c>
      <c r="D61" s="68">
        <v>4607.4672</v>
      </c>
      <c r="E61" s="12"/>
      <c r="F61" s="12"/>
      <c r="G61" s="12"/>
      <c r="H61" s="12"/>
      <c r="I61" s="12"/>
      <c r="J61" s="12"/>
      <c r="K61" s="12"/>
    </row>
    <row r="62" spans="1:11">
      <c r="A62" s="50">
        <v>921</v>
      </c>
      <c r="B62" s="52" t="s">
        <v>89</v>
      </c>
      <c r="C62" s="71" t="s">
        <v>269</v>
      </c>
      <c r="D62" s="68">
        <v>4175.2659600000006</v>
      </c>
      <c r="E62" s="12"/>
      <c r="F62" s="12"/>
      <c r="G62" s="12"/>
      <c r="H62" s="12"/>
      <c r="I62" s="12"/>
      <c r="J62" s="12"/>
      <c r="K62" s="12"/>
    </row>
    <row r="63" spans="1:11">
      <c r="A63" s="50">
        <v>206</v>
      </c>
      <c r="B63" s="52" t="s">
        <v>90</v>
      </c>
      <c r="C63" s="71" t="s">
        <v>302</v>
      </c>
      <c r="D63" s="68">
        <v>5377.4712</v>
      </c>
      <c r="E63" s="12"/>
      <c r="F63" s="12"/>
      <c r="G63" s="12"/>
      <c r="H63" s="12"/>
      <c r="I63" s="12"/>
      <c r="J63" s="12"/>
      <c r="K63" s="12"/>
    </row>
    <row r="64" spans="1:11">
      <c r="A64" s="50">
        <v>207</v>
      </c>
      <c r="B64" s="52" t="s">
        <v>91</v>
      </c>
      <c r="C64" s="71" t="s">
        <v>302</v>
      </c>
      <c r="D64" s="68">
        <v>5083.5383999999995</v>
      </c>
      <c r="E64" s="12"/>
      <c r="F64" s="12"/>
      <c r="G64" s="12"/>
      <c r="H64" s="12"/>
      <c r="I64" s="12"/>
      <c r="J64" s="12"/>
      <c r="K64" s="12"/>
    </row>
    <row r="65" spans="1:11">
      <c r="A65" s="50">
        <v>886</v>
      </c>
      <c r="B65" s="52" t="s">
        <v>92</v>
      </c>
      <c r="C65" s="71" t="s">
        <v>269</v>
      </c>
      <c r="D65" s="68">
        <v>4077.0683999999997</v>
      </c>
      <c r="E65" s="12"/>
      <c r="F65" s="12"/>
      <c r="G65" s="12"/>
      <c r="H65" s="12"/>
      <c r="I65" s="12"/>
      <c r="J65" s="12"/>
      <c r="K65" s="12"/>
    </row>
    <row r="66" spans="1:11">
      <c r="A66" s="50">
        <v>314</v>
      </c>
      <c r="B66" s="52" t="s">
        <v>93</v>
      </c>
      <c r="C66" s="71" t="s">
        <v>193</v>
      </c>
      <c r="D66" s="68">
        <v>4516.0214400000004</v>
      </c>
      <c r="E66" s="12"/>
      <c r="F66" s="12"/>
      <c r="G66" s="12"/>
      <c r="H66" s="12"/>
      <c r="I66" s="12"/>
      <c r="J66" s="12"/>
      <c r="K66" s="12"/>
    </row>
    <row r="67" spans="1:11">
      <c r="A67" s="50">
        <v>810</v>
      </c>
      <c r="B67" s="52" t="s">
        <v>94</v>
      </c>
      <c r="C67" s="71" t="s">
        <v>261</v>
      </c>
      <c r="D67" s="68">
        <v>4346.5068000000001</v>
      </c>
      <c r="E67" s="12"/>
      <c r="F67" s="12"/>
      <c r="G67" s="12"/>
      <c r="H67" s="12"/>
      <c r="I67" s="12"/>
      <c r="J67" s="12"/>
      <c r="K67" s="12"/>
    </row>
    <row r="68" spans="1:11">
      <c r="A68" s="50">
        <v>382</v>
      </c>
      <c r="B68" s="52" t="s">
        <v>95</v>
      </c>
      <c r="C68" s="71" t="s">
        <v>261</v>
      </c>
      <c r="D68" s="68">
        <v>4236.2820000000002</v>
      </c>
      <c r="E68" s="12"/>
      <c r="F68" s="12"/>
      <c r="G68" s="12"/>
      <c r="H68" s="12"/>
      <c r="I68" s="12"/>
      <c r="J68" s="12"/>
      <c r="K68" s="12"/>
    </row>
    <row r="69" spans="1:11">
      <c r="A69" s="50">
        <v>340</v>
      </c>
      <c r="B69" s="52" t="s">
        <v>96</v>
      </c>
      <c r="C69" s="71" t="s">
        <v>252</v>
      </c>
      <c r="D69" s="68">
        <v>4513.8852000000006</v>
      </c>
      <c r="E69" s="12"/>
      <c r="F69" s="12"/>
      <c r="G69" s="12"/>
      <c r="H69" s="12"/>
      <c r="I69" s="12"/>
      <c r="J69" s="12"/>
      <c r="K69" s="12"/>
    </row>
    <row r="70" spans="1:11">
      <c r="A70" s="50">
        <v>208</v>
      </c>
      <c r="B70" s="52" t="s">
        <v>97</v>
      </c>
      <c r="C70" s="71" t="s">
        <v>302</v>
      </c>
      <c r="D70" s="68">
        <v>5147.2238400000006</v>
      </c>
      <c r="E70" s="12"/>
      <c r="F70" s="12"/>
      <c r="G70" s="12"/>
      <c r="H70" s="12"/>
      <c r="I70" s="12"/>
      <c r="J70" s="12"/>
      <c r="K70" s="12"/>
    </row>
    <row r="71" spans="1:11">
      <c r="A71" s="50">
        <v>888</v>
      </c>
      <c r="B71" s="52" t="s">
        <v>98</v>
      </c>
      <c r="C71" s="71" t="s">
        <v>252</v>
      </c>
      <c r="D71" s="68">
        <v>4138.3043999999991</v>
      </c>
      <c r="E71" s="12"/>
      <c r="F71" s="12"/>
      <c r="G71" s="12"/>
      <c r="H71" s="12"/>
      <c r="I71" s="12"/>
      <c r="J71" s="12"/>
      <c r="K71" s="12"/>
    </row>
    <row r="72" spans="1:11">
      <c r="A72" s="50">
        <v>383</v>
      </c>
      <c r="B72" s="52" t="s">
        <v>99</v>
      </c>
      <c r="C72" s="71" t="s">
        <v>261</v>
      </c>
      <c r="D72" s="68">
        <v>4187.2932000000001</v>
      </c>
      <c r="E72" s="12"/>
      <c r="F72" s="12"/>
      <c r="G72" s="12"/>
      <c r="H72" s="12"/>
      <c r="I72" s="12"/>
      <c r="J72" s="12"/>
      <c r="K72" s="12"/>
    </row>
    <row r="73" spans="1:11">
      <c r="A73" s="50">
        <v>856</v>
      </c>
      <c r="B73" s="52" t="s">
        <v>100</v>
      </c>
      <c r="C73" s="71" t="s">
        <v>290</v>
      </c>
      <c r="D73" s="68">
        <v>4256.6940000000004</v>
      </c>
      <c r="E73" s="12"/>
      <c r="F73" s="12"/>
      <c r="G73" s="12"/>
      <c r="H73" s="12"/>
      <c r="I73" s="12"/>
      <c r="J73" s="12"/>
      <c r="K73" s="12"/>
    </row>
    <row r="74" spans="1:11">
      <c r="A74" s="50">
        <v>855</v>
      </c>
      <c r="B74" s="52" t="s">
        <v>101</v>
      </c>
      <c r="C74" s="71" t="s">
        <v>290</v>
      </c>
      <c r="D74" s="68">
        <v>4040.3267999999998</v>
      </c>
      <c r="E74" s="12"/>
      <c r="F74" s="12"/>
      <c r="G74" s="12"/>
      <c r="H74" s="12"/>
      <c r="I74" s="12"/>
      <c r="J74" s="12"/>
      <c r="K74" s="12"/>
    </row>
    <row r="75" spans="1:11">
      <c r="A75" s="50">
        <v>209</v>
      </c>
      <c r="B75" s="52" t="s">
        <v>102</v>
      </c>
      <c r="C75" s="71" t="s">
        <v>302</v>
      </c>
      <c r="D75" s="68">
        <v>5127.6283200000007</v>
      </c>
      <c r="E75" s="12"/>
      <c r="F75" s="12"/>
      <c r="G75" s="12"/>
      <c r="H75" s="12"/>
      <c r="I75" s="12"/>
      <c r="J75" s="12"/>
      <c r="K75" s="12"/>
    </row>
    <row r="76" spans="1:11">
      <c r="A76" s="50">
        <v>925</v>
      </c>
      <c r="B76" s="52" t="s">
        <v>103</v>
      </c>
      <c r="C76" s="71" t="s">
        <v>290</v>
      </c>
      <c r="D76" s="68">
        <v>4072.9859999999999</v>
      </c>
      <c r="E76" s="12"/>
      <c r="F76" s="12"/>
      <c r="G76" s="12"/>
      <c r="H76" s="12"/>
      <c r="I76" s="12"/>
      <c r="J76" s="12"/>
      <c r="K76" s="12"/>
    </row>
    <row r="77" spans="1:11">
      <c r="A77" s="50">
        <v>341</v>
      </c>
      <c r="B77" s="52" t="s">
        <v>104</v>
      </c>
      <c r="C77" s="71" t="s">
        <v>252</v>
      </c>
      <c r="D77" s="68">
        <v>4444.4844000000003</v>
      </c>
      <c r="E77" s="12"/>
      <c r="F77" s="12"/>
      <c r="G77" s="12"/>
      <c r="H77" s="12"/>
      <c r="I77" s="12"/>
      <c r="J77" s="12"/>
      <c r="K77" s="12"/>
    </row>
    <row r="78" spans="1:11">
      <c r="A78" s="50">
        <v>821</v>
      </c>
      <c r="B78" s="52" t="s">
        <v>105</v>
      </c>
      <c r="C78" s="71" t="s">
        <v>244</v>
      </c>
      <c r="D78" s="68">
        <v>4270.863276</v>
      </c>
      <c r="E78" s="12"/>
      <c r="F78" s="12"/>
      <c r="G78" s="12"/>
      <c r="H78" s="12"/>
      <c r="I78" s="12"/>
      <c r="J78" s="12"/>
      <c r="K78" s="12"/>
    </row>
    <row r="79" spans="1:11">
      <c r="A79" s="50">
        <v>352</v>
      </c>
      <c r="B79" s="52" t="s">
        <v>106</v>
      </c>
      <c r="C79" s="71" t="s">
        <v>252</v>
      </c>
      <c r="D79" s="68">
        <v>4305.6828000000005</v>
      </c>
      <c r="E79" s="12"/>
      <c r="F79" s="12"/>
      <c r="G79" s="12"/>
      <c r="H79" s="12"/>
      <c r="I79" s="12"/>
      <c r="J79" s="12"/>
      <c r="K79" s="12"/>
    </row>
    <row r="80" spans="1:11">
      <c r="A80" s="50">
        <v>887</v>
      </c>
      <c r="B80" s="52" t="s">
        <v>107</v>
      </c>
      <c r="C80" s="71" t="s">
        <v>269</v>
      </c>
      <c r="D80" s="68">
        <v>4085.2331999999997</v>
      </c>
      <c r="E80" s="12"/>
      <c r="F80" s="12"/>
      <c r="G80" s="12"/>
      <c r="H80" s="12"/>
      <c r="I80" s="12"/>
      <c r="J80" s="12"/>
      <c r="K80" s="12"/>
    </row>
    <row r="81" spans="1:11">
      <c r="A81" s="50">
        <v>315</v>
      </c>
      <c r="B81" s="52" t="s">
        <v>108</v>
      </c>
      <c r="C81" s="71" t="s">
        <v>193</v>
      </c>
      <c r="D81" s="68">
        <v>4552.599744000001</v>
      </c>
      <c r="E81" s="12"/>
      <c r="F81" s="12"/>
      <c r="G81" s="12"/>
      <c r="H81" s="12"/>
      <c r="I81" s="12"/>
      <c r="J81" s="12"/>
      <c r="K81" s="12"/>
    </row>
    <row r="82" spans="1:11">
      <c r="A82" s="50">
        <v>806</v>
      </c>
      <c r="B82" s="52" t="s">
        <v>109</v>
      </c>
      <c r="C82" s="71" t="s">
        <v>288</v>
      </c>
      <c r="D82" s="68">
        <v>4305.6828000000005</v>
      </c>
      <c r="E82" s="12"/>
      <c r="F82" s="12"/>
      <c r="G82" s="12"/>
      <c r="H82" s="12"/>
      <c r="I82" s="12"/>
      <c r="J82" s="12"/>
      <c r="K82" s="12"/>
    </row>
    <row r="83" spans="1:11">
      <c r="A83" s="50">
        <v>826</v>
      </c>
      <c r="B83" s="52" t="s">
        <v>110</v>
      </c>
      <c r="C83" s="71" t="s">
        <v>269</v>
      </c>
      <c r="D83" s="68">
        <v>4358.0950199999997</v>
      </c>
      <c r="E83" s="12"/>
      <c r="F83" s="12"/>
      <c r="G83" s="12"/>
      <c r="H83" s="12"/>
      <c r="I83" s="12"/>
      <c r="J83" s="12"/>
      <c r="K83" s="12"/>
    </row>
    <row r="84" spans="1:11">
      <c r="A84" s="50">
        <v>391</v>
      </c>
      <c r="B84" s="52" t="s">
        <v>111</v>
      </c>
      <c r="C84" s="71" t="s">
        <v>288</v>
      </c>
      <c r="D84" s="68">
        <v>4281.1884000000009</v>
      </c>
      <c r="E84" s="12"/>
      <c r="F84" s="12"/>
      <c r="G84" s="12"/>
      <c r="H84" s="12"/>
      <c r="I84" s="12"/>
      <c r="J84" s="12"/>
      <c r="K84" s="12"/>
    </row>
    <row r="85" spans="1:11">
      <c r="A85" s="50">
        <v>316</v>
      </c>
      <c r="B85" s="52" t="s">
        <v>112</v>
      </c>
      <c r="C85" s="71" t="s">
        <v>193</v>
      </c>
      <c r="D85" s="68">
        <v>5416.6622400000006</v>
      </c>
      <c r="E85" s="12"/>
      <c r="F85" s="12"/>
      <c r="G85" s="12"/>
      <c r="H85" s="12"/>
      <c r="I85" s="12"/>
      <c r="J85" s="12"/>
      <c r="K85" s="12"/>
    </row>
    <row r="86" spans="1:11">
      <c r="A86" s="50">
        <v>926</v>
      </c>
      <c r="B86" s="52" t="s">
        <v>113</v>
      </c>
      <c r="C86" s="71" t="s">
        <v>244</v>
      </c>
      <c r="D86" s="68">
        <v>4052.5739999999996</v>
      </c>
      <c r="E86" s="12"/>
      <c r="F86" s="12"/>
      <c r="G86" s="12"/>
      <c r="H86" s="12"/>
      <c r="I86" s="12"/>
      <c r="J86" s="12"/>
      <c r="K86" s="12"/>
    </row>
    <row r="87" spans="1:11">
      <c r="A87" s="50">
        <v>812</v>
      </c>
      <c r="B87" s="52" t="s">
        <v>114</v>
      </c>
      <c r="C87" s="71" t="s">
        <v>261</v>
      </c>
      <c r="D87" s="68">
        <v>4293.4355999999998</v>
      </c>
      <c r="E87" s="12"/>
      <c r="F87" s="12"/>
      <c r="G87" s="12"/>
      <c r="H87" s="12"/>
      <c r="I87" s="12"/>
      <c r="J87" s="12"/>
      <c r="K87" s="12"/>
    </row>
    <row r="88" spans="1:11">
      <c r="A88" s="50">
        <v>813</v>
      </c>
      <c r="B88" s="52" t="s">
        <v>115</v>
      </c>
      <c r="C88" s="71" t="s">
        <v>261</v>
      </c>
      <c r="D88" s="68">
        <v>4052.5739999999996</v>
      </c>
      <c r="E88" s="12"/>
      <c r="F88" s="12"/>
      <c r="G88" s="12"/>
      <c r="H88" s="12"/>
      <c r="I88" s="12"/>
      <c r="J88" s="12"/>
      <c r="K88" s="12"/>
    </row>
    <row r="89" spans="1:11">
      <c r="A89" s="50">
        <v>802</v>
      </c>
      <c r="B89" s="52" t="s">
        <v>116</v>
      </c>
      <c r="C89" s="71" t="s">
        <v>258</v>
      </c>
      <c r="D89" s="68">
        <v>4032.1620000000003</v>
      </c>
      <c r="E89" s="12"/>
      <c r="F89" s="12"/>
      <c r="G89" s="12"/>
      <c r="H89" s="12"/>
      <c r="I89" s="12"/>
      <c r="J89" s="12"/>
      <c r="K89" s="12"/>
    </row>
    <row r="90" spans="1:11">
      <c r="A90" s="50">
        <v>392</v>
      </c>
      <c r="B90" s="52" t="s">
        <v>117</v>
      </c>
      <c r="C90" s="71" t="s">
        <v>288</v>
      </c>
      <c r="D90" s="68">
        <v>4121.9748</v>
      </c>
      <c r="E90" s="12"/>
      <c r="F90" s="12"/>
      <c r="G90" s="12"/>
      <c r="H90" s="12"/>
      <c r="I90" s="12"/>
      <c r="J90" s="12"/>
      <c r="K90" s="12"/>
    </row>
    <row r="91" spans="1:11">
      <c r="A91" s="50">
        <v>815</v>
      </c>
      <c r="B91" s="52" t="s">
        <v>118</v>
      </c>
      <c r="C91" s="71" t="s">
        <v>261</v>
      </c>
      <c r="D91" s="68">
        <v>4028.0796</v>
      </c>
      <c r="E91" s="12"/>
      <c r="F91" s="12"/>
      <c r="G91" s="12"/>
      <c r="H91" s="12"/>
      <c r="I91" s="12"/>
      <c r="J91" s="12"/>
      <c r="K91" s="12"/>
    </row>
    <row r="92" spans="1:11">
      <c r="A92" s="50">
        <v>928</v>
      </c>
      <c r="B92" s="52" t="s">
        <v>119</v>
      </c>
      <c r="C92" s="71" t="s">
        <v>290</v>
      </c>
      <c r="D92" s="68">
        <v>4085.2331999999997</v>
      </c>
      <c r="E92" s="12"/>
      <c r="F92" s="12"/>
      <c r="G92" s="12"/>
      <c r="H92" s="12"/>
      <c r="I92" s="12"/>
      <c r="J92" s="12"/>
      <c r="K92" s="12"/>
    </row>
    <row r="93" spans="1:11">
      <c r="A93" s="50">
        <v>929</v>
      </c>
      <c r="B93" s="52" t="s">
        <v>120</v>
      </c>
      <c r="C93" s="71" t="s">
        <v>288</v>
      </c>
      <c r="D93" s="68">
        <v>4093.3979999999997</v>
      </c>
      <c r="E93" s="12"/>
      <c r="F93" s="12"/>
      <c r="G93" s="12"/>
      <c r="H93" s="12"/>
      <c r="I93" s="12"/>
      <c r="J93" s="12"/>
      <c r="K93" s="12"/>
    </row>
    <row r="94" spans="1:11">
      <c r="A94" s="50">
        <v>892</v>
      </c>
      <c r="B94" s="52" t="s">
        <v>121</v>
      </c>
      <c r="C94" s="71" t="s">
        <v>290</v>
      </c>
      <c r="D94" s="68">
        <v>4289.3532000000005</v>
      </c>
      <c r="E94" s="12"/>
      <c r="F94" s="12"/>
      <c r="G94" s="12"/>
      <c r="H94" s="12"/>
      <c r="I94" s="12"/>
      <c r="J94" s="12"/>
      <c r="K94" s="12"/>
    </row>
    <row r="95" spans="1:11">
      <c r="A95" s="50">
        <v>891</v>
      </c>
      <c r="B95" s="52" t="s">
        <v>122</v>
      </c>
      <c r="C95" s="71" t="s">
        <v>290</v>
      </c>
      <c r="D95" s="68">
        <v>4109.7276000000011</v>
      </c>
      <c r="E95" s="12"/>
      <c r="F95" s="12"/>
      <c r="G95" s="12"/>
      <c r="H95" s="12"/>
      <c r="I95" s="12"/>
      <c r="J95" s="12"/>
      <c r="K95" s="12"/>
    </row>
    <row r="96" spans="1:11">
      <c r="A96" s="50">
        <v>353</v>
      </c>
      <c r="B96" s="52" t="s">
        <v>123</v>
      </c>
      <c r="C96" s="71" t="s">
        <v>252</v>
      </c>
      <c r="D96" s="68">
        <v>4121.9748</v>
      </c>
      <c r="E96" s="12"/>
      <c r="F96" s="12"/>
      <c r="G96" s="12"/>
      <c r="H96" s="12"/>
      <c r="I96" s="12"/>
      <c r="J96" s="12"/>
      <c r="K96" s="12"/>
    </row>
    <row r="97" spans="1:11">
      <c r="A97" s="50">
        <v>931</v>
      </c>
      <c r="B97" s="52" t="s">
        <v>124</v>
      </c>
      <c r="C97" s="71" t="s">
        <v>269</v>
      </c>
      <c r="D97" s="68">
        <v>4331.8860119999999</v>
      </c>
      <c r="E97" s="12"/>
      <c r="F97" s="12"/>
      <c r="G97" s="12"/>
      <c r="H97" s="12"/>
      <c r="I97" s="12"/>
      <c r="J97" s="12"/>
      <c r="K97" s="12"/>
    </row>
    <row r="98" spans="1:11">
      <c r="A98" s="50">
        <v>874</v>
      </c>
      <c r="B98" s="52" t="s">
        <v>125</v>
      </c>
      <c r="C98" s="71" t="s">
        <v>244</v>
      </c>
      <c r="D98" s="68">
        <v>4246.054775999999</v>
      </c>
      <c r="E98" s="12"/>
      <c r="F98" s="12"/>
      <c r="G98" s="12"/>
      <c r="H98" s="12"/>
      <c r="I98" s="12"/>
      <c r="J98" s="12"/>
      <c r="K98" s="12"/>
    </row>
    <row r="99" spans="1:11">
      <c r="A99" s="50">
        <v>879</v>
      </c>
      <c r="B99" s="52" t="s">
        <v>126</v>
      </c>
      <c r="C99" s="71" t="s">
        <v>258</v>
      </c>
      <c r="D99" s="68">
        <v>4166.8811999999998</v>
      </c>
      <c r="E99" s="12"/>
      <c r="F99" s="12"/>
      <c r="G99" s="12"/>
      <c r="H99" s="12"/>
      <c r="I99" s="12"/>
      <c r="J99" s="12"/>
      <c r="K99" s="12"/>
    </row>
    <row r="100" spans="1:11">
      <c r="A100" s="50">
        <v>836</v>
      </c>
      <c r="B100" s="52" t="s">
        <v>127</v>
      </c>
      <c r="C100" s="71" t="s">
        <v>258</v>
      </c>
      <c r="D100" s="68">
        <v>4040.3267999999998</v>
      </c>
      <c r="E100" s="12"/>
      <c r="F100" s="12"/>
      <c r="G100" s="12"/>
      <c r="H100" s="12"/>
      <c r="I100" s="12"/>
      <c r="J100" s="12"/>
      <c r="K100" s="12"/>
    </row>
    <row r="101" spans="1:11">
      <c r="A101" s="50">
        <v>851</v>
      </c>
      <c r="B101" s="52" t="s">
        <v>128</v>
      </c>
      <c r="C101" s="71" t="s">
        <v>269</v>
      </c>
      <c r="D101" s="68">
        <v>4337.8621200000007</v>
      </c>
      <c r="E101" s="12"/>
      <c r="F101" s="12"/>
      <c r="G101" s="12"/>
      <c r="H101" s="12"/>
      <c r="I101" s="12"/>
      <c r="J101" s="12"/>
      <c r="K101" s="12"/>
    </row>
    <row r="102" spans="1:11">
      <c r="A102" s="50">
        <v>870</v>
      </c>
      <c r="B102" s="52" t="s">
        <v>129</v>
      </c>
      <c r="C102" s="71" t="s">
        <v>269</v>
      </c>
      <c r="D102" s="68">
        <v>4575.4611839999998</v>
      </c>
      <c r="E102" s="12"/>
      <c r="F102" s="12"/>
      <c r="G102" s="12"/>
      <c r="H102" s="12"/>
      <c r="I102" s="12"/>
      <c r="J102" s="12"/>
      <c r="K102" s="12"/>
    </row>
    <row r="103" spans="1:11">
      <c r="A103" s="50">
        <v>317</v>
      </c>
      <c r="B103" s="52" t="s">
        <v>130</v>
      </c>
      <c r="C103" s="71" t="s">
        <v>193</v>
      </c>
      <c r="D103" s="68">
        <v>4639.4732160000012</v>
      </c>
      <c r="E103" s="12"/>
      <c r="F103" s="12"/>
      <c r="G103" s="12"/>
      <c r="H103" s="12"/>
      <c r="I103" s="12"/>
      <c r="J103" s="12"/>
      <c r="K103" s="12"/>
    </row>
    <row r="104" spans="1:11">
      <c r="A104" s="50">
        <v>807</v>
      </c>
      <c r="B104" s="52" t="s">
        <v>131</v>
      </c>
      <c r="C104" s="71" t="s">
        <v>288</v>
      </c>
      <c r="D104" s="68">
        <v>4236.2820000000002</v>
      </c>
      <c r="E104" s="12"/>
      <c r="F104" s="12"/>
      <c r="G104" s="12"/>
      <c r="H104" s="12"/>
      <c r="I104" s="12"/>
      <c r="J104" s="12"/>
      <c r="K104" s="12"/>
    </row>
    <row r="105" spans="1:11">
      <c r="A105" s="50">
        <v>318</v>
      </c>
      <c r="B105" s="52" t="s">
        <v>132</v>
      </c>
      <c r="C105" s="71" t="s">
        <v>193</v>
      </c>
      <c r="D105" s="68">
        <v>4658.6332800000009</v>
      </c>
      <c r="E105" s="12"/>
      <c r="F105" s="12"/>
      <c r="G105" s="12"/>
      <c r="H105" s="12"/>
      <c r="I105" s="12"/>
      <c r="J105" s="12"/>
      <c r="K105" s="12"/>
    </row>
    <row r="106" spans="1:11">
      <c r="A106" s="50">
        <v>354</v>
      </c>
      <c r="B106" s="52" t="s">
        <v>133</v>
      </c>
      <c r="C106" s="71" t="s">
        <v>252</v>
      </c>
      <c r="D106" s="68">
        <v>4297.518</v>
      </c>
      <c r="E106" s="12"/>
      <c r="F106" s="12"/>
      <c r="G106" s="12"/>
      <c r="H106" s="12"/>
      <c r="I106" s="12"/>
      <c r="J106" s="12"/>
      <c r="K106" s="12"/>
    </row>
    <row r="107" spans="1:11">
      <c r="A107" s="50">
        <v>372</v>
      </c>
      <c r="B107" s="52" t="s">
        <v>134</v>
      </c>
      <c r="C107" s="71" t="s">
        <v>261</v>
      </c>
      <c r="D107" s="68">
        <v>4134.2219999999998</v>
      </c>
      <c r="E107" s="12"/>
      <c r="F107" s="12"/>
      <c r="G107" s="12"/>
      <c r="H107" s="12"/>
      <c r="I107" s="12"/>
      <c r="J107" s="12"/>
      <c r="K107" s="12"/>
    </row>
    <row r="108" spans="1:11">
      <c r="A108" s="50">
        <v>857</v>
      </c>
      <c r="B108" s="52" t="s">
        <v>135</v>
      </c>
      <c r="C108" s="71" t="s">
        <v>290</v>
      </c>
      <c r="D108" s="68">
        <v>4011.75</v>
      </c>
      <c r="E108" s="12"/>
      <c r="F108" s="12"/>
      <c r="G108" s="12"/>
      <c r="H108" s="12"/>
      <c r="I108" s="12"/>
      <c r="J108" s="12"/>
      <c r="K108" s="12"/>
    </row>
    <row r="109" spans="1:11">
      <c r="A109" s="50">
        <v>355</v>
      </c>
      <c r="B109" s="52" t="s">
        <v>136</v>
      </c>
      <c r="C109" s="71" t="s">
        <v>252</v>
      </c>
      <c r="D109" s="68">
        <v>4354.6716000000006</v>
      </c>
      <c r="E109" s="12"/>
      <c r="F109" s="12"/>
      <c r="G109" s="12"/>
      <c r="H109" s="12"/>
      <c r="I109" s="12"/>
      <c r="J109" s="12"/>
      <c r="K109" s="12"/>
    </row>
    <row r="110" spans="1:11">
      <c r="A110" s="50">
        <v>333</v>
      </c>
      <c r="B110" s="52" t="s">
        <v>137</v>
      </c>
      <c r="C110" s="71" t="s">
        <v>249</v>
      </c>
      <c r="D110" s="68">
        <v>4444.4844000000003</v>
      </c>
      <c r="E110" s="12"/>
      <c r="F110" s="12"/>
      <c r="G110" s="12"/>
      <c r="H110" s="12"/>
      <c r="I110" s="12"/>
      <c r="J110" s="12"/>
      <c r="K110" s="12"/>
    </row>
    <row r="111" spans="1:11">
      <c r="A111" s="50">
        <v>343</v>
      </c>
      <c r="B111" s="52" t="s">
        <v>138</v>
      </c>
      <c r="C111" s="71" t="s">
        <v>252</v>
      </c>
      <c r="D111" s="68">
        <v>4203.6228000000001</v>
      </c>
      <c r="E111" s="12"/>
      <c r="F111" s="12"/>
      <c r="G111" s="12"/>
      <c r="H111" s="12"/>
      <c r="I111" s="12"/>
      <c r="J111" s="12"/>
      <c r="K111" s="12"/>
    </row>
    <row r="112" spans="1:11">
      <c r="A112" s="50">
        <v>373</v>
      </c>
      <c r="B112" s="52" t="s">
        <v>139</v>
      </c>
      <c r="C112" s="71" t="s">
        <v>261</v>
      </c>
      <c r="D112" s="68">
        <v>4154.634</v>
      </c>
      <c r="E112" s="12"/>
      <c r="F112" s="12"/>
      <c r="G112" s="12"/>
      <c r="H112" s="12"/>
      <c r="I112" s="12"/>
      <c r="J112" s="12"/>
      <c r="K112" s="12"/>
    </row>
    <row r="113" spans="1:11">
      <c r="A113" s="50">
        <v>893</v>
      </c>
      <c r="B113" s="52" t="s">
        <v>140</v>
      </c>
      <c r="C113" s="71" t="s">
        <v>249</v>
      </c>
      <c r="D113" s="68">
        <v>4023.9971999999998</v>
      </c>
      <c r="E113" s="12"/>
      <c r="F113" s="12"/>
      <c r="G113" s="12"/>
      <c r="H113" s="12"/>
      <c r="I113" s="12"/>
      <c r="J113" s="12"/>
      <c r="K113" s="12"/>
    </row>
    <row r="114" spans="1:11">
      <c r="A114" s="50">
        <v>871</v>
      </c>
      <c r="B114" s="52" t="s">
        <v>141</v>
      </c>
      <c r="C114" s="71" t="s">
        <v>269</v>
      </c>
      <c r="D114" s="68">
        <v>4598.3226240000004</v>
      </c>
      <c r="E114" s="12"/>
      <c r="F114" s="12"/>
      <c r="G114" s="12"/>
      <c r="H114" s="12"/>
      <c r="I114" s="12"/>
      <c r="J114" s="12"/>
      <c r="K114" s="12"/>
    </row>
    <row r="115" spans="1:11">
      <c r="A115" s="50">
        <v>334</v>
      </c>
      <c r="B115" s="52" t="s">
        <v>142</v>
      </c>
      <c r="C115" s="71" t="s">
        <v>249</v>
      </c>
      <c r="D115" s="68">
        <v>4211.7875999999997</v>
      </c>
      <c r="E115" s="12"/>
      <c r="F115" s="12"/>
      <c r="G115" s="12"/>
      <c r="H115" s="12"/>
      <c r="I115" s="12"/>
      <c r="J115" s="12"/>
      <c r="K115" s="12"/>
    </row>
    <row r="116" spans="1:11">
      <c r="A116" s="50">
        <v>933</v>
      </c>
      <c r="B116" s="52" t="s">
        <v>143</v>
      </c>
      <c r="C116" s="71" t="s">
        <v>258</v>
      </c>
      <c r="D116" s="68">
        <v>4044.4092000000001</v>
      </c>
      <c r="E116" s="12"/>
      <c r="F116" s="12"/>
      <c r="G116" s="12"/>
      <c r="H116" s="12"/>
      <c r="I116" s="12"/>
      <c r="J116" s="12"/>
      <c r="K116" s="12"/>
    </row>
    <row r="117" spans="1:11">
      <c r="A117" s="50">
        <v>803</v>
      </c>
      <c r="B117" s="52" t="s">
        <v>144</v>
      </c>
      <c r="C117" s="71" t="s">
        <v>258</v>
      </c>
      <c r="D117" s="68">
        <v>4023.9971999999998</v>
      </c>
      <c r="E117" s="12"/>
      <c r="F117" s="12"/>
      <c r="G117" s="12"/>
      <c r="H117" s="12"/>
      <c r="I117" s="12"/>
      <c r="J117" s="12"/>
      <c r="K117" s="12"/>
    </row>
    <row r="118" spans="1:11">
      <c r="A118" s="50">
        <v>393</v>
      </c>
      <c r="B118" s="52" t="s">
        <v>145</v>
      </c>
      <c r="C118" s="71" t="s">
        <v>288</v>
      </c>
      <c r="D118" s="68">
        <v>4179.1284000000005</v>
      </c>
      <c r="E118" s="12"/>
      <c r="F118" s="12"/>
      <c r="G118" s="12"/>
      <c r="H118" s="12"/>
      <c r="I118" s="12"/>
      <c r="J118" s="12"/>
      <c r="K118" s="12"/>
    </row>
    <row r="119" spans="1:11">
      <c r="A119" s="50">
        <v>852</v>
      </c>
      <c r="B119" s="52" t="s">
        <v>146</v>
      </c>
      <c r="C119" s="71" t="s">
        <v>269</v>
      </c>
      <c r="D119" s="68">
        <v>4212.7423919999992</v>
      </c>
      <c r="E119" s="12"/>
      <c r="F119" s="12"/>
      <c r="G119" s="12"/>
      <c r="H119" s="12"/>
      <c r="I119" s="12"/>
      <c r="J119" s="12"/>
      <c r="K119" s="12"/>
    </row>
    <row r="120" spans="1:11">
      <c r="A120" s="50">
        <v>882</v>
      </c>
      <c r="B120" s="52" t="s">
        <v>147</v>
      </c>
      <c r="C120" s="71" t="s">
        <v>244</v>
      </c>
      <c r="D120" s="68">
        <v>4105.6451999999999</v>
      </c>
      <c r="E120" s="12"/>
      <c r="F120" s="12"/>
      <c r="G120" s="12"/>
      <c r="H120" s="12"/>
      <c r="I120" s="12"/>
      <c r="J120" s="12"/>
      <c r="K120" s="12"/>
    </row>
    <row r="121" spans="1:11">
      <c r="A121" s="50">
        <v>210</v>
      </c>
      <c r="B121" s="52" t="s">
        <v>148</v>
      </c>
      <c r="C121" s="71" t="s">
        <v>302</v>
      </c>
      <c r="D121" s="68">
        <v>5166.8193599999995</v>
      </c>
      <c r="E121" s="12"/>
      <c r="F121" s="12"/>
      <c r="G121" s="12"/>
      <c r="H121" s="12"/>
      <c r="I121" s="12"/>
      <c r="J121" s="12"/>
      <c r="K121" s="12"/>
    </row>
    <row r="122" spans="1:11">
      <c r="A122" s="50">
        <v>342</v>
      </c>
      <c r="B122" s="52" t="s">
        <v>149</v>
      </c>
      <c r="C122" s="71" t="s">
        <v>252</v>
      </c>
      <c r="D122" s="68">
        <v>4215.87</v>
      </c>
      <c r="E122" s="12"/>
      <c r="F122" s="12"/>
      <c r="G122" s="12"/>
      <c r="H122" s="12"/>
      <c r="I122" s="12"/>
      <c r="J122" s="12"/>
      <c r="K122" s="12"/>
    </row>
    <row r="123" spans="1:11">
      <c r="A123" s="50">
        <v>860</v>
      </c>
      <c r="B123" s="52" t="s">
        <v>150</v>
      </c>
      <c r="C123" s="71" t="s">
        <v>249</v>
      </c>
      <c r="D123" s="68">
        <v>4068.9035999999996</v>
      </c>
      <c r="E123" s="12"/>
      <c r="F123" s="12"/>
      <c r="G123" s="12"/>
      <c r="H123" s="12"/>
      <c r="I123" s="12"/>
      <c r="J123" s="12"/>
      <c r="K123" s="12"/>
    </row>
    <row r="124" spans="1:11">
      <c r="A124" s="50">
        <v>356</v>
      </c>
      <c r="B124" s="52" t="s">
        <v>151</v>
      </c>
      <c r="C124" s="71" t="s">
        <v>252</v>
      </c>
      <c r="D124" s="68">
        <v>4228.1171999999997</v>
      </c>
      <c r="E124" s="12"/>
      <c r="F124" s="12"/>
      <c r="G124" s="12"/>
      <c r="H124" s="12"/>
      <c r="I124" s="12"/>
      <c r="J124" s="12"/>
      <c r="K124" s="12"/>
    </row>
    <row r="125" spans="1:11">
      <c r="A125" s="50">
        <v>808</v>
      </c>
      <c r="B125" s="52" t="s">
        <v>152</v>
      </c>
      <c r="C125" s="71" t="s">
        <v>288</v>
      </c>
      <c r="D125" s="68">
        <v>4023.9971999999998</v>
      </c>
      <c r="E125" s="12"/>
      <c r="F125" s="12"/>
      <c r="G125" s="12"/>
      <c r="H125" s="12"/>
      <c r="I125" s="12"/>
      <c r="J125" s="12"/>
      <c r="K125" s="12"/>
    </row>
    <row r="126" spans="1:11">
      <c r="A126" s="50">
        <v>861</v>
      </c>
      <c r="B126" s="52" t="s">
        <v>153</v>
      </c>
      <c r="C126" s="71" t="s">
        <v>249</v>
      </c>
      <c r="D126" s="68">
        <v>4158.7164000000002</v>
      </c>
      <c r="E126" s="12"/>
      <c r="F126" s="12"/>
      <c r="G126" s="12"/>
      <c r="H126" s="12"/>
      <c r="I126" s="12"/>
      <c r="J126" s="12"/>
      <c r="K126" s="12"/>
    </row>
    <row r="127" spans="1:11">
      <c r="A127" s="50">
        <v>935</v>
      </c>
      <c r="B127" s="52" t="s">
        <v>154</v>
      </c>
      <c r="C127" s="71" t="s">
        <v>244</v>
      </c>
      <c r="D127" s="68">
        <v>4040.3267999999998</v>
      </c>
      <c r="E127" s="12"/>
      <c r="F127" s="12"/>
      <c r="G127" s="12"/>
      <c r="H127" s="12"/>
      <c r="I127" s="12"/>
      <c r="J127" s="12"/>
      <c r="K127" s="12"/>
    </row>
    <row r="128" spans="1:11">
      <c r="A128" s="50">
        <v>394</v>
      </c>
      <c r="B128" s="52" t="s">
        <v>155</v>
      </c>
      <c r="C128" s="71" t="s">
        <v>288</v>
      </c>
      <c r="D128" s="68">
        <v>4121.9748</v>
      </c>
      <c r="E128" s="12"/>
      <c r="F128" s="12"/>
      <c r="G128" s="12"/>
      <c r="H128" s="12"/>
      <c r="I128" s="12"/>
      <c r="J128" s="12"/>
      <c r="K128" s="12"/>
    </row>
    <row r="129" spans="1:11">
      <c r="A129" s="50">
        <v>936</v>
      </c>
      <c r="B129" s="52" t="s">
        <v>156</v>
      </c>
      <c r="C129" s="71" t="s">
        <v>269</v>
      </c>
      <c r="D129" s="68">
        <v>4502.3045760000005</v>
      </c>
      <c r="E129" s="12"/>
      <c r="F129" s="12"/>
      <c r="G129" s="12"/>
      <c r="H129" s="12"/>
      <c r="I129" s="12"/>
      <c r="J129" s="12"/>
      <c r="K129" s="12"/>
    </row>
    <row r="130" spans="1:11">
      <c r="A130" s="50">
        <v>319</v>
      </c>
      <c r="B130" s="52" t="s">
        <v>157</v>
      </c>
      <c r="C130" s="71" t="s">
        <v>193</v>
      </c>
      <c r="D130" s="68">
        <v>4534.3105919999998</v>
      </c>
      <c r="E130" s="12"/>
      <c r="F130" s="12"/>
      <c r="G130" s="12"/>
      <c r="H130" s="12"/>
      <c r="I130" s="12"/>
      <c r="J130" s="12"/>
      <c r="K130" s="12"/>
    </row>
    <row r="131" spans="1:11">
      <c r="A131" s="50">
        <v>866</v>
      </c>
      <c r="B131" s="52" t="s">
        <v>158</v>
      </c>
      <c r="C131" s="71" t="s">
        <v>258</v>
      </c>
      <c r="D131" s="68">
        <v>4101.5628000000006</v>
      </c>
      <c r="E131" s="12"/>
      <c r="F131" s="12"/>
      <c r="G131" s="12"/>
      <c r="H131" s="12"/>
      <c r="I131" s="12"/>
      <c r="J131" s="12"/>
      <c r="K131" s="12"/>
    </row>
    <row r="132" spans="1:11">
      <c r="A132" s="50">
        <v>357</v>
      </c>
      <c r="B132" s="52" t="s">
        <v>159</v>
      </c>
      <c r="C132" s="71" t="s">
        <v>252</v>
      </c>
      <c r="D132" s="68">
        <v>4199.5404000000008</v>
      </c>
      <c r="E132" s="12"/>
      <c r="F132" s="12"/>
      <c r="G132" s="12"/>
      <c r="H132" s="12"/>
      <c r="I132" s="12"/>
      <c r="J132" s="12"/>
      <c r="K132" s="12"/>
    </row>
    <row r="133" spans="1:11">
      <c r="A133" s="50">
        <v>894</v>
      </c>
      <c r="B133" s="52" t="s">
        <v>160</v>
      </c>
      <c r="C133" s="71" t="s">
        <v>249</v>
      </c>
      <c r="D133" s="68">
        <v>4068.9035999999996</v>
      </c>
      <c r="E133" s="12"/>
      <c r="F133" s="12"/>
      <c r="G133" s="12"/>
      <c r="H133" s="12"/>
      <c r="I133" s="12"/>
      <c r="J133" s="12"/>
      <c r="K133" s="12"/>
    </row>
    <row r="134" spans="1:11">
      <c r="A134" s="50">
        <v>883</v>
      </c>
      <c r="B134" s="52" t="s">
        <v>161</v>
      </c>
      <c r="C134" s="71" t="s">
        <v>244</v>
      </c>
      <c r="D134" s="68">
        <v>4520.750328000001</v>
      </c>
      <c r="E134" s="12"/>
      <c r="F134" s="12"/>
      <c r="G134" s="12"/>
      <c r="H134" s="12"/>
      <c r="I134" s="12"/>
      <c r="J134" s="12"/>
      <c r="K134" s="12"/>
    </row>
    <row r="135" spans="1:11">
      <c r="A135" s="50">
        <v>880</v>
      </c>
      <c r="B135" s="52" t="s">
        <v>162</v>
      </c>
      <c r="C135" s="71" t="s">
        <v>258</v>
      </c>
      <c r="D135" s="68">
        <v>4134.2219999999998</v>
      </c>
      <c r="E135" s="12"/>
      <c r="F135" s="12"/>
      <c r="G135" s="12"/>
      <c r="H135" s="12"/>
      <c r="I135" s="12"/>
      <c r="J135" s="12"/>
      <c r="K135" s="12"/>
    </row>
    <row r="136" spans="1:11">
      <c r="A136" s="50">
        <v>211</v>
      </c>
      <c r="B136" s="52" t="s">
        <v>163</v>
      </c>
      <c r="C136" s="71" t="s">
        <v>302</v>
      </c>
      <c r="D136" s="68">
        <v>5460.7521599999991</v>
      </c>
      <c r="E136" s="12"/>
      <c r="F136" s="12"/>
      <c r="G136" s="12"/>
      <c r="H136" s="12"/>
      <c r="I136" s="12"/>
      <c r="J136" s="12"/>
      <c r="K136" s="12"/>
    </row>
    <row r="137" spans="1:11">
      <c r="A137" s="50">
        <v>358</v>
      </c>
      <c r="B137" s="52" t="s">
        <v>164</v>
      </c>
      <c r="C137" s="71" t="s">
        <v>252</v>
      </c>
      <c r="D137" s="68">
        <v>4060.7388000000001</v>
      </c>
      <c r="E137" s="12"/>
      <c r="F137" s="12"/>
      <c r="G137" s="12"/>
      <c r="H137" s="12"/>
      <c r="I137" s="12"/>
      <c r="J137" s="12"/>
      <c r="K137" s="12"/>
    </row>
    <row r="138" spans="1:11">
      <c r="A138" s="50">
        <v>384</v>
      </c>
      <c r="B138" s="52" t="s">
        <v>165</v>
      </c>
      <c r="C138" s="71" t="s">
        <v>261</v>
      </c>
      <c r="D138" s="68">
        <v>4179.1284000000005</v>
      </c>
      <c r="E138" s="12"/>
      <c r="F138" s="12"/>
      <c r="G138" s="12"/>
      <c r="H138" s="12"/>
      <c r="I138" s="12"/>
      <c r="J138" s="12"/>
      <c r="K138" s="12"/>
    </row>
    <row r="139" spans="1:11">
      <c r="A139" s="50">
        <v>335</v>
      </c>
      <c r="B139" s="52" t="s">
        <v>166</v>
      </c>
      <c r="C139" s="71" t="s">
        <v>249</v>
      </c>
      <c r="D139" s="68">
        <v>4289.3532000000005</v>
      </c>
      <c r="E139" s="12"/>
      <c r="F139" s="12"/>
      <c r="G139" s="12"/>
      <c r="H139" s="12"/>
      <c r="I139" s="12"/>
      <c r="J139" s="12"/>
      <c r="K139" s="12"/>
    </row>
    <row r="140" spans="1:11">
      <c r="A140" s="50">
        <v>320</v>
      </c>
      <c r="B140" s="52" t="s">
        <v>167</v>
      </c>
      <c r="C140" s="71" t="s">
        <v>193</v>
      </c>
      <c r="D140" s="68">
        <v>4794.9310080000014</v>
      </c>
      <c r="E140" s="12"/>
      <c r="F140" s="12"/>
      <c r="G140" s="12"/>
      <c r="H140" s="12"/>
      <c r="I140" s="12"/>
      <c r="J140" s="12"/>
      <c r="K140" s="12"/>
    </row>
    <row r="141" spans="1:11">
      <c r="A141" s="50">
        <v>212</v>
      </c>
      <c r="B141" s="52" t="s">
        <v>168</v>
      </c>
      <c r="C141" s="71" t="s">
        <v>302</v>
      </c>
      <c r="D141" s="68">
        <v>4985.5607999999993</v>
      </c>
      <c r="E141" s="12"/>
      <c r="F141" s="12"/>
      <c r="G141" s="12"/>
      <c r="H141" s="12"/>
      <c r="I141" s="12"/>
      <c r="J141" s="12"/>
      <c r="K141" s="12"/>
    </row>
    <row r="142" spans="1:11">
      <c r="A142" s="50">
        <v>877</v>
      </c>
      <c r="B142" s="52" t="s">
        <v>169</v>
      </c>
      <c r="C142" s="71" t="s">
        <v>252</v>
      </c>
      <c r="D142" s="68">
        <v>4072.9859999999999</v>
      </c>
      <c r="E142" s="12"/>
      <c r="F142" s="12"/>
      <c r="G142" s="12"/>
      <c r="H142" s="12"/>
      <c r="I142" s="12"/>
      <c r="J142" s="12"/>
      <c r="K142" s="12"/>
    </row>
    <row r="143" spans="1:11">
      <c r="A143" s="50">
        <v>937</v>
      </c>
      <c r="B143" s="52" t="s">
        <v>170</v>
      </c>
      <c r="C143" s="71" t="s">
        <v>249</v>
      </c>
      <c r="D143" s="68">
        <v>4028.0796</v>
      </c>
      <c r="E143" s="12"/>
      <c r="F143" s="12"/>
      <c r="G143" s="12"/>
      <c r="H143" s="12"/>
      <c r="I143" s="12"/>
      <c r="J143" s="12"/>
      <c r="K143" s="12"/>
    </row>
    <row r="144" spans="1:11">
      <c r="A144" s="50">
        <v>869</v>
      </c>
      <c r="B144" s="52" t="s">
        <v>171</v>
      </c>
      <c r="C144" s="71" t="s">
        <v>269</v>
      </c>
      <c r="D144" s="68">
        <v>4506.8768639999998</v>
      </c>
      <c r="E144" s="12"/>
      <c r="F144" s="12"/>
      <c r="G144" s="12"/>
      <c r="H144" s="12"/>
      <c r="I144" s="12"/>
      <c r="J144" s="12"/>
      <c r="K144" s="12"/>
    </row>
    <row r="145" spans="1:11">
      <c r="A145" s="50">
        <v>938</v>
      </c>
      <c r="B145" s="52" t="s">
        <v>172</v>
      </c>
      <c r="C145" s="71" t="s">
        <v>269</v>
      </c>
      <c r="D145" s="68">
        <v>4072.4836200000004</v>
      </c>
      <c r="E145" s="12"/>
      <c r="F145" s="12"/>
      <c r="G145" s="12"/>
      <c r="H145" s="12"/>
      <c r="I145" s="12"/>
      <c r="J145" s="12"/>
      <c r="K145" s="12"/>
    </row>
    <row r="146" spans="1:11">
      <c r="A146" s="50">
        <v>213</v>
      </c>
      <c r="B146" s="52" t="s">
        <v>173</v>
      </c>
      <c r="C146" s="71" t="s">
        <v>302</v>
      </c>
      <c r="D146" s="68">
        <v>5196.2126400000006</v>
      </c>
      <c r="E146" s="12"/>
      <c r="F146" s="12"/>
      <c r="G146" s="12"/>
      <c r="H146" s="12"/>
      <c r="I146" s="12"/>
      <c r="J146" s="12"/>
      <c r="K146" s="12"/>
    </row>
    <row r="147" spans="1:11">
      <c r="A147" s="50">
        <v>359</v>
      </c>
      <c r="B147" s="52" t="s">
        <v>174</v>
      </c>
      <c r="C147" s="71" t="s">
        <v>252</v>
      </c>
      <c r="D147" s="68">
        <v>4187.2932000000001</v>
      </c>
      <c r="E147" s="12"/>
      <c r="F147" s="12"/>
      <c r="G147" s="12"/>
      <c r="H147" s="12"/>
      <c r="I147" s="12"/>
      <c r="J147" s="12"/>
      <c r="K147" s="12"/>
    </row>
    <row r="148" spans="1:11">
      <c r="A148" s="50">
        <v>865</v>
      </c>
      <c r="B148" s="52" t="s">
        <v>175</v>
      </c>
      <c r="C148" s="71" t="s">
        <v>258</v>
      </c>
      <c r="D148" s="68">
        <v>4023.9971999999998</v>
      </c>
      <c r="E148" s="12"/>
      <c r="F148" s="12"/>
      <c r="G148" s="12"/>
      <c r="H148" s="12"/>
      <c r="I148" s="12"/>
      <c r="J148" s="12"/>
      <c r="K148" s="12"/>
    </row>
    <row r="149" spans="1:11">
      <c r="A149" s="50">
        <v>868</v>
      </c>
      <c r="B149" s="52" t="s">
        <v>176</v>
      </c>
      <c r="C149" s="71" t="s">
        <v>269</v>
      </c>
      <c r="D149" s="68">
        <v>4502.3045760000005</v>
      </c>
      <c r="E149" s="12"/>
      <c r="F149" s="12"/>
      <c r="G149" s="12"/>
      <c r="H149" s="12"/>
      <c r="I149" s="12"/>
      <c r="J149" s="12"/>
      <c r="K149" s="12"/>
    </row>
    <row r="150" spans="1:11">
      <c r="A150" s="50">
        <v>344</v>
      </c>
      <c r="B150" s="52" t="s">
        <v>177</v>
      </c>
      <c r="C150" s="71" t="s">
        <v>252</v>
      </c>
      <c r="D150" s="68">
        <v>4170.9635999999991</v>
      </c>
      <c r="E150" s="12"/>
      <c r="F150" s="12"/>
      <c r="G150" s="12"/>
      <c r="H150" s="12"/>
      <c r="I150" s="12"/>
      <c r="J150" s="12"/>
      <c r="K150" s="12"/>
    </row>
    <row r="151" spans="1:11">
      <c r="A151" s="50">
        <v>872</v>
      </c>
      <c r="B151" s="52" t="s">
        <v>178</v>
      </c>
      <c r="C151" s="71" t="s">
        <v>269</v>
      </c>
      <c r="D151" s="68">
        <v>4506.8768639999998</v>
      </c>
      <c r="E151" s="12"/>
      <c r="F151" s="12"/>
      <c r="G151" s="12"/>
      <c r="H151" s="12"/>
      <c r="I151" s="12"/>
      <c r="J151" s="12"/>
      <c r="K151" s="12"/>
    </row>
    <row r="152" spans="1:11">
      <c r="A152" s="50">
        <v>336</v>
      </c>
      <c r="B152" s="52" t="s">
        <v>179</v>
      </c>
      <c r="C152" s="71" t="s">
        <v>249</v>
      </c>
      <c r="D152" s="68">
        <v>4293.4355999999998</v>
      </c>
      <c r="E152" s="12"/>
      <c r="F152" s="12"/>
      <c r="G152" s="12"/>
      <c r="H152" s="12"/>
      <c r="I152" s="12"/>
      <c r="J152" s="12"/>
      <c r="K152" s="12"/>
    </row>
    <row r="153" spans="1:11">
      <c r="A153" s="50">
        <v>885</v>
      </c>
      <c r="B153" s="52" t="s">
        <v>180</v>
      </c>
      <c r="C153" s="71" t="s">
        <v>249</v>
      </c>
      <c r="D153" s="68">
        <v>4072.9859999999999</v>
      </c>
      <c r="E153" s="12"/>
      <c r="F153" s="12"/>
      <c r="G153" s="12"/>
      <c r="H153" s="12"/>
      <c r="I153" s="12"/>
      <c r="J153" s="12"/>
      <c r="K153" s="12"/>
    </row>
    <row r="154" spans="1:11" ht="13.5" thickBot="1">
      <c r="A154" s="53">
        <v>816</v>
      </c>
      <c r="B154" s="54" t="s">
        <v>181</v>
      </c>
      <c r="C154" s="72" t="s">
        <v>261</v>
      </c>
      <c r="D154" s="69">
        <v>4028.0796</v>
      </c>
      <c r="E154" s="12"/>
      <c r="F154" s="12"/>
      <c r="G154" s="12"/>
      <c r="H154" s="12"/>
      <c r="I154" s="12"/>
      <c r="J154" s="12"/>
      <c r="K154" s="12"/>
    </row>
    <row r="157" spans="1:11" ht="13.5" thickBot="1"/>
    <row r="158" spans="1:11" ht="13.5" thickBot="1">
      <c r="A158" s="16" t="s">
        <v>14</v>
      </c>
    </row>
    <row r="159" spans="1:11">
      <c r="A159" s="17" t="s">
        <v>182</v>
      </c>
    </row>
    <row r="160" spans="1:11" ht="13.5" thickBot="1">
      <c r="A160" s="18" t="s">
        <v>183</v>
      </c>
    </row>
    <row r="163" spans="1:11" ht="13.5" thickBot="1"/>
    <row r="164" spans="1:11" ht="13.5" thickBot="1">
      <c r="A164" s="16" t="s">
        <v>14</v>
      </c>
      <c r="D164" s="12"/>
      <c r="E164" s="12"/>
      <c r="F164" s="12"/>
      <c r="G164" s="12"/>
      <c r="H164" s="12"/>
      <c r="I164" s="12"/>
      <c r="J164" s="12"/>
      <c r="K164" s="12"/>
    </row>
    <row r="165" spans="1:11">
      <c r="A165" s="19" t="s">
        <v>8</v>
      </c>
      <c r="D165" s="12"/>
      <c r="E165" s="12"/>
      <c r="F165" s="12"/>
      <c r="G165" s="12"/>
      <c r="H165" s="12"/>
      <c r="I165" s="12"/>
      <c r="J165" s="12"/>
      <c r="K165" s="12"/>
    </row>
    <row r="166" spans="1:11">
      <c r="A166" s="19" t="s">
        <v>20</v>
      </c>
      <c r="D166" s="12"/>
      <c r="E166" s="12"/>
      <c r="F166" s="12"/>
      <c r="G166" s="12"/>
      <c r="H166" s="12"/>
      <c r="I166" s="12"/>
      <c r="J166" s="12"/>
      <c r="K166" s="12"/>
    </row>
    <row r="167" spans="1:11">
      <c r="A167" s="19" t="s">
        <v>21</v>
      </c>
      <c r="D167" s="12"/>
      <c r="E167" s="12"/>
      <c r="F167" s="12"/>
      <c r="G167" s="12"/>
      <c r="H167" s="12"/>
      <c r="I167" s="12"/>
      <c r="J167" s="12"/>
      <c r="K167" s="12"/>
    </row>
    <row r="168" spans="1:11">
      <c r="A168" s="19" t="s">
        <v>22</v>
      </c>
      <c r="D168" s="12"/>
      <c r="E168" s="12"/>
      <c r="F168" s="12"/>
      <c r="G168" s="12"/>
      <c r="H168" s="12"/>
      <c r="I168" s="12"/>
      <c r="J168" s="12"/>
      <c r="K168" s="12"/>
    </row>
    <row r="169" spans="1:11">
      <c r="A169" s="19" t="s">
        <v>3</v>
      </c>
      <c r="D169" s="12"/>
      <c r="E169" s="12"/>
      <c r="F169" s="12"/>
      <c r="G169" s="12"/>
      <c r="H169" s="12"/>
      <c r="I169" s="12"/>
      <c r="J169" s="12"/>
      <c r="K169" s="12"/>
    </row>
    <row r="170" spans="1:11">
      <c r="A170" s="19" t="s">
        <v>23</v>
      </c>
    </row>
    <row r="171" spans="1:11" ht="13.5" thickBot="1">
      <c r="A171" s="20" t="s">
        <v>12</v>
      </c>
    </row>
    <row r="172" spans="1:11">
      <c r="A172" s="15"/>
      <c r="B172" s="15"/>
    </row>
    <row r="173" spans="1:11">
      <c r="A173" s="15"/>
      <c r="B173" s="15"/>
    </row>
    <row r="174" spans="1:11" ht="13.5" thickBot="1">
      <c r="A174" s="15"/>
      <c r="B174" s="15"/>
    </row>
    <row r="175" spans="1:11" ht="15.75" customHeight="1" thickBot="1">
      <c r="A175" s="22" t="e">
        <f>#REF!</f>
        <v>#REF!</v>
      </c>
      <c r="B175" s="555" t="s">
        <v>563</v>
      </c>
      <c r="C175" s="556"/>
      <c r="D175" s="556"/>
      <c r="E175" s="556"/>
      <c r="F175" s="556"/>
      <c r="G175" s="556"/>
      <c r="H175" s="557"/>
    </row>
    <row r="176" spans="1:11" ht="13.5" thickBot="1">
      <c r="A176" s="63" t="s">
        <v>561</v>
      </c>
      <c r="B176" s="65"/>
      <c r="C176" s="73" t="s">
        <v>0</v>
      </c>
      <c r="D176" s="74" t="s">
        <v>1</v>
      </c>
      <c r="E176" s="74" t="s">
        <v>2</v>
      </c>
      <c r="F176" s="74" t="s">
        <v>15</v>
      </c>
      <c r="G176" s="74" t="s">
        <v>16</v>
      </c>
      <c r="H176" s="74" t="s">
        <v>17</v>
      </c>
    </row>
    <row r="177" spans="1:24" ht="13.5" thickBot="1">
      <c r="A177" s="23" t="s">
        <v>190</v>
      </c>
      <c r="B177" s="62" t="e">
        <f>IF(A175=0,0,INDEX(' LA Proformas_20130318'!H2:H154,MATCH('Input Data'!A175,' LA Proformas_20130318'!B2:B154,0)))</f>
        <v>#REF!</v>
      </c>
      <c r="C177" s="61" t="e">
        <f>IF($B$177="Secondary FSM",SUM(#REF!)*#REF!,IF($B$177="Secondary FSM6",SUM(#REF!)*#REF!,0))</f>
        <v>#REF!</v>
      </c>
      <c r="D177" s="61" t="e">
        <f>IF($B$177="Secondary FSM",SUM(#REF!)*#REF!,IF($B$177="Secondary FSM6",SUM(#REF!)*#REF!,0))</f>
        <v>#REF!</v>
      </c>
      <c r="E177" s="61" t="e">
        <f>IF($B$177="Secondary FSM",SUM(#REF!)*#REF!,IF($B$177="Secondary FSM6",SUM(#REF!)*#REF!,0))</f>
        <v>#REF!</v>
      </c>
      <c r="F177" s="61" t="e">
        <f>IF($B$177="Secondary FSM",SUM(#REF!)*#REF!,IF($B$177="Secondary FSM6",SUM(#REF!)*#REF!,0))</f>
        <v>#REF!</v>
      </c>
      <c r="G177" s="61" t="e">
        <f>IF($B$177="Secondary FSM",SUM(#REF!)*#REF!,IF($B$177="Secondary FSM6",SUM(#REF!)*#REF!,0))</f>
        <v>#REF!</v>
      </c>
      <c r="H177" s="61" t="e">
        <f>IF($B$177="Secondary FSM",SUM(#REF!)*#REF!,IF($B$177="Secondary FSM6",SUM(#REF!)*#REF!,0))</f>
        <v>#REF!</v>
      </c>
    </row>
    <row r="178" spans="1:24" ht="13.5" thickBot="1">
      <c r="C178" s="12"/>
    </row>
    <row r="179" spans="1:24" ht="13.5" thickBot="1">
      <c r="A179" s="64" t="s">
        <v>562</v>
      </c>
      <c r="B179" s="63"/>
      <c r="C179" s="75" t="s">
        <v>0</v>
      </c>
      <c r="D179" s="76" t="s">
        <v>1</v>
      </c>
      <c r="E179" s="76" t="s">
        <v>2</v>
      </c>
      <c r="F179" s="76" t="s">
        <v>15</v>
      </c>
      <c r="G179" s="76" t="s">
        <v>16</v>
      </c>
      <c r="H179" s="76" t="s">
        <v>17</v>
      </c>
    </row>
    <row r="180" spans="1:24" ht="13.5" thickBot="1">
      <c r="A180" s="23" t="s">
        <v>190</v>
      </c>
      <c r="B180" s="23"/>
      <c r="C180" s="66" t="e">
        <f>IF($A$175=0,0,INDEX(' LA Proformas_20130318'!$I$2:$I$154,MATCH(#REF!,' LA Proformas_20130318'!$B$2:$B$154,0)))</f>
        <v>#REF!</v>
      </c>
      <c r="D180" s="66" t="e">
        <f>IF($A$175=0,0,INDEX(' LA Proformas_20130318'!$I$2:$I$154,MATCH(#REF!,' LA Proformas_20130318'!$B$2:$B$154,0)))</f>
        <v>#REF!</v>
      </c>
      <c r="E180" s="66" t="e">
        <f>IF($A$175=0,0,INDEX(' LA Proformas_20130318'!$I$2:$I$154,MATCH(#REF!,' LA Proformas_20130318'!$B$2:$B$154,0)))</f>
        <v>#REF!</v>
      </c>
      <c r="F180" s="66" t="e">
        <f>IF($A$175=0,0,INDEX(' LA Proformas_20130318'!$I$2:$I$154,MATCH(#REF!,' LA Proformas_20130318'!$B$2:$B$154,0)))</f>
        <v>#REF!</v>
      </c>
      <c r="G180" s="66" t="e">
        <f>IF($A$175=0,0,INDEX(' LA Proformas_20130318'!$I$2:$I$154,MATCH(#REF!,' LA Proformas_20130318'!$B$2:$B$154,0)))</f>
        <v>#REF!</v>
      </c>
      <c r="H180" s="66" t="e">
        <f>IF($A$175=0,0,INDEX(' LA Proformas_20130318'!$I$2:$I$154,MATCH(#REF!,' LA Proformas_20130318'!$B$2:$B$154,0)))</f>
        <v>#REF!</v>
      </c>
    </row>
    <row r="183" spans="1:24" ht="13.5" thickBot="1"/>
    <row r="184" spans="1:24" ht="13.5" thickBot="1">
      <c r="A184" s="77" t="s">
        <v>594</v>
      </c>
      <c r="B184" s="5"/>
      <c r="C184" s="6"/>
      <c r="D184" s="5"/>
      <c r="E184" s="5"/>
      <c r="F184" s="5"/>
      <c r="G184" s="5"/>
      <c r="H184" s="5"/>
      <c r="I184" s="5"/>
      <c r="J184" s="5"/>
      <c r="K184" s="5"/>
      <c r="L184" s="5"/>
      <c r="M184" s="5"/>
      <c r="N184" s="5"/>
      <c r="O184" s="79"/>
      <c r="P184" s="5"/>
      <c r="Q184" s="5"/>
      <c r="R184" s="5"/>
      <c r="S184" s="5"/>
      <c r="T184" s="5"/>
      <c r="U184" s="5"/>
      <c r="V184" s="5"/>
      <c r="W184" s="5"/>
      <c r="X184" s="5"/>
    </row>
    <row r="185" spans="1:24" ht="13.5" thickBot="1">
      <c r="A185" s="80" t="s">
        <v>191</v>
      </c>
      <c r="B185" s="81" t="s">
        <v>190</v>
      </c>
      <c r="C185" s="81" t="s">
        <v>457</v>
      </c>
      <c r="D185" s="5"/>
      <c r="E185" s="5"/>
      <c r="F185" s="5"/>
      <c r="G185" s="5"/>
      <c r="H185" s="5"/>
      <c r="I185" s="5"/>
      <c r="J185" s="5"/>
      <c r="K185" s="79"/>
      <c r="L185" s="5"/>
      <c r="M185" s="5"/>
      <c r="N185" s="5"/>
      <c r="O185" s="5"/>
      <c r="P185" s="5"/>
      <c r="Q185" s="5"/>
      <c r="R185" s="5"/>
      <c r="S185" s="5"/>
      <c r="T185" s="5"/>
    </row>
    <row r="186" spans="1:24">
      <c r="A186" s="82">
        <v>6</v>
      </c>
      <c r="B186" s="83">
        <v>0</v>
      </c>
      <c r="C186" s="83">
        <v>125000</v>
      </c>
      <c r="D186" s="5"/>
      <c r="E186" s="5"/>
      <c r="F186" s="5"/>
      <c r="G186" s="5"/>
      <c r="H186" s="5"/>
      <c r="I186" s="5"/>
      <c r="J186" s="5"/>
      <c r="K186" s="79"/>
      <c r="L186" s="5"/>
      <c r="M186" s="5"/>
      <c r="N186" s="5"/>
      <c r="O186" s="5"/>
      <c r="P186" s="5"/>
      <c r="Q186" s="5"/>
      <c r="R186" s="5"/>
      <c r="S186" s="5"/>
      <c r="T186" s="5"/>
    </row>
    <row r="187" spans="1:24">
      <c r="A187" s="84">
        <v>5</v>
      </c>
      <c r="B187" s="85">
        <v>0</v>
      </c>
      <c r="C187" s="85">
        <v>93500</v>
      </c>
      <c r="D187" s="5"/>
      <c r="E187" s="5"/>
      <c r="F187" s="5"/>
      <c r="G187" s="5"/>
      <c r="H187" s="5"/>
      <c r="I187" s="5"/>
      <c r="J187" s="5"/>
      <c r="K187" s="79"/>
      <c r="L187" s="5"/>
      <c r="M187" s="5"/>
      <c r="N187" s="5"/>
      <c r="O187" s="5"/>
      <c r="P187" s="5"/>
      <c r="Q187" s="5"/>
      <c r="R187" s="5"/>
      <c r="S187" s="5"/>
      <c r="T187" s="5"/>
    </row>
    <row r="188" spans="1:24">
      <c r="A188" s="84">
        <v>4</v>
      </c>
      <c r="B188" s="85">
        <v>125000</v>
      </c>
      <c r="C188" s="85">
        <v>62500</v>
      </c>
      <c r="D188" s="5"/>
      <c r="E188" s="5"/>
      <c r="F188" s="5"/>
      <c r="G188" s="5"/>
      <c r="H188" s="5"/>
      <c r="I188" s="5"/>
      <c r="J188" s="5"/>
      <c r="K188" s="79"/>
      <c r="L188" s="5"/>
      <c r="M188" s="5"/>
      <c r="N188" s="5"/>
      <c r="O188" s="5"/>
      <c r="P188" s="5"/>
      <c r="Q188" s="5"/>
      <c r="R188" s="5"/>
      <c r="S188" s="5"/>
      <c r="T188" s="5"/>
    </row>
    <row r="189" spans="1:24">
      <c r="A189" s="84">
        <v>3</v>
      </c>
      <c r="B189" s="85">
        <v>93500</v>
      </c>
      <c r="C189" s="85">
        <v>54000</v>
      </c>
      <c r="D189" s="5"/>
      <c r="E189" s="5"/>
      <c r="F189" s="5"/>
      <c r="G189" s="5"/>
      <c r="H189" s="5"/>
      <c r="I189" s="5"/>
      <c r="J189" s="5"/>
      <c r="K189" s="79"/>
      <c r="L189" s="5"/>
      <c r="M189" s="5"/>
      <c r="N189" s="5"/>
      <c r="O189" s="5"/>
      <c r="P189" s="5"/>
      <c r="Q189" s="5"/>
      <c r="R189" s="5"/>
      <c r="S189" s="5"/>
      <c r="T189" s="5"/>
    </row>
    <row r="190" spans="1:24">
      <c r="A190" s="84">
        <v>2</v>
      </c>
      <c r="B190" s="85">
        <v>62500</v>
      </c>
      <c r="C190" s="85">
        <v>40500</v>
      </c>
      <c r="D190" s="5"/>
      <c r="E190" s="5"/>
      <c r="F190" s="5"/>
      <c r="G190" s="5"/>
      <c r="H190" s="5"/>
      <c r="I190" s="5"/>
      <c r="J190" s="5"/>
      <c r="K190" s="79"/>
      <c r="L190" s="5"/>
      <c r="M190" s="5"/>
      <c r="N190" s="5"/>
      <c r="O190" s="5"/>
      <c r="P190" s="5"/>
      <c r="Q190" s="5"/>
      <c r="R190" s="5"/>
      <c r="S190" s="5"/>
      <c r="T190" s="5"/>
    </row>
    <row r="191" spans="1:24">
      <c r="A191" s="84">
        <v>1</v>
      </c>
      <c r="B191" s="85">
        <v>31000</v>
      </c>
      <c r="C191" s="85">
        <v>27000</v>
      </c>
      <c r="D191" s="5"/>
      <c r="E191" s="5"/>
      <c r="F191" s="5"/>
      <c r="G191" s="5"/>
      <c r="H191" s="5"/>
      <c r="I191" s="5"/>
      <c r="J191" s="5"/>
      <c r="K191" s="79"/>
      <c r="L191" s="5"/>
      <c r="M191" s="5"/>
      <c r="N191" s="5"/>
      <c r="O191" s="5"/>
      <c r="P191" s="5"/>
      <c r="Q191" s="5"/>
      <c r="R191" s="5"/>
      <c r="S191" s="5"/>
      <c r="T191" s="5"/>
    </row>
    <row r="192" spans="1:24" ht="13.5" thickBot="1">
      <c r="A192" s="86">
        <v>0</v>
      </c>
      <c r="B192" s="87">
        <v>0</v>
      </c>
      <c r="C192" s="87">
        <v>0</v>
      </c>
      <c r="D192" s="5"/>
      <c r="E192" s="5"/>
      <c r="F192" s="5"/>
      <c r="G192" s="5"/>
      <c r="H192" s="5"/>
      <c r="I192" s="5"/>
      <c r="J192" s="5"/>
      <c r="K192" s="79"/>
      <c r="L192" s="5"/>
      <c r="M192" s="5"/>
      <c r="N192" s="5"/>
      <c r="O192" s="5"/>
      <c r="P192" s="5"/>
      <c r="Q192" s="5"/>
      <c r="R192" s="5"/>
      <c r="S192" s="5"/>
      <c r="T192" s="5"/>
    </row>
    <row r="193" spans="1:25" ht="13.5" thickBot="1">
      <c r="A193" s="88" t="s">
        <v>458</v>
      </c>
      <c r="B193" s="89">
        <v>312000</v>
      </c>
      <c r="C193" s="89">
        <v>402500</v>
      </c>
      <c r="D193" s="5"/>
      <c r="E193" s="5"/>
      <c r="F193" s="5"/>
      <c r="G193" s="5"/>
      <c r="H193" s="5"/>
      <c r="I193" s="5"/>
      <c r="J193" s="5"/>
      <c r="K193" s="79"/>
      <c r="L193" s="5"/>
      <c r="M193" s="5"/>
      <c r="N193" s="5"/>
      <c r="O193" s="5"/>
      <c r="P193" s="5"/>
      <c r="Q193" s="5"/>
      <c r="R193" s="5"/>
      <c r="S193" s="5"/>
      <c r="T193" s="5"/>
    </row>
    <row r="194" spans="1:25">
      <c r="A194" s="5"/>
      <c r="B194" s="5"/>
      <c r="C194" s="5"/>
      <c r="D194" s="6"/>
      <c r="E194" s="6"/>
      <c r="F194" s="5"/>
      <c r="G194" s="5"/>
      <c r="H194" s="5"/>
      <c r="I194" s="5"/>
      <c r="J194" s="5"/>
      <c r="K194" s="5"/>
      <c r="L194" s="5"/>
      <c r="M194" s="5"/>
      <c r="N194" s="5"/>
      <c r="O194" s="5"/>
      <c r="P194" s="79"/>
      <c r="Q194" s="5"/>
      <c r="R194" s="5"/>
      <c r="S194" s="5"/>
      <c r="T194" s="5"/>
      <c r="U194" s="5"/>
      <c r="V194" s="5"/>
      <c r="W194" s="5"/>
      <c r="X194" s="5"/>
      <c r="Y194" s="5"/>
    </row>
    <row r="195" spans="1:25">
      <c r="A195" s="5"/>
      <c r="B195" s="5"/>
      <c r="C195" s="5"/>
      <c r="D195" s="6"/>
      <c r="E195" s="6"/>
      <c r="F195" s="5"/>
      <c r="G195" s="5"/>
      <c r="H195" s="5"/>
      <c r="I195" s="5"/>
      <c r="J195" s="5"/>
      <c r="K195" s="5"/>
      <c r="L195" s="5"/>
      <c r="M195" s="5"/>
      <c r="N195" s="5"/>
      <c r="O195" s="5"/>
      <c r="P195" s="79"/>
      <c r="Q195" s="5"/>
      <c r="R195" s="5"/>
      <c r="S195" s="5"/>
      <c r="T195" s="5"/>
      <c r="U195" s="5"/>
      <c r="V195" s="5"/>
      <c r="W195" s="5"/>
      <c r="X195" s="5"/>
      <c r="Y195" s="5"/>
    </row>
    <row r="196" spans="1:25" ht="13.5" thickBot="1">
      <c r="A196" s="90"/>
      <c r="B196" s="5"/>
      <c r="C196" s="6"/>
      <c r="D196" s="5"/>
      <c r="E196" s="5"/>
      <c r="F196" s="5"/>
      <c r="G196" s="5"/>
      <c r="H196" s="5"/>
      <c r="I196" s="5"/>
      <c r="J196" s="5"/>
      <c r="K196" s="5"/>
      <c r="L196" s="5"/>
      <c r="M196" s="5"/>
      <c r="N196" s="5"/>
      <c r="O196" s="79"/>
      <c r="P196" s="5"/>
      <c r="Q196" s="5"/>
      <c r="R196" s="5"/>
      <c r="S196" s="5"/>
      <c r="T196" s="5"/>
      <c r="U196" s="5"/>
      <c r="V196" s="5"/>
      <c r="W196" s="5"/>
      <c r="X196" s="5"/>
    </row>
    <row r="197" spans="1:25" ht="64.5" thickBot="1">
      <c r="A197" s="91"/>
      <c r="B197" s="92"/>
      <c r="C197" s="93" t="s">
        <v>460</v>
      </c>
      <c r="D197" s="93" t="s">
        <v>461</v>
      </c>
      <c r="E197" s="93" t="s">
        <v>462</v>
      </c>
      <c r="F197" s="93" t="s">
        <v>466</v>
      </c>
      <c r="G197" s="93" t="s">
        <v>10</v>
      </c>
      <c r="H197" s="93" t="s">
        <v>7</v>
      </c>
      <c r="I197" s="93" t="s">
        <v>6</v>
      </c>
      <c r="J197" s="93" t="s">
        <v>11</v>
      </c>
      <c r="K197" s="93" t="s">
        <v>5</v>
      </c>
      <c r="L197" s="93" t="s">
        <v>4</v>
      </c>
      <c r="M197" s="93" t="s">
        <v>19</v>
      </c>
      <c r="N197" s="93" t="s">
        <v>463</v>
      </c>
      <c r="O197" s="93" t="s">
        <v>464</v>
      </c>
      <c r="P197" s="94" t="s">
        <v>465</v>
      </c>
      <c r="Q197" s="5"/>
      <c r="R197" s="5"/>
      <c r="S197" s="5"/>
      <c r="T197" s="5"/>
    </row>
    <row r="198" spans="1:25">
      <c r="A198" s="95" t="s">
        <v>190</v>
      </c>
      <c r="B198" s="96" t="s">
        <v>258</v>
      </c>
      <c r="C198" s="97">
        <f t="shared" ref="C198:C207" si="0">D213</f>
        <v>62</v>
      </c>
      <c r="D198" s="85">
        <f t="shared" ref="D198:D207" si="1">K213</f>
        <v>64.5</v>
      </c>
      <c r="E198" s="98"/>
      <c r="F198" s="98">
        <f t="shared" ref="F198:F207" si="2">P213</f>
        <v>54</v>
      </c>
      <c r="G198" s="98">
        <f t="shared" ref="G198:G207" si="3">L213</f>
        <v>128.5</v>
      </c>
      <c r="H198" s="98"/>
      <c r="I198" s="98">
        <f t="shared" ref="I198:I207" si="4">M213</f>
        <v>26.5</v>
      </c>
      <c r="J198" s="98">
        <f t="shared" ref="J198:J207" si="5">N213</f>
        <v>18</v>
      </c>
      <c r="K198" s="98">
        <f t="shared" ref="K198:K207" si="6">O213</f>
        <v>109</v>
      </c>
      <c r="L198" s="98"/>
      <c r="M198" s="99"/>
      <c r="N198" s="98">
        <f t="shared" ref="N198:N207" si="7">S213</f>
        <v>596</v>
      </c>
      <c r="O198" s="98">
        <f t="shared" ref="O198:O207" si="8">U213</f>
        <v>127</v>
      </c>
      <c r="P198" s="100">
        <f t="shared" ref="P198:P207" si="9">T213</f>
        <v>432</v>
      </c>
      <c r="Q198" s="5"/>
      <c r="R198" s="5"/>
      <c r="S198" s="5"/>
      <c r="T198" s="5"/>
    </row>
    <row r="199" spans="1:25">
      <c r="A199" s="101"/>
      <c r="B199" s="96" t="s">
        <v>269</v>
      </c>
      <c r="C199" s="97">
        <f t="shared" si="0"/>
        <v>95</v>
      </c>
      <c r="D199" s="85">
        <f t="shared" si="1"/>
        <v>81</v>
      </c>
      <c r="E199" s="98"/>
      <c r="F199" s="98">
        <f t="shared" si="2"/>
        <v>61</v>
      </c>
      <c r="G199" s="98">
        <f t="shared" si="3"/>
        <v>169</v>
      </c>
      <c r="H199" s="98"/>
      <c r="I199" s="98">
        <f t="shared" si="4"/>
        <v>43</v>
      </c>
      <c r="J199" s="98">
        <f t="shared" si="5"/>
        <v>18</v>
      </c>
      <c r="K199" s="98">
        <f t="shared" si="6"/>
        <v>126</v>
      </c>
      <c r="L199" s="98"/>
      <c r="M199" s="99"/>
      <c r="N199" s="98">
        <f t="shared" si="7"/>
        <v>683</v>
      </c>
      <c r="O199" s="98">
        <f t="shared" si="8"/>
        <v>131</v>
      </c>
      <c r="P199" s="100">
        <f t="shared" si="9"/>
        <v>488</v>
      </c>
      <c r="Q199" s="5"/>
      <c r="R199" s="5"/>
      <c r="S199" s="5"/>
      <c r="T199" s="5"/>
    </row>
    <row r="200" spans="1:25">
      <c r="A200" s="101"/>
      <c r="B200" s="96" t="s">
        <v>302</v>
      </c>
      <c r="C200" s="97">
        <f t="shared" si="0"/>
        <v>90</v>
      </c>
      <c r="D200" s="85">
        <f t="shared" si="1"/>
        <v>73</v>
      </c>
      <c r="E200" s="98"/>
      <c r="F200" s="98">
        <f t="shared" si="2"/>
        <v>87</v>
      </c>
      <c r="G200" s="98">
        <f t="shared" si="3"/>
        <v>185</v>
      </c>
      <c r="H200" s="98"/>
      <c r="I200" s="98">
        <f t="shared" si="4"/>
        <v>142</v>
      </c>
      <c r="J200" s="98">
        <f t="shared" si="5"/>
        <v>7</v>
      </c>
      <c r="K200" s="98">
        <f t="shared" si="6"/>
        <v>139</v>
      </c>
      <c r="L200" s="98"/>
      <c r="M200" s="99"/>
      <c r="N200" s="98">
        <f t="shared" si="7"/>
        <v>704</v>
      </c>
      <c r="O200" s="98">
        <f t="shared" si="8"/>
        <v>158</v>
      </c>
      <c r="P200" s="100">
        <f t="shared" si="9"/>
        <v>520.5</v>
      </c>
      <c r="Q200" s="5"/>
      <c r="R200" s="5"/>
      <c r="S200" s="5"/>
      <c r="T200" s="5"/>
    </row>
    <row r="201" spans="1:25">
      <c r="A201" s="101"/>
      <c r="B201" s="96" t="s">
        <v>193</v>
      </c>
      <c r="C201" s="97">
        <f t="shared" si="0"/>
        <v>77</v>
      </c>
      <c r="D201" s="85">
        <f t="shared" si="1"/>
        <v>91</v>
      </c>
      <c r="E201" s="98"/>
      <c r="F201" s="98">
        <f t="shared" si="2"/>
        <v>65</v>
      </c>
      <c r="G201" s="98">
        <f t="shared" si="3"/>
        <v>197.5</v>
      </c>
      <c r="H201" s="98"/>
      <c r="I201" s="98">
        <f t="shared" si="4"/>
        <v>107.5</v>
      </c>
      <c r="J201" s="98">
        <f t="shared" si="5"/>
        <v>11.5</v>
      </c>
      <c r="K201" s="98">
        <f t="shared" si="6"/>
        <v>116.5</v>
      </c>
      <c r="L201" s="98"/>
      <c r="M201" s="99"/>
      <c r="N201" s="98">
        <f t="shared" si="7"/>
        <v>534.5</v>
      </c>
      <c r="O201" s="98">
        <f t="shared" si="8"/>
        <v>137.5</v>
      </c>
      <c r="P201" s="100">
        <f t="shared" si="9"/>
        <v>322</v>
      </c>
      <c r="Q201" s="5"/>
      <c r="R201" s="5"/>
      <c r="S201" s="5"/>
      <c r="T201" s="5"/>
    </row>
    <row r="202" spans="1:25">
      <c r="A202" s="101"/>
      <c r="B202" s="96" t="s">
        <v>244</v>
      </c>
      <c r="C202" s="97">
        <f t="shared" si="0"/>
        <v>70</v>
      </c>
      <c r="D202" s="85">
        <f t="shared" si="1"/>
        <v>42</v>
      </c>
      <c r="E202" s="98"/>
      <c r="F202" s="98">
        <f t="shared" si="2"/>
        <v>53</v>
      </c>
      <c r="G202" s="98">
        <f t="shared" si="3"/>
        <v>147</v>
      </c>
      <c r="H202" s="98"/>
      <c r="I202" s="98">
        <f t="shared" si="4"/>
        <v>22</v>
      </c>
      <c r="J202" s="98">
        <f t="shared" si="5"/>
        <v>13</v>
      </c>
      <c r="K202" s="98">
        <f t="shared" si="6"/>
        <v>120</v>
      </c>
      <c r="L202" s="98"/>
      <c r="M202" s="99"/>
      <c r="N202" s="98">
        <f t="shared" si="7"/>
        <v>624</v>
      </c>
      <c r="O202" s="98">
        <f t="shared" si="8"/>
        <v>83</v>
      </c>
      <c r="P202" s="100">
        <f t="shared" si="9"/>
        <v>466</v>
      </c>
      <c r="Q202" s="5"/>
      <c r="R202" s="5"/>
      <c r="S202" s="5"/>
      <c r="T202" s="5"/>
    </row>
    <row r="203" spans="1:25">
      <c r="A203" s="101"/>
      <c r="B203" s="96" t="s">
        <v>249</v>
      </c>
      <c r="C203" s="97">
        <f t="shared" si="0"/>
        <v>45</v>
      </c>
      <c r="D203" s="85">
        <f t="shared" si="1"/>
        <v>75</v>
      </c>
      <c r="E203" s="98"/>
      <c r="F203" s="98">
        <f t="shared" si="2"/>
        <v>49</v>
      </c>
      <c r="G203" s="98">
        <f t="shared" si="3"/>
        <v>129</v>
      </c>
      <c r="H203" s="98"/>
      <c r="I203" s="98">
        <f t="shared" si="4"/>
        <v>61</v>
      </c>
      <c r="J203" s="98">
        <f t="shared" si="5"/>
        <v>17</v>
      </c>
      <c r="K203" s="98">
        <f t="shared" si="6"/>
        <v>114</v>
      </c>
      <c r="L203" s="98"/>
      <c r="M203" s="99"/>
      <c r="N203" s="98">
        <f t="shared" si="7"/>
        <v>600</v>
      </c>
      <c r="O203" s="98">
        <f t="shared" si="8"/>
        <v>115</v>
      </c>
      <c r="P203" s="100">
        <f t="shared" si="9"/>
        <v>433</v>
      </c>
      <c r="Q203" s="5"/>
      <c r="R203" s="5"/>
      <c r="S203" s="5"/>
      <c r="T203" s="5"/>
    </row>
    <row r="204" spans="1:25">
      <c r="A204" s="101"/>
      <c r="B204" s="96" t="s">
        <v>290</v>
      </c>
      <c r="C204" s="97">
        <f t="shared" si="0"/>
        <v>78.5</v>
      </c>
      <c r="D204" s="85">
        <f t="shared" si="1"/>
        <v>85.5</v>
      </c>
      <c r="E204" s="98"/>
      <c r="F204" s="98">
        <f t="shared" si="2"/>
        <v>56</v>
      </c>
      <c r="G204" s="98">
        <f t="shared" si="3"/>
        <v>161.5</v>
      </c>
      <c r="H204" s="98"/>
      <c r="I204" s="98">
        <f t="shared" si="4"/>
        <v>24</v>
      </c>
      <c r="J204" s="98">
        <f t="shared" si="5"/>
        <v>9.5</v>
      </c>
      <c r="K204" s="98">
        <f t="shared" si="6"/>
        <v>120</v>
      </c>
      <c r="L204" s="98"/>
      <c r="M204" s="99"/>
      <c r="N204" s="98">
        <f t="shared" si="7"/>
        <v>448</v>
      </c>
      <c r="O204" s="98">
        <f t="shared" si="8"/>
        <v>109</v>
      </c>
      <c r="P204" s="100">
        <f t="shared" si="9"/>
        <v>379</v>
      </c>
      <c r="Q204" s="5"/>
      <c r="R204" s="5"/>
      <c r="S204" s="5"/>
      <c r="T204" s="5"/>
    </row>
    <row r="205" spans="1:25">
      <c r="A205" s="101"/>
      <c r="B205" s="96" t="s">
        <v>261</v>
      </c>
      <c r="C205" s="97">
        <f t="shared" si="0"/>
        <v>38.5</v>
      </c>
      <c r="D205" s="85">
        <f t="shared" si="1"/>
        <v>73.5</v>
      </c>
      <c r="E205" s="98"/>
      <c r="F205" s="98">
        <f t="shared" si="2"/>
        <v>44</v>
      </c>
      <c r="G205" s="98">
        <f t="shared" si="3"/>
        <v>106</v>
      </c>
      <c r="H205" s="98"/>
      <c r="I205" s="98">
        <f t="shared" si="4"/>
        <v>21</v>
      </c>
      <c r="J205" s="98">
        <f t="shared" si="5"/>
        <v>10.5</v>
      </c>
      <c r="K205" s="98">
        <f t="shared" si="6"/>
        <v>106.5</v>
      </c>
      <c r="L205" s="98"/>
      <c r="M205" s="99"/>
      <c r="N205" s="98">
        <f t="shared" si="7"/>
        <v>537.5</v>
      </c>
      <c r="O205" s="98">
        <f t="shared" si="8"/>
        <v>112.5</v>
      </c>
      <c r="P205" s="100">
        <f t="shared" si="9"/>
        <v>428</v>
      </c>
      <c r="Q205" s="5"/>
      <c r="R205" s="5"/>
      <c r="S205" s="5"/>
      <c r="T205" s="5"/>
    </row>
    <row r="206" spans="1:25">
      <c r="A206" s="101"/>
      <c r="B206" s="96" t="s">
        <v>252</v>
      </c>
      <c r="C206" s="97">
        <f t="shared" si="0"/>
        <v>113</v>
      </c>
      <c r="D206" s="85">
        <f t="shared" si="1"/>
        <v>61.5</v>
      </c>
      <c r="E206" s="98"/>
      <c r="F206" s="98">
        <f t="shared" si="2"/>
        <v>49.5</v>
      </c>
      <c r="G206" s="98">
        <f t="shared" si="3"/>
        <v>146</v>
      </c>
      <c r="H206" s="98"/>
      <c r="I206" s="98">
        <f t="shared" si="4"/>
        <v>38.5</v>
      </c>
      <c r="J206" s="98">
        <f t="shared" si="5"/>
        <v>44.5</v>
      </c>
      <c r="K206" s="98">
        <f t="shared" si="6"/>
        <v>137.5</v>
      </c>
      <c r="L206" s="98"/>
      <c r="M206" s="99"/>
      <c r="N206" s="98">
        <f t="shared" si="7"/>
        <v>670.5</v>
      </c>
      <c r="O206" s="98">
        <f t="shared" si="8"/>
        <v>99</v>
      </c>
      <c r="P206" s="100">
        <f t="shared" si="9"/>
        <v>456</v>
      </c>
      <c r="Q206" s="5"/>
      <c r="R206" s="5"/>
      <c r="S206" s="5"/>
      <c r="T206" s="5"/>
    </row>
    <row r="207" spans="1:25" ht="13.5" thickBot="1">
      <c r="A207" s="102"/>
      <c r="B207" s="103" t="s">
        <v>288</v>
      </c>
      <c r="C207" s="104">
        <f t="shared" si="0"/>
        <v>132</v>
      </c>
      <c r="D207" s="87">
        <f t="shared" si="1"/>
        <v>74.5</v>
      </c>
      <c r="E207" s="105"/>
      <c r="F207" s="105">
        <f t="shared" si="2"/>
        <v>58</v>
      </c>
      <c r="G207" s="105">
        <f t="shared" si="3"/>
        <v>139.5</v>
      </c>
      <c r="H207" s="105"/>
      <c r="I207" s="105">
        <f t="shared" si="4"/>
        <v>20</v>
      </c>
      <c r="J207" s="105">
        <f t="shared" si="5"/>
        <v>35</v>
      </c>
      <c r="K207" s="105">
        <f t="shared" si="6"/>
        <v>120.5</v>
      </c>
      <c r="L207" s="105"/>
      <c r="M207" s="106"/>
      <c r="N207" s="105">
        <f t="shared" si="7"/>
        <v>655</v>
      </c>
      <c r="O207" s="105">
        <f t="shared" si="8"/>
        <v>97</v>
      </c>
      <c r="P207" s="107">
        <f t="shared" si="9"/>
        <v>587</v>
      </c>
      <c r="Q207" s="5"/>
      <c r="R207" s="5"/>
      <c r="S207" s="5"/>
      <c r="T207" s="5"/>
    </row>
    <row r="208" spans="1:25">
      <c r="A208" s="5"/>
      <c r="B208" s="5"/>
      <c r="C208" s="5"/>
      <c r="D208" s="6"/>
      <c r="E208" s="6"/>
      <c r="F208" s="5"/>
      <c r="G208" s="5"/>
      <c r="H208" s="5"/>
      <c r="I208" s="5"/>
      <c r="J208" s="5"/>
      <c r="K208" s="5"/>
      <c r="L208" s="5"/>
      <c r="M208" s="5"/>
      <c r="N208" s="5"/>
      <c r="O208" s="5"/>
      <c r="P208" s="79"/>
      <c r="Q208" s="5"/>
      <c r="R208" s="5"/>
      <c r="S208" s="5"/>
      <c r="T208" s="5"/>
      <c r="U208" s="5"/>
      <c r="V208" s="5"/>
      <c r="W208" s="5"/>
      <c r="X208" s="5"/>
      <c r="Y208" s="5"/>
    </row>
    <row r="209" spans="1:25">
      <c r="A209" s="5"/>
      <c r="B209" s="5"/>
      <c r="C209" s="5"/>
      <c r="D209" s="6"/>
      <c r="E209" s="6"/>
      <c r="F209" s="5"/>
      <c r="G209" s="5"/>
      <c r="H209" s="5"/>
      <c r="I209" s="5"/>
      <c r="J209" s="5"/>
      <c r="K209" s="5"/>
      <c r="L209" s="5"/>
      <c r="M209" s="5"/>
      <c r="N209" s="5"/>
      <c r="O209" s="5"/>
      <c r="P209" s="79"/>
      <c r="Q209" s="5"/>
      <c r="R209" s="5"/>
      <c r="S209" s="5"/>
      <c r="T209" s="5"/>
      <c r="U209" s="5"/>
      <c r="V209" s="5"/>
      <c r="W209" s="5"/>
      <c r="X209" s="5"/>
      <c r="Y209" s="5"/>
    </row>
    <row r="210" spans="1:25">
      <c r="A210" s="5"/>
      <c r="B210" s="5"/>
      <c r="C210" s="5"/>
      <c r="D210" s="6"/>
      <c r="E210" s="6"/>
      <c r="F210" s="5"/>
      <c r="G210" s="5"/>
      <c r="H210" s="5"/>
      <c r="I210" s="5"/>
      <c r="J210" s="5"/>
      <c r="K210" s="5"/>
      <c r="L210" s="5"/>
      <c r="M210" s="5"/>
      <c r="N210" s="5"/>
      <c r="O210" s="5"/>
      <c r="P210" s="79"/>
      <c r="Q210" s="5"/>
      <c r="R210" s="5"/>
      <c r="S210" s="5"/>
      <c r="T210" s="5"/>
      <c r="U210" s="5"/>
      <c r="V210" s="5"/>
      <c r="W210" s="5"/>
      <c r="X210" s="5"/>
      <c r="Y210" s="5"/>
    </row>
    <row r="211" spans="1:25" ht="13.5" thickBot="1">
      <c r="A211" s="5"/>
      <c r="B211" s="5"/>
      <c r="C211" s="6" t="s">
        <v>203</v>
      </c>
      <c r="D211" s="5"/>
      <c r="E211" s="5"/>
      <c r="F211" s="5"/>
      <c r="G211" s="5"/>
      <c r="H211" s="5"/>
      <c r="I211" s="5"/>
      <c r="J211" s="5"/>
      <c r="K211" s="5"/>
      <c r="L211" s="5" t="s">
        <v>204</v>
      </c>
      <c r="M211" s="5" t="s">
        <v>205</v>
      </c>
      <c r="N211" s="5"/>
      <c r="O211" s="79"/>
      <c r="P211" s="5"/>
      <c r="Q211" s="5"/>
      <c r="R211" s="5"/>
      <c r="S211" s="5" t="s">
        <v>206</v>
      </c>
      <c r="T211" s="5"/>
      <c r="U211" s="5"/>
      <c r="V211" s="5"/>
      <c r="W211" s="5"/>
      <c r="X211" s="5"/>
    </row>
    <row r="212" spans="1:25" ht="77.25" thickBot="1">
      <c r="A212" s="108"/>
      <c r="B212" s="109"/>
      <c r="C212" s="93" t="s">
        <v>20</v>
      </c>
      <c r="D212" s="93" t="s">
        <v>220</v>
      </c>
      <c r="E212" s="93" t="s">
        <v>221</v>
      </c>
      <c r="F212" s="93" t="s">
        <v>222</v>
      </c>
      <c r="G212" s="93" t="s">
        <v>3</v>
      </c>
      <c r="H212" s="93" t="s">
        <v>23</v>
      </c>
      <c r="I212" s="93" t="s">
        <v>223</v>
      </c>
      <c r="J212" s="93" t="s">
        <v>224</v>
      </c>
      <c r="K212" s="93" t="s">
        <v>225</v>
      </c>
      <c r="L212" s="93" t="s">
        <v>204</v>
      </c>
      <c r="M212" s="93" t="s">
        <v>226</v>
      </c>
      <c r="N212" s="93" t="s">
        <v>227</v>
      </c>
      <c r="O212" s="110" t="s">
        <v>5</v>
      </c>
      <c r="P212" s="93" t="s">
        <v>228</v>
      </c>
      <c r="Q212" s="93" t="s">
        <v>229</v>
      </c>
      <c r="R212" s="93" t="s">
        <v>12</v>
      </c>
      <c r="S212" s="93" t="s">
        <v>230</v>
      </c>
      <c r="T212" s="93" t="s">
        <v>231</v>
      </c>
      <c r="U212" s="93" t="s">
        <v>232</v>
      </c>
      <c r="V212" s="94" t="s">
        <v>233</v>
      </c>
      <c r="W212" s="401"/>
      <c r="X212" s="5"/>
    </row>
    <row r="213" spans="1:25">
      <c r="A213" s="111" t="s">
        <v>190</v>
      </c>
      <c r="B213" s="96" t="s">
        <v>258</v>
      </c>
      <c r="C213" s="98">
        <v>3457.5</v>
      </c>
      <c r="D213" s="98">
        <v>62</v>
      </c>
      <c r="E213" s="98">
        <v>562</v>
      </c>
      <c r="F213" s="98">
        <v>532</v>
      </c>
      <c r="G213" s="98">
        <v>186</v>
      </c>
      <c r="H213" s="98">
        <v>68</v>
      </c>
      <c r="I213" s="98">
        <v>38</v>
      </c>
      <c r="J213" s="98">
        <v>0</v>
      </c>
      <c r="K213" s="98">
        <v>64.5</v>
      </c>
      <c r="L213" s="98">
        <v>128.5</v>
      </c>
      <c r="M213" s="98">
        <v>26.5</v>
      </c>
      <c r="N213" s="98">
        <v>18</v>
      </c>
      <c r="O213" s="99">
        <v>109</v>
      </c>
      <c r="P213" s="98">
        <v>54</v>
      </c>
      <c r="Q213" s="98">
        <v>10</v>
      </c>
      <c r="R213" s="98">
        <v>61</v>
      </c>
      <c r="S213" s="98">
        <v>596</v>
      </c>
      <c r="T213" s="98">
        <v>432</v>
      </c>
      <c r="U213" s="98">
        <v>127</v>
      </c>
      <c r="V213" s="100">
        <v>5.5</v>
      </c>
      <c r="W213" s="5"/>
      <c r="X213" s="5"/>
    </row>
    <row r="214" spans="1:25">
      <c r="A214" s="112"/>
      <c r="B214" s="96" t="s">
        <v>269</v>
      </c>
      <c r="C214" s="98">
        <v>3419</v>
      </c>
      <c r="D214" s="98">
        <v>95</v>
      </c>
      <c r="E214" s="98">
        <v>952.5</v>
      </c>
      <c r="F214" s="98">
        <v>513</v>
      </c>
      <c r="G214" s="98">
        <v>214.5</v>
      </c>
      <c r="H214" s="98">
        <v>0</v>
      </c>
      <c r="I214" s="98">
        <v>75</v>
      </c>
      <c r="J214" s="98">
        <v>0</v>
      </c>
      <c r="K214" s="98">
        <v>81</v>
      </c>
      <c r="L214" s="98">
        <v>169</v>
      </c>
      <c r="M214" s="98">
        <v>43</v>
      </c>
      <c r="N214" s="98">
        <v>18</v>
      </c>
      <c r="O214" s="99">
        <v>126</v>
      </c>
      <c r="P214" s="98">
        <v>61</v>
      </c>
      <c r="Q214" s="98">
        <v>6</v>
      </c>
      <c r="R214" s="98">
        <v>55</v>
      </c>
      <c r="S214" s="98">
        <v>683</v>
      </c>
      <c r="T214" s="98">
        <v>488</v>
      </c>
      <c r="U214" s="98">
        <v>131</v>
      </c>
      <c r="V214" s="100">
        <v>4</v>
      </c>
      <c r="W214" s="5"/>
      <c r="X214" s="5"/>
    </row>
    <row r="215" spans="1:25">
      <c r="A215" s="112"/>
      <c r="B215" s="96" t="s">
        <v>302</v>
      </c>
      <c r="C215" s="98">
        <v>4291</v>
      </c>
      <c r="D215" s="98">
        <v>90</v>
      </c>
      <c r="E215" s="98">
        <v>1086</v>
      </c>
      <c r="F215" s="98">
        <v>759</v>
      </c>
      <c r="G215" s="98">
        <v>264</v>
      </c>
      <c r="H215" s="98">
        <v>0</v>
      </c>
      <c r="I215" s="98">
        <v>0</v>
      </c>
      <c r="J215" s="98">
        <v>0</v>
      </c>
      <c r="K215" s="98">
        <v>73</v>
      </c>
      <c r="L215" s="98">
        <v>185</v>
      </c>
      <c r="M215" s="98">
        <v>142</v>
      </c>
      <c r="N215" s="98">
        <v>7</v>
      </c>
      <c r="O215" s="99">
        <v>139</v>
      </c>
      <c r="P215" s="98">
        <v>87</v>
      </c>
      <c r="Q215" s="98">
        <v>28</v>
      </c>
      <c r="R215" s="98">
        <v>67</v>
      </c>
      <c r="S215" s="98">
        <v>704</v>
      </c>
      <c r="T215" s="98">
        <v>520.5</v>
      </c>
      <c r="U215" s="98">
        <v>158</v>
      </c>
      <c r="V215" s="100">
        <v>18</v>
      </c>
      <c r="W215" s="5"/>
      <c r="X215" s="5"/>
    </row>
    <row r="216" spans="1:25">
      <c r="A216" s="112"/>
      <c r="B216" s="96" t="s">
        <v>193</v>
      </c>
      <c r="C216" s="98">
        <v>3895</v>
      </c>
      <c r="D216" s="98">
        <v>77</v>
      </c>
      <c r="E216" s="98">
        <v>890</v>
      </c>
      <c r="F216" s="98">
        <v>569</v>
      </c>
      <c r="G216" s="98">
        <v>200</v>
      </c>
      <c r="H216" s="98">
        <v>0</v>
      </c>
      <c r="I216" s="98">
        <v>63</v>
      </c>
      <c r="J216" s="98">
        <v>0</v>
      </c>
      <c r="K216" s="98">
        <v>91</v>
      </c>
      <c r="L216" s="98">
        <v>197.5</v>
      </c>
      <c r="M216" s="98">
        <v>107.5</v>
      </c>
      <c r="N216" s="98">
        <v>11.5</v>
      </c>
      <c r="O216" s="99">
        <v>116.5</v>
      </c>
      <c r="P216" s="98">
        <v>65</v>
      </c>
      <c r="Q216" s="98">
        <v>9.5</v>
      </c>
      <c r="R216" s="98">
        <v>73</v>
      </c>
      <c r="S216" s="98">
        <v>534.5</v>
      </c>
      <c r="T216" s="98">
        <v>322</v>
      </c>
      <c r="U216" s="98">
        <v>137.5</v>
      </c>
      <c r="V216" s="100">
        <v>17.5</v>
      </c>
      <c r="W216" s="5"/>
      <c r="X216" s="5"/>
    </row>
    <row r="217" spans="1:25">
      <c r="A217" s="112"/>
      <c r="B217" s="96" t="s">
        <v>244</v>
      </c>
      <c r="C217" s="98">
        <v>3496</v>
      </c>
      <c r="D217" s="98">
        <v>70</v>
      </c>
      <c r="E217" s="98">
        <v>800</v>
      </c>
      <c r="F217" s="98">
        <v>548</v>
      </c>
      <c r="G217" s="98">
        <v>166</v>
      </c>
      <c r="H217" s="98">
        <v>0</v>
      </c>
      <c r="I217" s="98">
        <v>67.5</v>
      </c>
      <c r="J217" s="98">
        <v>16</v>
      </c>
      <c r="K217" s="98">
        <v>42</v>
      </c>
      <c r="L217" s="98">
        <v>147</v>
      </c>
      <c r="M217" s="98">
        <v>22</v>
      </c>
      <c r="N217" s="98">
        <v>13</v>
      </c>
      <c r="O217" s="99">
        <v>120</v>
      </c>
      <c r="P217" s="98">
        <v>53</v>
      </c>
      <c r="Q217" s="98">
        <v>7</v>
      </c>
      <c r="R217" s="98">
        <v>88</v>
      </c>
      <c r="S217" s="98">
        <v>624</v>
      </c>
      <c r="T217" s="98">
        <v>466</v>
      </c>
      <c r="U217" s="98">
        <v>83</v>
      </c>
      <c r="V217" s="100">
        <v>7</v>
      </c>
      <c r="W217" s="5"/>
      <c r="X217" s="5"/>
    </row>
    <row r="218" spans="1:25">
      <c r="A218" s="112"/>
      <c r="B218" s="96" t="s">
        <v>249</v>
      </c>
      <c r="C218" s="98">
        <v>3342</v>
      </c>
      <c r="D218" s="98">
        <v>45</v>
      </c>
      <c r="E218" s="98">
        <v>682</v>
      </c>
      <c r="F218" s="98">
        <v>358</v>
      </c>
      <c r="G218" s="98">
        <v>118.5</v>
      </c>
      <c r="H218" s="98">
        <v>0</v>
      </c>
      <c r="I218" s="98">
        <v>175</v>
      </c>
      <c r="J218" s="98">
        <v>0</v>
      </c>
      <c r="K218" s="98">
        <v>75</v>
      </c>
      <c r="L218" s="98">
        <v>129</v>
      </c>
      <c r="M218" s="98">
        <v>61</v>
      </c>
      <c r="N218" s="98">
        <v>17</v>
      </c>
      <c r="O218" s="99">
        <v>114</v>
      </c>
      <c r="P218" s="98">
        <v>49</v>
      </c>
      <c r="Q218" s="98">
        <v>10</v>
      </c>
      <c r="R218" s="98">
        <v>51</v>
      </c>
      <c r="S218" s="98">
        <v>600</v>
      </c>
      <c r="T218" s="98">
        <v>433</v>
      </c>
      <c r="U218" s="98">
        <v>115</v>
      </c>
      <c r="V218" s="100">
        <v>15</v>
      </c>
      <c r="W218" s="5"/>
      <c r="X218" s="5"/>
    </row>
    <row r="219" spans="1:25">
      <c r="A219" s="112"/>
      <c r="B219" s="96" t="s">
        <v>290</v>
      </c>
      <c r="C219" s="98">
        <v>3106.5</v>
      </c>
      <c r="D219" s="98">
        <v>78.5</v>
      </c>
      <c r="E219" s="98">
        <v>619.5</v>
      </c>
      <c r="F219" s="98">
        <v>303.5</v>
      </c>
      <c r="G219" s="98">
        <v>207.5</v>
      </c>
      <c r="H219" s="98">
        <v>108</v>
      </c>
      <c r="I219" s="98">
        <v>0</v>
      </c>
      <c r="J219" s="98">
        <v>0</v>
      </c>
      <c r="K219" s="98">
        <v>85.5</v>
      </c>
      <c r="L219" s="98">
        <v>161.5</v>
      </c>
      <c r="M219" s="98">
        <v>24</v>
      </c>
      <c r="N219" s="98">
        <v>9.5</v>
      </c>
      <c r="O219" s="99">
        <v>120</v>
      </c>
      <c r="P219" s="98">
        <v>56</v>
      </c>
      <c r="Q219" s="98">
        <v>12</v>
      </c>
      <c r="R219" s="98">
        <v>53.5</v>
      </c>
      <c r="S219" s="98">
        <v>448</v>
      </c>
      <c r="T219" s="98">
        <v>379</v>
      </c>
      <c r="U219" s="98">
        <v>109</v>
      </c>
      <c r="V219" s="100">
        <v>12</v>
      </c>
      <c r="W219" s="5"/>
      <c r="X219" s="5"/>
    </row>
    <row r="220" spans="1:25">
      <c r="A220" s="112"/>
      <c r="B220" s="96" t="s">
        <v>261</v>
      </c>
      <c r="C220" s="98">
        <v>3401</v>
      </c>
      <c r="D220" s="98">
        <v>38.5</v>
      </c>
      <c r="E220" s="98">
        <v>604.5</v>
      </c>
      <c r="F220" s="98">
        <v>470</v>
      </c>
      <c r="G220" s="98">
        <v>126</v>
      </c>
      <c r="H220" s="98">
        <v>31.5</v>
      </c>
      <c r="I220" s="98">
        <v>130</v>
      </c>
      <c r="J220" s="98">
        <v>0</v>
      </c>
      <c r="K220" s="98">
        <v>73.5</v>
      </c>
      <c r="L220" s="98">
        <v>106</v>
      </c>
      <c r="M220" s="98">
        <v>21</v>
      </c>
      <c r="N220" s="98">
        <v>10.5</v>
      </c>
      <c r="O220" s="99">
        <v>106.5</v>
      </c>
      <c r="P220" s="98">
        <v>44</v>
      </c>
      <c r="Q220" s="98">
        <v>8</v>
      </c>
      <c r="R220" s="98">
        <v>44</v>
      </c>
      <c r="S220" s="98">
        <v>537.5</v>
      </c>
      <c r="T220" s="98">
        <v>428</v>
      </c>
      <c r="U220" s="98">
        <v>112.5</v>
      </c>
      <c r="V220" s="100">
        <v>9</v>
      </c>
      <c r="W220" s="5"/>
      <c r="X220" s="5"/>
    </row>
    <row r="221" spans="1:25">
      <c r="A221" s="112"/>
      <c r="B221" s="96" t="s">
        <v>252</v>
      </c>
      <c r="C221" s="98">
        <v>3594.5</v>
      </c>
      <c r="D221" s="98">
        <v>113</v>
      </c>
      <c r="E221" s="98">
        <v>811</v>
      </c>
      <c r="F221" s="98">
        <v>434.5</v>
      </c>
      <c r="G221" s="98">
        <v>188</v>
      </c>
      <c r="H221" s="98">
        <v>98.5</v>
      </c>
      <c r="I221" s="98">
        <v>36.5</v>
      </c>
      <c r="J221" s="98">
        <v>4</v>
      </c>
      <c r="K221" s="98">
        <v>61.5</v>
      </c>
      <c r="L221" s="98">
        <v>146</v>
      </c>
      <c r="M221" s="98">
        <v>38.5</v>
      </c>
      <c r="N221" s="98">
        <v>44.5</v>
      </c>
      <c r="O221" s="99">
        <v>137.5</v>
      </c>
      <c r="P221" s="98">
        <v>49.5</v>
      </c>
      <c r="Q221" s="98">
        <v>7</v>
      </c>
      <c r="R221" s="98">
        <v>34.5</v>
      </c>
      <c r="S221" s="98">
        <v>670.5</v>
      </c>
      <c r="T221" s="98">
        <v>456</v>
      </c>
      <c r="U221" s="98">
        <v>99</v>
      </c>
      <c r="V221" s="100">
        <v>6</v>
      </c>
      <c r="W221" s="5"/>
      <c r="X221" s="5"/>
    </row>
    <row r="222" spans="1:25" ht="13.5" thickBot="1">
      <c r="A222" s="113"/>
      <c r="B222" s="103" t="s">
        <v>288</v>
      </c>
      <c r="C222" s="105">
        <v>3709.5</v>
      </c>
      <c r="D222" s="105">
        <v>132</v>
      </c>
      <c r="E222" s="105">
        <v>898.5</v>
      </c>
      <c r="F222" s="105">
        <v>455.5</v>
      </c>
      <c r="G222" s="105">
        <v>203</v>
      </c>
      <c r="H222" s="105">
        <v>154.5</v>
      </c>
      <c r="I222" s="105">
        <v>120.5</v>
      </c>
      <c r="J222" s="105">
        <v>0</v>
      </c>
      <c r="K222" s="105">
        <v>74.5</v>
      </c>
      <c r="L222" s="105">
        <v>139.5</v>
      </c>
      <c r="M222" s="105">
        <v>20</v>
      </c>
      <c r="N222" s="105">
        <v>35</v>
      </c>
      <c r="O222" s="106">
        <v>120.5</v>
      </c>
      <c r="P222" s="105">
        <v>58</v>
      </c>
      <c r="Q222" s="105">
        <v>3.5</v>
      </c>
      <c r="R222" s="105">
        <v>27.5</v>
      </c>
      <c r="S222" s="105">
        <v>655</v>
      </c>
      <c r="T222" s="105">
        <v>587</v>
      </c>
      <c r="U222" s="105">
        <v>97</v>
      </c>
      <c r="V222" s="107">
        <v>24.5</v>
      </c>
      <c r="W222" s="5"/>
      <c r="X222" s="5"/>
    </row>
    <row r="225" spans="1:36" ht="13.5" thickBot="1"/>
    <row r="226" spans="1:36" ht="15.75" customHeight="1" thickBot="1">
      <c r="A226" s="22" t="e">
        <f>#REF!</f>
        <v>#REF!</v>
      </c>
      <c r="B226" s="549" t="s">
        <v>530</v>
      </c>
      <c r="C226" s="550"/>
      <c r="D226" s="550"/>
      <c r="E226" s="550"/>
      <c r="F226" s="550"/>
      <c r="G226" s="551"/>
    </row>
    <row r="227" spans="1:36" ht="13.5" thickBot="1">
      <c r="A227" s="114" t="s">
        <v>522</v>
      </c>
      <c r="B227" s="76" t="s">
        <v>0</v>
      </c>
      <c r="C227" s="76" t="s">
        <v>1</v>
      </c>
      <c r="D227" s="76" t="s">
        <v>2</v>
      </c>
      <c r="E227" s="76" t="s">
        <v>15</v>
      </c>
      <c r="F227" s="76" t="s">
        <v>16</v>
      </c>
      <c r="G227" s="76" t="s">
        <v>17</v>
      </c>
    </row>
    <row r="228" spans="1:36">
      <c r="A228" s="115" t="s">
        <v>521</v>
      </c>
      <c r="B228" s="24"/>
      <c r="C228" s="27"/>
      <c r="D228" s="27"/>
      <c r="E228" s="27"/>
      <c r="F228" s="27"/>
      <c r="G228" s="27"/>
    </row>
    <row r="229" spans="1:36">
      <c r="A229" s="116" t="s">
        <v>18</v>
      </c>
      <c r="B229" s="25" t="e">
        <f>IF($A$226=0,0,INDEX('LA averages'!$Q$5:$Q$156,MATCH($A$226,'LA averages'!$A$5:$A$156,0))*(#REF!))</f>
        <v>#REF!</v>
      </c>
      <c r="C229" s="25" t="e">
        <f>IF($A$226=0,0,INDEX('LA averages'!$Q$5:$Q$156,MATCH($A$226,'LA averages'!$A$5:$A$156,0))*(#REF!))</f>
        <v>#REF!</v>
      </c>
      <c r="D229" s="25" t="e">
        <f>IF($A$226=0,0,INDEX('LA averages'!$Q$5:$Q$156,MATCH($A$226,'LA averages'!$A$5:$A$156,0))*(#REF!))</f>
        <v>#REF!</v>
      </c>
      <c r="E229" s="25" t="e">
        <f>IF($A$226=0,0,INDEX('LA averages'!$Q$5:$Q$156,MATCH($A$226,'LA averages'!$A$5:$A$156,0))*(#REF!))</f>
        <v>#REF!</v>
      </c>
      <c r="F229" s="25" t="e">
        <f>IF($A$226=0,0,INDEX('LA averages'!$Q$5:$Q$156,MATCH($A$226,'LA averages'!$A$5:$A$156,0))*(#REF!))</f>
        <v>#REF!</v>
      </c>
      <c r="G229" s="25" t="e">
        <f>IF($A$226=0,0,INDEX('LA averages'!$Q$5:$Q$156,MATCH($A$226,'LA averages'!$A$5:$A$156,0))*(#REF!))</f>
        <v>#REF!</v>
      </c>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row>
    <row r="230" spans="1:36">
      <c r="A230" s="117" t="s">
        <v>523</v>
      </c>
      <c r="B230" s="25"/>
      <c r="C230" s="28"/>
      <c r="D230" s="28"/>
      <c r="E230" s="28"/>
      <c r="F230" s="28"/>
      <c r="G230" s="28"/>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row>
    <row r="231" spans="1:36">
      <c r="A231" s="116" t="s">
        <v>18</v>
      </c>
      <c r="B231" s="25" t="e">
        <f>IF($A$226=0,0,INDEX('LA averages'!$R$5:$R$156,MATCH($A$226,'LA averages'!$A$5:$A$156,0))*(#REF!))</f>
        <v>#REF!</v>
      </c>
      <c r="C231" s="25" t="e">
        <f>IF($A$226=0,0,INDEX('LA averages'!$R$5:$R$156,MATCH($A$226,'LA averages'!$A$5:$A$156,0))*(#REF!))</f>
        <v>#REF!</v>
      </c>
      <c r="D231" s="25" t="e">
        <f>IF($A$226=0,0,INDEX('LA averages'!$R$5:$R$156,MATCH($A$226,'LA averages'!$A$5:$A$156,0))*(#REF!))</f>
        <v>#REF!</v>
      </c>
      <c r="E231" s="25" t="e">
        <f>IF($A$226=0,0,INDEX('LA averages'!$R$5:$R$156,MATCH($A$226,'LA averages'!$A$5:$A$156,0))*(#REF!))</f>
        <v>#REF!</v>
      </c>
      <c r="F231" s="25" t="e">
        <f>IF($A$226=0,0,INDEX('LA averages'!$R$5:$R$156,MATCH($A$226,'LA averages'!$A$5:$A$156,0))*(#REF!))</f>
        <v>#REF!</v>
      </c>
      <c r="G231" s="25" t="e">
        <f>IF($A$226=0,0,INDEX('LA averages'!$R$5:$R$156,MATCH($A$226,'LA averages'!$A$5:$A$156,0))*(#REF!))</f>
        <v>#REF!</v>
      </c>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row>
    <row r="232" spans="1:36">
      <c r="A232" s="117" t="s">
        <v>524</v>
      </c>
      <c r="B232" s="25"/>
      <c r="C232" s="28"/>
      <c r="D232" s="28"/>
      <c r="E232" s="28"/>
      <c r="F232" s="28"/>
      <c r="G232" s="28"/>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row>
    <row r="233" spans="1:36">
      <c r="A233" s="116" t="s">
        <v>18</v>
      </c>
      <c r="B233" s="25" t="e">
        <f>IF($A$226=0,0,INDEX('LA averages'!$S$5:$S$156,MATCH($A$226,'LA averages'!$A$5:$A$156,0))*(#REF!))</f>
        <v>#REF!</v>
      </c>
      <c r="C233" s="25" t="e">
        <f>IF($A$226=0,0,INDEX('LA averages'!$S$5:$S$156,MATCH($A$226,'LA averages'!$A$5:$A$156,0))*(#REF!))</f>
        <v>#REF!</v>
      </c>
      <c r="D233" s="25" t="e">
        <f>IF($A$226=0,0,INDEX('LA averages'!$S$5:$S$156,MATCH($A$226,'LA averages'!$A$5:$A$156,0))*(#REF!))</f>
        <v>#REF!</v>
      </c>
      <c r="E233" s="25" t="e">
        <f>IF($A$226=0,0,INDEX('LA averages'!$S$5:$S$156,MATCH($A$226,'LA averages'!$A$5:$A$156,0))*(#REF!))</f>
        <v>#REF!</v>
      </c>
      <c r="F233" s="25" t="e">
        <f>IF($A$226=0,0,INDEX('LA averages'!$S$5:$S$156,MATCH($A$226,'LA averages'!$A$5:$A$156,0))*(#REF!))</f>
        <v>#REF!</v>
      </c>
      <c r="G233" s="25" t="e">
        <f>IF($A$226=0,0,INDEX('LA averages'!$S$5:$S$156,MATCH($A$226,'LA averages'!$A$5:$A$156,0))*(#REF!))</f>
        <v>#REF!</v>
      </c>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row>
    <row r="234" spans="1:36">
      <c r="A234" s="117" t="s">
        <v>525</v>
      </c>
      <c r="B234" s="25"/>
      <c r="C234" s="28"/>
      <c r="D234" s="28"/>
      <c r="E234" s="28"/>
      <c r="F234" s="28"/>
      <c r="G234" s="28"/>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row>
    <row r="235" spans="1:36">
      <c r="A235" s="116" t="s">
        <v>18</v>
      </c>
      <c r="B235" s="25" t="e">
        <f>IF($A$226=0,0,INDEX('LA averages'!$T$5:$T$156,MATCH($A$226,'LA averages'!$A$5:$A$156,0))*(#REF!))</f>
        <v>#REF!</v>
      </c>
      <c r="C235" s="25" t="e">
        <f>IF($A$226=0,0,INDEX('LA averages'!$T$5:$T$156,MATCH($A$226,'LA averages'!$A$5:$A$156,0))*(#REF!))</f>
        <v>#REF!</v>
      </c>
      <c r="D235" s="25" t="e">
        <f>IF($A$226=0,0,INDEX('LA averages'!$T$5:$T$156,MATCH($A$226,'LA averages'!$A$5:$A$156,0))*(#REF!))</f>
        <v>#REF!</v>
      </c>
      <c r="E235" s="25" t="e">
        <f>IF($A$226=0,0,INDEX('LA averages'!$T$5:$T$156,MATCH($A$226,'LA averages'!$A$5:$A$156,0))*(#REF!))</f>
        <v>#REF!</v>
      </c>
      <c r="F235" s="25" t="e">
        <f>IF($A$226=0,0,INDEX('LA averages'!$T$5:$T$156,MATCH($A$226,'LA averages'!$A$5:$A$156,0))*(#REF!))</f>
        <v>#REF!</v>
      </c>
      <c r="G235" s="25" t="e">
        <f>IF($A$226=0,0,INDEX('LA averages'!$T$5:$T$156,MATCH($A$226,'LA averages'!$A$5:$A$156,0))*(#REF!))</f>
        <v>#REF!</v>
      </c>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row>
    <row r="236" spans="1:36">
      <c r="A236" s="117" t="s">
        <v>526</v>
      </c>
      <c r="B236" s="25"/>
      <c r="C236" s="28"/>
      <c r="D236" s="28"/>
      <c r="E236" s="28"/>
      <c r="F236" s="28"/>
      <c r="G236" s="28"/>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row>
    <row r="237" spans="1:36">
      <c r="A237" s="116" t="s">
        <v>18</v>
      </c>
      <c r="B237" s="25" t="e">
        <f>IF($A$226=0,0,INDEX('LA averages'!$U$5:$U$156,MATCH($A$226,'LA averages'!$A$5:$A$156,0))*(#REF!))</f>
        <v>#REF!</v>
      </c>
      <c r="C237" s="25" t="e">
        <f>IF($A$226=0,0,INDEX('LA averages'!$U$5:$U$156,MATCH($A$226,'LA averages'!$A$5:$A$156,0))*(#REF!))</f>
        <v>#REF!</v>
      </c>
      <c r="D237" s="25" t="e">
        <f>IF($A$226=0,0,INDEX('LA averages'!$U$5:$U$156,MATCH($A$226,'LA averages'!$A$5:$A$156,0))*(#REF!))</f>
        <v>#REF!</v>
      </c>
      <c r="E237" s="25" t="e">
        <f>IF($A$226=0,0,INDEX('LA averages'!$U$5:$U$156,MATCH($A$226,'LA averages'!$A$5:$A$156,0))*(#REF!))</f>
        <v>#REF!</v>
      </c>
      <c r="F237" s="25" t="e">
        <f>IF($A$226=0,0,INDEX('LA averages'!$U$5:$U$156,MATCH($A$226,'LA averages'!$A$5:$A$156,0))*(#REF!))</f>
        <v>#REF!</v>
      </c>
      <c r="G237" s="25" t="e">
        <f>IF($A$226=0,0,INDEX('LA averages'!$U$5:$U$156,MATCH($A$226,'LA averages'!$A$5:$A$156,0))*(#REF!))</f>
        <v>#REF!</v>
      </c>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row>
    <row r="238" spans="1:36">
      <c r="A238" s="117" t="s">
        <v>527</v>
      </c>
      <c r="B238" s="25"/>
      <c r="C238" s="28"/>
      <c r="D238" s="28"/>
      <c r="E238" s="28"/>
      <c r="F238" s="28"/>
      <c r="G238" s="28"/>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row>
    <row r="239" spans="1:36" ht="13.5" thickBot="1">
      <c r="A239" s="118" t="s">
        <v>18</v>
      </c>
      <c r="B239" s="26" t="e">
        <f>IF($A$226=0,0,INDEX('LA averages'!$V$5:$V$156,MATCH($A$226,'LA averages'!$A$5:$A$156,0))*(#REF!))</f>
        <v>#REF!</v>
      </c>
      <c r="C239" s="26" t="e">
        <f>IF($A$226=0,0,INDEX('LA averages'!$V$5:$V$156,MATCH($A$226,'LA averages'!$A$5:$A$156,0))*(#REF!))</f>
        <v>#REF!</v>
      </c>
      <c r="D239" s="26" t="e">
        <f>IF($A$226=0,0,INDEX('LA averages'!$V$5:$V$156,MATCH($A$226,'LA averages'!$A$5:$A$156,0))*(#REF!))</f>
        <v>#REF!</v>
      </c>
      <c r="E239" s="26" t="e">
        <f>IF($A$226=0,0,INDEX('LA averages'!$V$5:$V$156,MATCH($A$226,'LA averages'!$A$5:$A$156,0))*(#REF!))</f>
        <v>#REF!</v>
      </c>
      <c r="F239" s="26" t="e">
        <f>IF($A$226=0,0,INDEX('LA averages'!$V$5:$V$156,MATCH($A$226,'LA averages'!$A$5:$A$156,0))*(#REF!))</f>
        <v>#REF!</v>
      </c>
      <c r="G239" s="26" t="e">
        <f>IF($A$226=0,0,INDEX('LA averages'!$V$5:$V$156,MATCH($A$226,'LA averages'!$A$5:$A$156,0))*(#REF!))</f>
        <v>#REF!</v>
      </c>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row>
    <row r="240" spans="1:36" s="21" customFormat="1" ht="13.5" thickBot="1">
      <c r="A240" s="119"/>
      <c r="B240" s="10"/>
      <c r="C240" s="10"/>
      <c r="D240" s="10"/>
      <c r="E240" s="10"/>
      <c r="F240" s="10"/>
      <c r="G240" s="11"/>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row>
    <row r="241" spans="1:36" ht="13.5" thickBot="1">
      <c r="A241" s="78" t="s">
        <v>522</v>
      </c>
      <c r="B241" s="76" t="s">
        <v>0</v>
      </c>
      <c r="C241" s="76" t="s">
        <v>1</v>
      </c>
      <c r="D241" s="76" t="s">
        <v>2</v>
      </c>
      <c r="E241" s="76" t="s">
        <v>15</v>
      </c>
      <c r="F241" s="76" t="s">
        <v>16</v>
      </c>
      <c r="G241" s="76" t="s">
        <v>17</v>
      </c>
    </row>
    <row r="242" spans="1:36">
      <c r="A242" s="115" t="s">
        <v>521</v>
      </c>
      <c r="B242" s="24"/>
      <c r="C242" s="27"/>
      <c r="D242" s="27"/>
      <c r="E242" s="27"/>
      <c r="F242" s="27"/>
      <c r="G242" s="27"/>
    </row>
    <row r="243" spans="1:36">
      <c r="A243" s="116" t="s">
        <v>18</v>
      </c>
      <c r="B243" s="25" t="e">
        <f>IF($A$226=0,0,INDEX(' LA Proformas_20130318'!$K$2:$K$154,MATCH('Input Data'!$A$226,' LA Proformas_20130318'!$B$2:$B$154,0)))</f>
        <v>#REF!</v>
      </c>
      <c r="C243" s="25" t="e">
        <f>IF($A$226=0,0,INDEX(' LA Proformas_20130318'!$K$2:$K$154,MATCH('Input Data'!$A$226,' LA Proformas_20130318'!$B$2:$B$154,0)))</f>
        <v>#REF!</v>
      </c>
      <c r="D243" s="25" t="e">
        <f>IF($A$226=0,0,INDEX(' LA Proformas_20130318'!$K$2:$K$154,MATCH('Input Data'!$A$226,' LA Proformas_20130318'!$B$2:$B$154,0)))</f>
        <v>#REF!</v>
      </c>
      <c r="E243" s="25" t="e">
        <f>IF($A$226=0,0,INDEX(' LA Proformas_20130318'!$K$2:$K$154,MATCH('Input Data'!$A$226,' LA Proformas_20130318'!$B$2:$B$154,0)))</f>
        <v>#REF!</v>
      </c>
      <c r="F243" s="25" t="e">
        <f>IF($A$226=0,0,INDEX(' LA Proformas_20130318'!$K$2:$K$154,MATCH('Input Data'!$A$226,' LA Proformas_20130318'!$B$2:$B$154,0)))</f>
        <v>#REF!</v>
      </c>
      <c r="G243" s="25" t="e">
        <f>IF($A$226=0,0,INDEX(' LA Proformas_20130318'!$K$2:$K$154,MATCH('Input Data'!$A$226,' LA Proformas_20130318'!$B$2:$B$154,0)))</f>
        <v>#REF!</v>
      </c>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row>
    <row r="244" spans="1:36">
      <c r="A244" s="117" t="s">
        <v>523</v>
      </c>
      <c r="B244" s="25"/>
      <c r="C244" s="25"/>
      <c r="D244" s="25"/>
      <c r="E244" s="25"/>
      <c r="F244" s="25"/>
      <c r="G244" s="25"/>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row>
    <row r="245" spans="1:36">
      <c r="A245" s="116" t="s">
        <v>18</v>
      </c>
      <c r="B245" s="25" t="e">
        <f>IF($A$226=0,0,INDEX(' LA Proformas_20130318'!$M$2:$M$154,MATCH('Input Data'!$A$226,' LA Proformas_20130318'!$B$2:$B$154,0)))</f>
        <v>#REF!</v>
      </c>
      <c r="C245" s="25" t="e">
        <f>IF($A$226=0,0,INDEX(' LA Proformas_20130318'!$M$2:$M$154,MATCH('Input Data'!$A$226,' LA Proformas_20130318'!$B$2:$B$154,0)))</f>
        <v>#REF!</v>
      </c>
      <c r="D245" s="25" t="e">
        <f>IF($A$226=0,0,INDEX(' LA Proformas_20130318'!$M$2:$M$154,MATCH('Input Data'!$A$226,' LA Proformas_20130318'!$B$2:$B$154,0)))</f>
        <v>#REF!</v>
      </c>
      <c r="E245" s="25" t="e">
        <f>IF($A$226=0,0,INDEX(' LA Proformas_20130318'!$M$2:$M$154,MATCH('Input Data'!$A$226,' LA Proformas_20130318'!$B$2:$B$154,0)))</f>
        <v>#REF!</v>
      </c>
      <c r="F245" s="25" t="e">
        <f>IF($A$226=0,0,INDEX(' LA Proformas_20130318'!$M$2:$M$154,MATCH('Input Data'!$A$226,' LA Proformas_20130318'!$B$2:$B$154,0)))</f>
        <v>#REF!</v>
      </c>
      <c r="G245" s="25" t="e">
        <f>IF($A$226=0,0,INDEX(' LA Proformas_20130318'!$M$2:$M$154,MATCH('Input Data'!$A$226,' LA Proformas_20130318'!$B$2:$B$154,0)))</f>
        <v>#REF!</v>
      </c>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row>
    <row r="246" spans="1:36">
      <c r="A246" s="117" t="s">
        <v>524</v>
      </c>
      <c r="B246" s="25"/>
      <c r="C246" s="25"/>
      <c r="D246" s="25"/>
      <c r="E246" s="25"/>
      <c r="F246" s="25"/>
      <c r="G246" s="25"/>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row>
    <row r="247" spans="1:36">
      <c r="A247" s="116" t="s">
        <v>18</v>
      </c>
      <c r="B247" s="25" t="e">
        <f>IF($A$226=0,0,INDEX(' LA Proformas_20130318'!$O$2:$O$154,MATCH('Input Data'!$A$226,' LA Proformas_20130318'!$B$2:$B$154,0)))</f>
        <v>#REF!</v>
      </c>
      <c r="C247" s="25" t="e">
        <f>IF($A$226=0,0,INDEX(' LA Proformas_20130318'!$O$2:$O$154,MATCH('Input Data'!$A$226,' LA Proformas_20130318'!$B$2:$B$154,0)))</f>
        <v>#REF!</v>
      </c>
      <c r="D247" s="25" t="e">
        <f>IF($A$226=0,0,INDEX(' LA Proformas_20130318'!$O$2:$O$154,MATCH('Input Data'!$A$226,' LA Proformas_20130318'!$B$2:$B$154,0)))</f>
        <v>#REF!</v>
      </c>
      <c r="E247" s="25" t="e">
        <f>IF($A$226=0,0,INDEX(' LA Proformas_20130318'!$O$2:$O$154,MATCH('Input Data'!$A$226,' LA Proformas_20130318'!$B$2:$B$154,0)))</f>
        <v>#REF!</v>
      </c>
      <c r="F247" s="25" t="e">
        <f>IF($A$226=0,0,INDEX(' LA Proformas_20130318'!$O$2:$O$154,MATCH('Input Data'!$A$226,' LA Proformas_20130318'!$B$2:$B$154,0)))</f>
        <v>#REF!</v>
      </c>
      <c r="G247" s="25" t="e">
        <f>IF($A$226=0,0,INDEX(' LA Proformas_20130318'!$O$2:$O$154,MATCH('Input Data'!$A$226,' LA Proformas_20130318'!$B$2:$B$154,0)))</f>
        <v>#REF!</v>
      </c>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row>
    <row r="248" spans="1:36">
      <c r="A248" s="117" t="s">
        <v>525</v>
      </c>
      <c r="B248" s="25"/>
      <c r="C248" s="25"/>
      <c r="D248" s="25"/>
      <c r="E248" s="25"/>
      <c r="F248" s="25"/>
      <c r="G248" s="25"/>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row>
    <row r="249" spans="1:36">
      <c r="A249" s="116" t="s">
        <v>18</v>
      </c>
      <c r="B249" s="25" t="e">
        <f>IF($A$226=0,0,INDEX(' LA Proformas_20130318'!$Q$2:$Q$154,MATCH('Input Data'!$A$226,' LA Proformas_20130318'!$B$2:$B$154,0)))</f>
        <v>#REF!</v>
      </c>
      <c r="C249" s="25" t="e">
        <f>IF($A$226=0,0,INDEX(' LA Proformas_20130318'!$Q$2:$Q$154,MATCH('Input Data'!$A$226,' LA Proformas_20130318'!$B$2:$B$154,0)))</f>
        <v>#REF!</v>
      </c>
      <c r="D249" s="25" t="e">
        <f>IF($A$226=0,0,INDEX(' LA Proformas_20130318'!$Q$2:$Q$154,MATCH('Input Data'!$A$226,' LA Proformas_20130318'!$B$2:$B$154,0)))</f>
        <v>#REF!</v>
      </c>
      <c r="E249" s="25" t="e">
        <f>IF($A$226=0,0,INDEX(' LA Proformas_20130318'!$Q$2:$Q$154,MATCH('Input Data'!$A$226,' LA Proformas_20130318'!$B$2:$B$154,0)))</f>
        <v>#REF!</v>
      </c>
      <c r="F249" s="25" t="e">
        <f>IF($A$226=0,0,INDEX(' LA Proformas_20130318'!$Q$2:$Q$154,MATCH('Input Data'!$A$226,' LA Proformas_20130318'!$B$2:$B$154,0)))</f>
        <v>#REF!</v>
      </c>
      <c r="G249" s="25" t="e">
        <f>IF($A$226=0,0,INDEX(' LA Proformas_20130318'!$Q$2:$Q$154,MATCH('Input Data'!$A$226,' LA Proformas_20130318'!$B$2:$B$154,0)))</f>
        <v>#REF!</v>
      </c>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row>
    <row r="250" spans="1:36">
      <c r="A250" s="117" t="s">
        <v>526</v>
      </c>
      <c r="B250" s="25"/>
      <c r="C250" s="25"/>
      <c r="D250" s="25"/>
      <c r="E250" s="25"/>
      <c r="F250" s="25"/>
      <c r="G250" s="25"/>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row>
    <row r="251" spans="1:36">
      <c r="A251" s="116" t="s">
        <v>18</v>
      </c>
      <c r="B251" s="25" t="e">
        <f>IF($A$226=0,0,INDEX(' LA Proformas_20130318'!$S$2:$S$154,MATCH('Input Data'!$A$226,' LA Proformas_20130318'!$B$2:$B$154,0)))</f>
        <v>#REF!</v>
      </c>
      <c r="C251" s="25" t="e">
        <f>IF($A$226=0,0,INDEX(' LA Proformas_20130318'!$S$2:$S$154,MATCH('Input Data'!$A$226,' LA Proformas_20130318'!$B$2:$B$154,0)))</f>
        <v>#REF!</v>
      </c>
      <c r="D251" s="25" t="e">
        <f>IF($A$226=0,0,INDEX(' LA Proformas_20130318'!$S$2:$S$154,MATCH('Input Data'!$A$226,' LA Proformas_20130318'!$B$2:$B$154,0)))</f>
        <v>#REF!</v>
      </c>
      <c r="E251" s="25" t="e">
        <f>IF($A$226=0,0,INDEX(' LA Proformas_20130318'!$S$2:$S$154,MATCH('Input Data'!$A$226,' LA Proformas_20130318'!$B$2:$B$154,0)))</f>
        <v>#REF!</v>
      </c>
      <c r="F251" s="25" t="e">
        <f>IF($A$226=0,0,INDEX(' LA Proformas_20130318'!$S$2:$S$154,MATCH('Input Data'!$A$226,' LA Proformas_20130318'!$B$2:$B$154,0)))</f>
        <v>#REF!</v>
      </c>
      <c r="G251" s="25" t="e">
        <f>IF($A$226=0,0,INDEX(' LA Proformas_20130318'!$S$2:$S$154,MATCH('Input Data'!$A$226,' LA Proformas_20130318'!$B$2:$B$154,0)))</f>
        <v>#REF!</v>
      </c>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row>
    <row r="252" spans="1:36">
      <c r="A252" s="117" t="s">
        <v>527</v>
      </c>
      <c r="B252" s="25"/>
      <c r="C252" s="25"/>
      <c r="D252" s="25"/>
      <c r="E252" s="25"/>
      <c r="F252" s="25"/>
      <c r="G252" s="25"/>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row>
    <row r="253" spans="1:36" ht="13.5" thickBot="1">
      <c r="A253" s="118" t="s">
        <v>18</v>
      </c>
      <c r="B253" s="26" t="e">
        <f>IF($A$226=0,0,INDEX(' LA Proformas_20130318'!$U$2:$U$154,MATCH('Input Data'!$A$226,' LA Proformas_20130318'!$B$2:$B$154,0)))</f>
        <v>#REF!</v>
      </c>
      <c r="C253" s="26" t="e">
        <f>IF($A$226=0,0,INDEX(' LA Proformas_20130318'!$U$2:$U$154,MATCH('Input Data'!$A$226,' LA Proformas_20130318'!$B$2:$B$154,0)))</f>
        <v>#REF!</v>
      </c>
      <c r="D253" s="26" t="e">
        <f>IF($A$226=0,0,INDEX(' LA Proformas_20130318'!$U$2:$U$154,MATCH('Input Data'!$A$226,' LA Proformas_20130318'!$B$2:$B$154,0)))</f>
        <v>#REF!</v>
      </c>
      <c r="E253" s="26" t="e">
        <f>IF($A$226=0,0,INDEX(' LA Proformas_20130318'!$U$2:$U$154,MATCH('Input Data'!$A$226,' LA Proformas_20130318'!$B$2:$B$154,0)))</f>
        <v>#REF!</v>
      </c>
      <c r="F253" s="26" t="e">
        <f>IF($A$226=0,0,INDEX(' LA Proformas_20130318'!$U$2:$U$154,MATCH('Input Data'!$A$226,' LA Proformas_20130318'!$B$2:$B$154,0)))</f>
        <v>#REF!</v>
      </c>
      <c r="G253" s="26" t="e">
        <f>IF($A$226=0,0,INDEX(' LA Proformas_20130318'!$U$2:$U$154,MATCH('Input Data'!$A$226,' LA Proformas_20130318'!$B$2:$B$154,0)))</f>
        <v>#REF!</v>
      </c>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row>
    <row r="255" spans="1:36" ht="13.5" thickBot="1"/>
    <row r="256" spans="1:36" ht="15.75" customHeight="1" thickBot="1">
      <c r="A256" s="22" t="e">
        <f>#REF!</f>
        <v>#REF!</v>
      </c>
      <c r="B256" s="549" t="s">
        <v>528</v>
      </c>
      <c r="C256" s="550"/>
      <c r="D256" s="550"/>
      <c r="E256" s="550"/>
      <c r="F256" s="550"/>
      <c r="G256" s="550"/>
      <c r="H256" s="551"/>
      <c r="L256" s="15"/>
    </row>
    <row r="257" spans="1:12" ht="13.5" thickBot="1">
      <c r="A257" s="77" t="s">
        <v>528</v>
      </c>
      <c r="B257" s="120"/>
      <c r="C257" s="75" t="s">
        <v>0</v>
      </c>
      <c r="D257" s="76" t="s">
        <v>1</v>
      </c>
      <c r="E257" s="76" t="s">
        <v>2</v>
      </c>
      <c r="F257" s="76" t="s">
        <v>15</v>
      </c>
      <c r="G257" s="76" t="s">
        <v>16</v>
      </c>
      <c r="H257" s="76" t="s">
        <v>17</v>
      </c>
      <c r="L257" s="15"/>
    </row>
    <row r="258" spans="1:12" ht="13.5" thickBot="1">
      <c r="A258" s="121" t="s">
        <v>18</v>
      </c>
      <c r="B258" s="121"/>
      <c r="C258" s="53" t="e">
        <f>IF($A$256=0,0,(INDEX('LA averages'!$AH$5:$AH$156,MATCH($A$256,'LA averages'!$A$5:$A$156,0))*(#REF!)))</f>
        <v>#REF!</v>
      </c>
      <c r="D258" s="53" t="e">
        <f>IF($A$256=0,0,(INDEX('LA averages'!$AH$5:$AH$156,MATCH($A$256,'LA averages'!$A$5:$A$156,0))*(#REF!)))</f>
        <v>#REF!</v>
      </c>
      <c r="E258" s="53" t="e">
        <f>IF($A$256=0,0,(INDEX('LA averages'!$AH$5:$AH$156,MATCH($A$256,'LA averages'!$A$5:$A$156,0))*(#REF!)))</f>
        <v>#REF!</v>
      </c>
      <c r="F258" s="53" t="e">
        <f>IF($A$256=0,0,(INDEX('LA averages'!$AH$5:$AH$156,MATCH($A$256,'LA averages'!$A$5:$A$156,0))*(#REF!)))</f>
        <v>#REF!</v>
      </c>
      <c r="G258" s="53" t="e">
        <f>IF($A$256=0,0,(INDEX('LA averages'!$AH$5:$AH$156,MATCH($A$256,'LA averages'!$A$5:$A$156,0))*(#REF!)))</f>
        <v>#REF!</v>
      </c>
      <c r="H258" s="53" t="e">
        <f>IF($A$256=0,0,(INDEX('LA averages'!$AH$5:$AH$156,MATCH($A$256,'LA averages'!$A$5:$A$156,0))*(#REF!)))</f>
        <v>#REF!</v>
      </c>
      <c r="L258" s="15"/>
    </row>
    <row r="259" spans="1:12" ht="13.5" thickBot="1">
      <c r="C259" s="12"/>
      <c r="L259" s="15"/>
    </row>
    <row r="260" spans="1:12" ht="13.5" thickBot="1">
      <c r="A260" s="77" t="s">
        <v>528</v>
      </c>
      <c r="B260" s="120"/>
      <c r="C260" s="75" t="s">
        <v>0</v>
      </c>
      <c r="D260" s="76" t="s">
        <v>1</v>
      </c>
      <c r="E260" s="76" t="s">
        <v>2</v>
      </c>
      <c r="F260" s="76" t="s">
        <v>15</v>
      </c>
      <c r="G260" s="76" t="s">
        <v>16</v>
      </c>
      <c r="H260" s="76" t="s">
        <v>17</v>
      </c>
      <c r="L260" s="15"/>
    </row>
    <row r="261" spans="1:12" ht="13.5" thickBot="1">
      <c r="A261" s="121" t="s">
        <v>18</v>
      </c>
      <c r="B261" s="121"/>
      <c r="C261" s="26" t="e">
        <f>IF($A$256=0,0,INDEX(' LA Proformas_20130318'!$Z$2:$Z$154,MATCH('Input Data'!$A$256,' LA Proformas_20130318'!$B$2:$B$154,0)))</f>
        <v>#REF!</v>
      </c>
      <c r="D261" s="26" t="e">
        <f>IF($A$256=0,0,INDEX(' LA Proformas_20130318'!$Z$2:$Z$154,MATCH('Input Data'!$A$256,' LA Proformas_20130318'!$B$2:$B$154,0)))</f>
        <v>#REF!</v>
      </c>
      <c r="E261" s="26" t="e">
        <f>IF($A$256=0,0,INDEX(' LA Proformas_20130318'!$Z$2:$Z$154,MATCH('Input Data'!$A$256,' LA Proformas_20130318'!$B$2:$B$154,0)))</f>
        <v>#REF!</v>
      </c>
      <c r="F261" s="26" t="e">
        <f>IF($A$256=0,0,INDEX(' LA Proformas_20130318'!$Z$2:$Z$154,MATCH('Input Data'!$A$256,' LA Proformas_20130318'!$B$2:$B$154,0)))</f>
        <v>#REF!</v>
      </c>
      <c r="G261" s="26" t="e">
        <f>IF($A$256=0,0,INDEX(' LA Proformas_20130318'!$Z$2:$Z$154,MATCH('Input Data'!$A$256,' LA Proformas_20130318'!$B$2:$B$154,0)))</f>
        <v>#REF!</v>
      </c>
      <c r="H261" s="26" t="e">
        <f>IF($A$256=0,0,INDEX(' LA Proformas_20130318'!$Z$2:$Z$154,MATCH('Input Data'!$A$256,' LA Proformas_20130318'!$B$2:$B$154,0)))</f>
        <v>#REF!</v>
      </c>
      <c r="L261" s="15"/>
    </row>
    <row r="264" spans="1:12" ht="13.5" thickBot="1"/>
    <row r="265" spans="1:12" ht="15.75" customHeight="1" thickBot="1">
      <c r="A265" s="22" t="e">
        <f>#REF!</f>
        <v>#REF!</v>
      </c>
      <c r="B265" s="549" t="s">
        <v>529</v>
      </c>
      <c r="C265" s="550"/>
      <c r="D265" s="550"/>
      <c r="E265" s="550"/>
      <c r="F265" s="550"/>
      <c r="G265" s="550"/>
      <c r="H265" s="551"/>
      <c r="L265" s="15"/>
    </row>
    <row r="266" spans="1:12" ht="13.5" customHeight="1" thickBot="1">
      <c r="A266" s="77" t="s">
        <v>529</v>
      </c>
      <c r="B266" s="120"/>
      <c r="C266" s="75" t="s">
        <v>0</v>
      </c>
      <c r="D266" s="76" t="s">
        <v>1</v>
      </c>
      <c r="E266" s="76" t="s">
        <v>2</v>
      </c>
      <c r="F266" s="76" t="s">
        <v>15</v>
      </c>
      <c r="G266" s="76" t="s">
        <v>16</v>
      </c>
      <c r="H266" s="76" t="s">
        <v>17</v>
      </c>
      <c r="L266" s="15"/>
    </row>
    <row r="267" spans="1:12" ht="13.5" thickBot="1">
      <c r="A267" s="121" t="s">
        <v>18</v>
      </c>
      <c r="B267" s="26" t="e">
        <f>IF($A$265=0,0,INDEX(' LA Proformas_20130318'!$AC$2:$AC$154,MATCH('Input Data'!$A$265,' LA Proformas_20130318'!$B$2:$B$154,0)))</f>
        <v>#REF!</v>
      </c>
      <c r="C267" s="34" t="e">
        <f>IF(B267=0,0,IF($B$267="EAL_1_sec",INDEX('LA averages'!$Z:$Z,MATCH($A$265,'LA averages'!$A:$A,0)),IF($B$267="EAL_2_sec",INDEX('LA averages'!$AA:$AA,MATCH($A$265,'LA averages'!$A:$A,0)),INDEX('LA averages'!$AB:$AB,MATCH($A$265,'LA averages'!$A:$A,0)))))*(#REF!)</f>
        <v>#REF!</v>
      </c>
      <c r="D267" s="34" t="e">
        <f>IF(C267=0,0,IF($B$267="EAL_1_sec",INDEX('LA averages'!$Z:$Z,MATCH($A$265,'LA averages'!$A:$A,0)),IF($B$267="EAL_2_sec",INDEX('LA averages'!$AA:$AA,MATCH($A$265,'LA averages'!$A:$A,0)),INDEX('LA averages'!$AB:$AB,MATCH($A$265,'LA averages'!$A:$A,0)))))*(#REF!)</f>
        <v>#REF!</v>
      </c>
      <c r="E267" s="34" t="e">
        <f>IF(D267=0,0,IF($B$267="EAL_1_sec",INDEX('LA averages'!$Z:$Z,MATCH($A$265,'LA averages'!$A:$A,0)),IF($B$267="EAL_2_sec",INDEX('LA averages'!$AA:$AA,MATCH($A$265,'LA averages'!$A:$A,0)),INDEX('LA averages'!$AB:$AB,MATCH($A$265,'LA averages'!$A:$A,0)))))*(#REF!)</f>
        <v>#REF!</v>
      </c>
      <c r="F267" s="34" t="e">
        <f>IF(E267=0,0,IF($B$267="EAL_1_sec",INDEX('LA averages'!$Z:$Z,MATCH($A$265,'LA averages'!$A:$A,0)),IF($B$267="EAL_2_sec",INDEX('LA averages'!$AA:$AA,MATCH($A$265,'LA averages'!$A:$A,0)),INDEX('LA averages'!$AB:$AB,MATCH($A$265,'LA averages'!$A:$A,0)))))*(#REF!)</f>
        <v>#REF!</v>
      </c>
      <c r="G267" s="34" t="e">
        <f>IF(F267=0,0,IF($B$267="EAL_1_sec",INDEX('LA averages'!$Z:$Z,MATCH($A$265,'LA averages'!$A:$A,0)),IF($B$267="EAL_2_sec",INDEX('LA averages'!$AA:$AA,MATCH($A$265,'LA averages'!$A:$A,0)),INDEX('LA averages'!$AB:$AB,MATCH($A$265,'LA averages'!$A:$A,0)))))*(#REF!)</f>
        <v>#REF!</v>
      </c>
      <c r="H267" s="34" t="e">
        <f>IF(G267=0,0,IF($B$267="EAL_1_sec",INDEX('LA averages'!$Z:$Z,MATCH($A$265,'LA averages'!$A:$A,0)),IF($B$267="EAL_2_sec",INDEX('LA averages'!$AA:$AA,MATCH($A$265,'LA averages'!$A:$A,0)),INDEX('LA averages'!$AB:$AB,MATCH($A$265,'LA averages'!$A:$A,0)))))*(#REF!)</f>
        <v>#REF!</v>
      </c>
      <c r="L267" s="15"/>
    </row>
    <row r="268" spans="1:12" ht="13.5" thickBot="1"/>
    <row r="269" spans="1:12" ht="13.5" thickBot="1">
      <c r="A269" s="77" t="s">
        <v>528</v>
      </c>
      <c r="B269" s="120"/>
      <c r="C269" s="75" t="s">
        <v>0</v>
      </c>
      <c r="D269" s="76" t="s">
        <v>1</v>
      </c>
      <c r="E269" s="76" t="s">
        <v>2</v>
      </c>
      <c r="F269" s="76" t="s">
        <v>15</v>
      </c>
      <c r="G269" s="76" t="s">
        <v>16</v>
      </c>
      <c r="H269" s="76" t="s">
        <v>17</v>
      </c>
      <c r="L269" s="15"/>
    </row>
    <row r="270" spans="1:12" ht="13.5" thickBot="1">
      <c r="A270" s="121" t="s">
        <v>18</v>
      </c>
      <c r="B270" s="121"/>
      <c r="C270" s="26" t="e">
        <f>IF($A$265=0,0,INDEX(' LA Proformas_20130318'!$AD$2:$AD$154,MATCH('Input Data'!$A$265,' LA Proformas_20130318'!$B$2:$B$154,0)))</f>
        <v>#REF!</v>
      </c>
      <c r="D270" s="26" t="e">
        <f>IF($A$265=0,0,INDEX(' LA Proformas_20130318'!$AD$2:$AD$154,MATCH('Input Data'!$A$265,' LA Proformas_20130318'!$B$2:$B$154,0)))</f>
        <v>#REF!</v>
      </c>
      <c r="E270" s="26" t="e">
        <f>IF($A$265=0,0,INDEX(' LA Proformas_20130318'!$AD$2:$AD$154,MATCH('Input Data'!$A$265,' LA Proformas_20130318'!$B$2:$B$154,0)))</f>
        <v>#REF!</v>
      </c>
      <c r="F270" s="26" t="e">
        <f>IF($A$265=0,0,INDEX(' LA Proformas_20130318'!$AD$2:$AD$154,MATCH('Input Data'!$A$265,' LA Proformas_20130318'!$B$2:$B$154,0)))</f>
        <v>#REF!</v>
      </c>
      <c r="G270" s="26" t="e">
        <f>IF($A$265=0,0,INDEX(' LA Proformas_20130318'!$AD$2:$AD$154,MATCH('Input Data'!$A$265,' LA Proformas_20130318'!$B$2:$B$154,0)))</f>
        <v>#REF!</v>
      </c>
      <c r="H270" s="26" t="e">
        <f>IF($A$265=0,0,INDEX(' LA Proformas_20130318'!$AD$2:$AD$154,MATCH('Input Data'!$A$265,' LA Proformas_20130318'!$B$2:$B$154,0)))</f>
        <v>#REF!</v>
      </c>
      <c r="L270" s="15"/>
    </row>
    <row r="272" spans="1:12">
      <c r="C272" s="31"/>
      <c r="H272" s="32"/>
    </row>
    <row r="273" spans="1:8" ht="13.5" thickBot="1">
      <c r="H273" s="33"/>
    </row>
    <row r="274" spans="1:8" ht="13.5" thickBot="1">
      <c r="A274" s="22" t="e">
        <f>#REF!</f>
        <v>#REF!</v>
      </c>
      <c r="B274" s="549" t="s">
        <v>556</v>
      </c>
      <c r="C274" s="550"/>
      <c r="D274" s="550"/>
      <c r="E274" s="550"/>
      <c r="F274" s="550"/>
      <c r="G274" s="551"/>
    </row>
    <row r="275" spans="1:8" ht="13.5" thickBot="1">
      <c r="A275" s="77" t="s">
        <v>556</v>
      </c>
      <c r="B275" s="75" t="s">
        <v>0</v>
      </c>
      <c r="C275" s="76" t="s">
        <v>1</v>
      </c>
      <c r="D275" s="76" t="s">
        <v>2</v>
      </c>
      <c r="E275" s="76" t="s">
        <v>15</v>
      </c>
      <c r="F275" s="76" t="s">
        <v>16</v>
      </c>
      <c r="G275" s="76" t="s">
        <v>17</v>
      </c>
    </row>
    <row r="276" spans="1:8" ht="13.5" thickBot="1">
      <c r="A276" s="121" t="s">
        <v>18</v>
      </c>
      <c r="B276" s="26" t="e">
        <f>IF($A$274=0,0,(INDEX('LA averages'!$AJ$5:$AJ$156,MATCH($A$274,'LA averages'!$A$5:$A$156,0))*#REF!))</f>
        <v>#REF!</v>
      </c>
      <c r="C276" s="26" t="e">
        <f>IF($A$274=0,0,(INDEX('LA averages'!$AJ$5:$AJ$156,MATCH($A$274,'LA averages'!$A$5:$A$156,0))*#REF!))</f>
        <v>#REF!</v>
      </c>
      <c r="D276" s="26" t="e">
        <f>IF($A$274=0,0,(INDEX('LA averages'!$AJ$5:$AJ$156,MATCH($A$274,'LA averages'!$A$5:$A$156,0))*#REF!))</f>
        <v>#REF!</v>
      </c>
      <c r="E276" s="26" t="e">
        <f>IF($A$274=0,0,(INDEX('LA averages'!$AJ$5:$AJ$156,MATCH($A$274,'LA averages'!$A$5:$A$156,0))*#REF!))</f>
        <v>#REF!</v>
      </c>
      <c r="F276" s="26" t="e">
        <f>IF($A$274=0,0,(INDEX('LA averages'!$AJ$5:$AJ$156,MATCH($A$274,'LA averages'!$A$5:$A$156,0))*#REF!))</f>
        <v>#REF!</v>
      </c>
      <c r="G276" s="26" t="e">
        <f>IF($A$274=0,0,(INDEX('LA averages'!$AJ$5:$AJ$156,MATCH($A$274,'LA averages'!$A$5:$A$156,0))*#REF!))</f>
        <v>#REF!</v>
      </c>
    </row>
    <row r="277" spans="1:8" ht="13.5" thickBot="1"/>
    <row r="278" spans="1:8" ht="13.5" thickBot="1">
      <c r="A278" s="77" t="s">
        <v>556</v>
      </c>
      <c r="B278" s="75" t="s">
        <v>0</v>
      </c>
      <c r="C278" s="76" t="s">
        <v>1</v>
      </c>
      <c r="D278" s="76" t="s">
        <v>2</v>
      </c>
      <c r="E278" s="76" t="s">
        <v>15</v>
      </c>
      <c r="F278" s="76" t="s">
        <v>16</v>
      </c>
      <c r="G278" s="76" t="s">
        <v>17</v>
      </c>
    </row>
    <row r="279" spans="1:8" ht="13.5" thickBot="1">
      <c r="A279" s="121" t="s">
        <v>18</v>
      </c>
      <c r="B279" s="26" t="e">
        <f>IF($A$274=0,0,INDEX(' LA Proformas_20130318'!$AF$2:$AF$154,MATCH('Input Data'!$A$274,' LA Proformas_20130318'!$B$2:$B$154,0)))</f>
        <v>#REF!</v>
      </c>
      <c r="C279" s="26" t="e">
        <f>IF($A$274=0,0,INDEX(' LA Proformas_20130318'!$AF$2:$AF$154,MATCH('Input Data'!$A$274,' LA Proformas_20130318'!$B$2:$B$154,0)))</f>
        <v>#REF!</v>
      </c>
      <c r="D279" s="26" t="e">
        <f>IF($A$274=0,0,INDEX(' LA Proformas_20130318'!$AF$2:$AF$154,MATCH('Input Data'!$A$274,' LA Proformas_20130318'!$B$2:$B$154,0)))</f>
        <v>#REF!</v>
      </c>
      <c r="E279" s="26" t="e">
        <f>IF($A$274=0,0,INDEX(' LA Proformas_20130318'!$AF$2:$AF$154,MATCH('Input Data'!$A$274,' LA Proformas_20130318'!$B$2:$B$154,0)))</f>
        <v>#REF!</v>
      </c>
      <c r="F279" s="26" t="e">
        <f>IF($A$274=0,0,INDEX(' LA Proformas_20130318'!$AF$2:$AF$154,MATCH('Input Data'!$A$274,' LA Proformas_20130318'!$B$2:$B$154,0)))</f>
        <v>#REF!</v>
      </c>
      <c r="G279" s="26" t="e">
        <f>IF($A$274=0,0,INDEX(' LA Proformas_20130318'!$AF$2:$AF$154,MATCH('Input Data'!$A$274,' LA Proformas_20130318'!$B$2:$B$154,0)))</f>
        <v>#REF!</v>
      </c>
    </row>
    <row r="282" spans="1:8" ht="13.5" thickBot="1"/>
    <row r="283" spans="1:8" ht="13.5" thickBot="1">
      <c r="A283" s="22" t="e">
        <f>#REF!</f>
        <v>#REF!</v>
      </c>
      <c r="B283" s="549" t="s">
        <v>558</v>
      </c>
      <c r="C283" s="550"/>
      <c r="D283" s="550"/>
      <c r="E283" s="550"/>
      <c r="F283" s="550"/>
      <c r="G283" s="550"/>
      <c r="H283" s="551"/>
    </row>
    <row r="284" spans="1:8" ht="13.5" thickBot="1">
      <c r="A284" s="77" t="s">
        <v>560</v>
      </c>
      <c r="B284" s="120"/>
      <c r="C284" s="75" t="s">
        <v>0</v>
      </c>
      <c r="D284" s="76" t="s">
        <v>1</v>
      </c>
      <c r="E284" s="76" t="s">
        <v>2</v>
      </c>
      <c r="F284" s="76" t="s">
        <v>15</v>
      </c>
      <c r="G284" s="76" t="s">
        <v>16</v>
      </c>
      <c r="H284" s="76" t="s">
        <v>17</v>
      </c>
    </row>
    <row r="285" spans="1:8" ht="13.5" thickBot="1">
      <c r="A285" s="36" t="s">
        <v>559</v>
      </c>
      <c r="B285" s="47" t="e">
        <f>IF($A$283=0,0,INDEX(' LA Proformas_20130318'!$V$3:$V$154,MATCH('Input Data'!$A$283,' LA Proformas_20130318'!B3:B154,0)))</f>
        <v>#REF!</v>
      </c>
      <c r="C285" s="48" t="e">
        <f>IF(B285=0,0,IF($B$285="LAC_X_Mar11",INDEX('LA averages'!$AC:$AC,MATCH($A$283,'LA averages'!$A:$A,0)),IF($B$283="LAC_6_Mar11",INDEX('LA averages'!$AD:$AD,MATCH($A$283,'LA averages'!$A:$A,0)),INDEX('LA averages'!$AE:$AE,MATCH($A$283,'LA averages'!$A:$A,0)))))*SUM(#REF!)</f>
        <v>#REF!</v>
      </c>
      <c r="D285" s="48" t="e">
        <f>IF(C285=0,0,IF($B$285="LAC_X_Mar11",INDEX('LA averages'!$AC:$AC,MATCH($A$283,'LA averages'!$A:$A,0)),IF($B$283="LAC_6_Mar11",INDEX('LA averages'!$AD:$AD,MATCH($A$283,'LA averages'!$A:$A,0)),INDEX('LA averages'!$AE:$AE,MATCH($A$283,'LA averages'!$A:$A,0)))))*SUM(#REF!)</f>
        <v>#REF!</v>
      </c>
      <c r="E285" s="48" t="e">
        <f>IF(D285=0,0,IF($B$285="LAC_X_Mar11",INDEX('LA averages'!$AC:$AC,MATCH($A$283,'LA averages'!$A:$A,0)),IF($B$283="LAC_6_Mar11",INDEX('LA averages'!$AD:$AD,MATCH($A$283,'LA averages'!$A:$A,0)),INDEX('LA averages'!$AE:$AE,MATCH($A$283,'LA averages'!$A:$A,0)))))*SUM(#REF!)</f>
        <v>#REF!</v>
      </c>
      <c r="F285" s="48" t="e">
        <f>IF(E285=0,0,IF($B$285="LAC_X_Mar11",INDEX('LA averages'!$AC:$AC,MATCH($A$283,'LA averages'!$A:$A,0)),IF($B$283="LAC_6_Mar11",INDEX('LA averages'!$AD:$AD,MATCH($A$283,'LA averages'!$A:$A,0)),INDEX('LA averages'!$AE:$AE,MATCH($A$283,'LA averages'!$A:$A,0)))))*SUM(#REF!)</f>
        <v>#REF!</v>
      </c>
      <c r="G285" s="48" t="e">
        <f>IF(F285=0,0,IF($B$285="LAC_X_Mar11",INDEX('LA averages'!$AC:$AC,MATCH($A$283,'LA averages'!$A:$A,0)),IF($B$283="LAC_6_Mar11",INDEX('LA averages'!$AD:$AD,MATCH($A$283,'LA averages'!$A:$A,0)),INDEX('LA averages'!$AE:$AE,MATCH($A$283,'LA averages'!$A:$A,0)))))*SUM(#REF!)</f>
        <v>#REF!</v>
      </c>
      <c r="H285" s="48" t="e">
        <f>IF(G285=0,0,IF($B$285="LAC_X_Mar11",INDEX('LA averages'!$AC:$AC,MATCH($A$283,'LA averages'!$A:$A,0)),IF($B$283="LAC_6_Mar11",INDEX('LA averages'!$AD:$AD,MATCH($A$283,'LA averages'!$A:$A,0)),INDEX('LA averages'!$AE:$AE,MATCH($A$283,'LA averages'!$A:$A,0)))))*SUM(#REF!)</f>
        <v>#REF!</v>
      </c>
    </row>
    <row r="286" spans="1:8" ht="13.5" thickBot="1"/>
    <row r="287" spans="1:8" ht="13.5" thickBot="1">
      <c r="A287" s="22" t="e">
        <f>#REF!</f>
        <v>#REF!</v>
      </c>
      <c r="B287" s="549" t="s">
        <v>558</v>
      </c>
      <c r="C287" s="550"/>
      <c r="D287" s="550"/>
      <c r="E287" s="550"/>
      <c r="F287" s="550"/>
      <c r="G287" s="550"/>
      <c r="H287" s="551"/>
    </row>
    <row r="288" spans="1:8" ht="13.5" thickBot="1">
      <c r="A288" s="77" t="s">
        <v>560</v>
      </c>
      <c r="B288" s="120"/>
      <c r="C288" s="75" t="s">
        <v>0</v>
      </c>
      <c r="D288" s="76" t="s">
        <v>1</v>
      </c>
      <c r="E288" s="76" t="s">
        <v>2</v>
      </c>
      <c r="F288" s="76" t="s">
        <v>15</v>
      </c>
      <c r="G288" s="76" t="s">
        <v>16</v>
      </c>
      <c r="H288" s="76" t="s">
        <v>17</v>
      </c>
    </row>
    <row r="289" spans="1:8" ht="13.5" thickBot="1">
      <c r="A289" s="36" t="s">
        <v>559</v>
      </c>
      <c r="B289" s="47"/>
      <c r="C289" s="48" t="e">
        <f>IF($A$287=0,0,INDEX(' LA Proformas_20130318'!$W$2:$W$154,MATCH('Input Data'!$A$287,' LA Proformas_20130318'!$B$2:$B$154,0)))</f>
        <v>#REF!</v>
      </c>
      <c r="D289" s="48" t="e">
        <f>IF($A$287=0,0,INDEX(' LA Proformas_20130318'!$W$2:$W$154,MATCH('Input Data'!$A$287,' LA Proformas_20130318'!$B$2:$B$154,0)))</f>
        <v>#REF!</v>
      </c>
      <c r="E289" s="48" t="e">
        <f>IF($A$287=0,0,INDEX(' LA Proformas_20130318'!$W$2:$W$154,MATCH('Input Data'!$A$287,' LA Proformas_20130318'!$B$2:$B$154,0)))</f>
        <v>#REF!</v>
      </c>
      <c r="F289" s="48" t="e">
        <f>IF($A$287=0,0,INDEX(' LA Proformas_20130318'!$W$2:$W$154,MATCH('Input Data'!$A$287,' LA Proformas_20130318'!$B$2:$B$154,0)))</f>
        <v>#REF!</v>
      </c>
      <c r="G289" s="48" t="e">
        <f>IF($A$287=0,0,INDEX(' LA Proformas_20130318'!$W$2:$W$154,MATCH('Input Data'!$A$287,' LA Proformas_20130318'!$B$2:$B$154,0)))</f>
        <v>#REF!</v>
      </c>
      <c r="H289" s="48" t="e">
        <f>IF($A$287=0,0,INDEX(' LA Proformas_20130318'!$W$2:$W$154,MATCH('Input Data'!$A$287,' LA Proformas_20130318'!$B$2:$B$154,0)))</f>
        <v>#REF!</v>
      </c>
    </row>
    <row r="292" spans="1:8">
      <c r="A292" s="12" t="s">
        <v>595</v>
      </c>
    </row>
    <row r="293" spans="1:8">
      <c r="A293" s="12" t="e">
        <f>#REF!</f>
        <v>#REF!</v>
      </c>
    </row>
    <row r="294" spans="1:8">
      <c r="A294" s="12" t="s">
        <v>190</v>
      </c>
      <c r="B294" s="399" t="e">
        <f>IF($A$293=0,0,INDEX('LA averages'!$H$3:$H$156,MATCH('Input Data'!$A$293,'LA averages'!$A$3:$A$156,0)))</f>
        <v>#REF!</v>
      </c>
      <c r="C294" s="400" t="e">
        <f>#REF!*'Input Data'!B294</f>
        <v>#REF!</v>
      </c>
      <c r="D294" s="15">
        <v>900</v>
      </c>
      <c r="E294" s="15" t="e">
        <f>C294*D294</f>
        <v>#REF!</v>
      </c>
    </row>
  </sheetData>
  <sheetProtection password="90BC" sheet="1" objects="1" scenarios="1"/>
  <mergeCells count="8">
    <mergeCell ref="B274:G274"/>
    <mergeCell ref="B265:H265"/>
    <mergeCell ref="E1:G1"/>
    <mergeCell ref="B287:H287"/>
    <mergeCell ref="B283:H283"/>
    <mergeCell ref="B226:G226"/>
    <mergeCell ref="B256:H256"/>
    <mergeCell ref="B175:H175"/>
  </mergeCells>
  <conditionalFormatting sqref="O21">
    <cfRule type="expression" priority="1">
      <formula>($B$177="Secondary FSM")</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A1:AG154"/>
  <sheetViews>
    <sheetView zoomScaleNormal="100" workbookViewId="0">
      <pane xSplit="1" ySplit="2" topLeftCell="B123" activePane="bottomRight" state="frozen"/>
      <selection activeCell="D14" sqref="D14:E14"/>
      <selection pane="topRight" activeCell="D14" sqref="D14:E14"/>
      <selection pane="bottomLeft" activeCell="D14" sqref="D14:E14"/>
      <selection pane="bottomRight" activeCell="G150" sqref="G150"/>
    </sheetView>
  </sheetViews>
  <sheetFormatPr defaultColWidth="9.140625" defaultRowHeight="12.75"/>
  <cols>
    <col min="1" max="1" width="27.5703125" style="404" customWidth="1"/>
    <col min="2" max="2" width="13.85546875" style="404" bestFit="1" customWidth="1"/>
    <col min="3" max="3" width="15.28515625" style="404" customWidth="1"/>
    <col min="4" max="5" width="14.5703125" style="404" customWidth="1"/>
    <col min="6" max="6" width="22.5703125" style="404" customWidth="1"/>
    <col min="7" max="7" width="23.5703125" style="404" customWidth="1"/>
    <col min="8" max="8" width="22" style="404" customWidth="1"/>
    <col min="9" max="14" width="23.140625" style="404" customWidth="1"/>
    <col min="15" max="15" width="22" style="404" customWidth="1"/>
    <col min="16" max="16" width="23.140625" style="404" customWidth="1"/>
    <col min="17" max="17" width="22" style="404" customWidth="1"/>
    <col min="18" max="18" width="23.140625" style="404" customWidth="1"/>
    <col min="19" max="19" width="22" style="404" customWidth="1"/>
    <col min="20" max="20" width="23.140625" style="404" customWidth="1"/>
    <col min="21" max="21" width="22" style="404" customWidth="1"/>
    <col min="22" max="22" width="16.5703125" style="404" bestFit="1" customWidth="1"/>
    <col min="23" max="23" width="11.85546875" style="404" bestFit="1" customWidth="1"/>
    <col min="24" max="24" width="20.42578125" style="404" bestFit="1" customWidth="1"/>
    <col min="25" max="25" width="19.5703125" style="404" bestFit="1" customWidth="1"/>
    <col min="26" max="26" width="16.28515625" style="404" bestFit="1" customWidth="1"/>
    <col min="27" max="27" width="13.140625" style="404" bestFit="1" customWidth="1"/>
    <col min="28" max="28" width="15.5703125" style="404" bestFit="1" customWidth="1"/>
    <col min="29" max="29" width="14.42578125" style="404" bestFit="1" customWidth="1"/>
    <col min="30" max="30" width="16.28515625" style="404" bestFit="1" customWidth="1"/>
    <col min="31" max="31" width="17.42578125" style="404" bestFit="1" customWidth="1"/>
    <col min="32" max="32" width="16.85546875" style="404" bestFit="1" customWidth="1"/>
    <col min="33" max="33" width="23.42578125" style="404" bestFit="1" customWidth="1"/>
    <col min="34" max="16384" width="9.140625" style="404"/>
  </cols>
  <sheetData>
    <row r="1" spans="1:33" s="122" customFormat="1" ht="13.5" thickBot="1"/>
    <row r="2" spans="1:33" s="402" customFormat="1" ht="45" customHeight="1" thickBot="1">
      <c r="A2" s="123" t="s">
        <v>532</v>
      </c>
      <c r="B2" s="124" t="s">
        <v>533</v>
      </c>
      <c r="C2" s="124" t="s">
        <v>534</v>
      </c>
      <c r="D2" s="124" t="s">
        <v>535</v>
      </c>
      <c r="E2" s="124" t="s">
        <v>536</v>
      </c>
      <c r="F2" s="125" t="s">
        <v>537</v>
      </c>
      <c r="G2" s="124" t="s">
        <v>538</v>
      </c>
      <c r="H2" s="125" t="s">
        <v>539</v>
      </c>
      <c r="I2" s="124" t="s">
        <v>540</v>
      </c>
      <c r="J2" s="124" t="s">
        <v>467</v>
      </c>
      <c r="K2" s="124" t="s">
        <v>468</v>
      </c>
      <c r="L2" s="124" t="s">
        <v>469</v>
      </c>
      <c r="M2" s="124" t="s">
        <v>470</v>
      </c>
      <c r="N2" s="124" t="s">
        <v>471</v>
      </c>
      <c r="O2" s="124" t="s">
        <v>472</v>
      </c>
      <c r="P2" s="124" t="s">
        <v>473</v>
      </c>
      <c r="Q2" s="124" t="s">
        <v>474</v>
      </c>
      <c r="R2" s="124" t="s">
        <v>475</v>
      </c>
      <c r="S2" s="124" t="s">
        <v>476</v>
      </c>
      <c r="T2" s="124" t="s">
        <v>477</v>
      </c>
      <c r="U2" s="124" t="s">
        <v>478</v>
      </c>
      <c r="V2" s="125" t="s">
        <v>26</v>
      </c>
      <c r="W2" s="124" t="s">
        <v>479</v>
      </c>
      <c r="X2" s="125" t="s">
        <v>541</v>
      </c>
      <c r="Y2" s="124" t="s">
        <v>480</v>
      </c>
      <c r="Z2" s="124" t="s">
        <v>481</v>
      </c>
      <c r="AA2" s="125" t="s">
        <v>542</v>
      </c>
      <c r="AB2" s="124" t="s">
        <v>482</v>
      </c>
      <c r="AC2" s="125" t="s">
        <v>543</v>
      </c>
      <c r="AD2" s="124" t="s">
        <v>483</v>
      </c>
      <c r="AE2" s="124" t="s">
        <v>484</v>
      </c>
      <c r="AF2" s="124" t="s">
        <v>485</v>
      </c>
      <c r="AG2" s="126" t="s">
        <v>544</v>
      </c>
    </row>
    <row r="3" spans="1:33" s="403" customFormat="1" ht="14.25" customHeight="1">
      <c r="A3" s="127" t="s">
        <v>32</v>
      </c>
      <c r="B3" s="128">
        <v>301</v>
      </c>
      <c r="C3" s="129">
        <v>3867.5</v>
      </c>
      <c r="D3" s="129">
        <v>5008.5</v>
      </c>
      <c r="E3" s="130">
        <v>6146</v>
      </c>
      <c r="F3" s="131" t="s">
        <v>545</v>
      </c>
      <c r="G3" s="132">
        <v>335</v>
      </c>
      <c r="H3" s="131" t="s">
        <v>546</v>
      </c>
      <c r="I3" s="132">
        <v>475</v>
      </c>
      <c r="J3" s="132">
        <v>0</v>
      </c>
      <c r="K3" s="132">
        <v>0</v>
      </c>
      <c r="L3" s="132">
        <v>0</v>
      </c>
      <c r="M3" s="132">
        <v>0</v>
      </c>
      <c r="N3" s="132">
        <v>0</v>
      </c>
      <c r="O3" s="132">
        <v>0</v>
      </c>
      <c r="P3" s="132">
        <v>0</v>
      </c>
      <c r="Q3" s="132">
        <v>0</v>
      </c>
      <c r="R3" s="132">
        <v>50</v>
      </c>
      <c r="S3" s="132">
        <v>50</v>
      </c>
      <c r="T3" s="132">
        <v>100</v>
      </c>
      <c r="U3" s="132">
        <v>100</v>
      </c>
      <c r="V3" s="133" t="s">
        <v>547</v>
      </c>
      <c r="W3" s="132">
        <v>500</v>
      </c>
      <c r="X3" s="133" t="s">
        <v>548</v>
      </c>
      <c r="Y3" s="132">
        <v>900</v>
      </c>
      <c r="Z3" s="130">
        <v>1400</v>
      </c>
      <c r="AA3" s="133" t="s">
        <v>486</v>
      </c>
      <c r="AB3" s="132">
        <v>585</v>
      </c>
      <c r="AC3" s="133" t="s">
        <v>487</v>
      </c>
      <c r="AD3" s="130">
        <v>1400</v>
      </c>
      <c r="AE3" s="132">
        <v>504</v>
      </c>
      <c r="AF3" s="132">
        <v>700</v>
      </c>
      <c r="AG3" s="130">
        <v>150000</v>
      </c>
    </row>
    <row r="4" spans="1:33" s="403" customFormat="1" ht="14.25" customHeight="1">
      <c r="A4" s="134" t="s">
        <v>33</v>
      </c>
      <c r="B4" s="135">
        <v>302</v>
      </c>
      <c r="C4" s="136">
        <v>3317.83</v>
      </c>
      <c r="D4" s="136">
        <v>4764.9399999999996</v>
      </c>
      <c r="E4" s="136">
        <v>4764.9399999999996</v>
      </c>
      <c r="F4" s="137" t="s">
        <v>545</v>
      </c>
      <c r="G4" s="136">
        <v>1383.56</v>
      </c>
      <c r="H4" s="137" t="s">
        <v>546</v>
      </c>
      <c r="I4" s="136">
        <v>1375.32</v>
      </c>
      <c r="J4" s="138">
        <v>0</v>
      </c>
      <c r="K4" s="138">
        <v>0</v>
      </c>
      <c r="L4" s="138">
        <v>0</v>
      </c>
      <c r="M4" s="138">
        <v>0</v>
      </c>
      <c r="N4" s="138">
        <v>0</v>
      </c>
      <c r="O4" s="138">
        <v>0</v>
      </c>
      <c r="P4" s="138">
        <v>215</v>
      </c>
      <c r="Q4" s="138">
        <v>247</v>
      </c>
      <c r="R4" s="138">
        <v>717</v>
      </c>
      <c r="S4" s="138">
        <v>819</v>
      </c>
      <c r="T4" s="139">
        <v>4205</v>
      </c>
      <c r="U4" s="139">
        <v>2917</v>
      </c>
      <c r="V4" s="140" t="s">
        <v>549</v>
      </c>
      <c r="W4" s="141"/>
      <c r="X4" s="140" t="s">
        <v>549</v>
      </c>
      <c r="Y4" s="141"/>
      <c r="Z4" s="138">
        <v>0</v>
      </c>
      <c r="AA4" s="140" t="s">
        <v>488</v>
      </c>
      <c r="AB4" s="138">
        <v>530</v>
      </c>
      <c r="AC4" s="140" t="s">
        <v>489</v>
      </c>
      <c r="AD4" s="139">
        <v>1378</v>
      </c>
      <c r="AE4" s="138">
        <v>98</v>
      </c>
      <c r="AF4" s="138">
        <v>147</v>
      </c>
      <c r="AG4" s="139">
        <v>122000</v>
      </c>
    </row>
    <row r="5" spans="1:33" s="403" customFormat="1" ht="14.25" customHeight="1">
      <c r="A5" s="142" t="s">
        <v>34</v>
      </c>
      <c r="B5" s="143">
        <v>370</v>
      </c>
      <c r="C5" s="144">
        <v>2642.4943629999998</v>
      </c>
      <c r="D5" s="144">
        <v>3328.6387709999999</v>
      </c>
      <c r="E5" s="144">
        <v>3850.942278</v>
      </c>
      <c r="F5" s="145" t="s">
        <v>545</v>
      </c>
      <c r="G5" s="144">
        <v>1097.3187</v>
      </c>
      <c r="H5" s="145" t="s">
        <v>546</v>
      </c>
      <c r="I5" s="144">
        <v>1097.3187</v>
      </c>
      <c r="J5" s="144">
        <v>341.24919999999997</v>
      </c>
      <c r="K5" s="144">
        <v>341.24919999999997</v>
      </c>
      <c r="L5" s="144">
        <v>500</v>
      </c>
      <c r="M5" s="144">
        <v>500</v>
      </c>
      <c r="N5" s="144">
        <v>650</v>
      </c>
      <c r="O5" s="144">
        <v>650</v>
      </c>
      <c r="P5" s="144">
        <v>850</v>
      </c>
      <c r="Q5" s="144">
        <v>850</v>
      </c>
      <c r="R5" s="144">
        <v>1100</v>
      </c>
      <c r="S5" s="144">
        <v>1100</v>
      </c>
      <c r="T5" s="144">
        <v>1400</v>
      </c>
      <c r="U5" s="144">
        <v>1400</v>
      </c>
      <c r="V5" s="143" t="s">
        <v>549</v>
      </c>
      <c r="W5" s="144"/>
      <c r="X5" s="143" t="s">
        <v>548</v>
      </c>
      <c r="Y5" s="144">
        <v>815.99457269499999</v>
      </c>
      <c r="Z5" s="144">
        <v>1202.8004877789999</v>
      </c>
      <c r="AA5" s="143" t="s">
        <v>549</v>
      </c>
      <c r="AB5" s="144"/>
      <c r="AC5" s="143" t="s">
        <v>549</v>
      </c>
      <c r="AD5" s="144"/>
      <c r="AE5" s="144"/>
      <c r="AF5" s="144"/>
      <c r="AG5" s="144">
        <v>74000</v>
      </c>
    </row>
    <row r="6" spans="1:33" s="403" customFormat="1" ht="14.25" customHeight="1">
      <c r="A6" s="134" t="s">
        <v>188</v>
      </c>
      <c r="B6" s="135">
        <v>800</v>
      </c>
      <c r="C6" s="136">
        <v>2462.33</v>
      </c>
      <c r="D6" s="136">
        <v>3467.46</v>
      </c>
      <c r="E6" s="136">
        <v>4407.12</v>
      </c>
      <c r="F6" s="137" t="s">
        <v>550</v>
      </c>
      <c r="G6" s="136">
        <v>1463.754465</v>
      </c>
      <c r="H6" s="137" t="s">
        <v>551</v>
      </c>
      <c r="I6" s="136">
        <v>1882.145135</v>
      </c>
      <c r="J6" s="141"/>
      <c r="K6" s="141"/>
      <c r="L6" s="141"/>
      <c r="M6" s="141"/>
      <c r="N6" s="138">
        <v>536.29570650000005</v>
      </c>
      <c r="O6" s="138">
        <v>690.34851000000003</v>
      </c>
      <c r="P6" s="136">
        <v>2413.3298490000002</v>
      </c>
      <c r="Q6" s="136">
        <v>3106.5725349999998</v>
      </c>
      <c r="R6" s="136">
        <v>2413.3301430000001</v>
      </c>
      <c r="S6" s="136">
        <v>3106.5703025500002</v>
      </c>
      <c r="T6" s="136">
        <v>2413.5</v>
      </c>
      <c r="U6" s="136">
        <v>3106.5661439999999</v>
      </c>
      <c r="V6" s="140" t="s">
        <v>547</v>
      </c>
      <c r="W6" s="139">
        <v>1000</v>
      </c>
      <c r="X6" s="140" t="s">
        <v>552</v>
      </c>
      <c r="Y6" s="138">
        <v>943.71778300000005</v>
      </c>
      <c r="Z6" s="136">
        <v>3691.0331339999998</v>
      </c>
      <c r="AA6" s="140" t="s">
        <v>490</v>
      </c>
      <c r="AB6" s="139">
        <v>1000</v>
      </c>
      <c r="AC6" s="140" t="s">
        <v>491</v>
      </c>
      <c r="AD6" s="139">
        <v>2000</v>
      </c>
      <c r="AE6" s="141"/>
      <c r="AF6" s="141"/>
      <c r="AG6" s="139">
        <v>115642</v>
      </c>
    </row>
    <row r="7" spans="1:33" s="403" customFormat="1" ht="14.25" customHeight="1">
      <c r="A7" s="146" t="s">
        <v>553</v>
      </c>
      <c r="B7" s="147">
        <v>822</v>
      </c>
      <c r="C7" s="148">
        <v>2452</v>
      </c>
      <c r="D7" s="148">
        <v>3442</v>
      </c>
      <c r="E7" s="148">
        <v>4427</v>
      </c>
      <c r="F7" s="398" t="s">
        <v>550</v>
      </c>
      <c r="G7" s="150"/>
      <c r="H7" s="398" t="s">
        <v>551</v>
      </c>
      <c r="I7" s="150"/>
      <c r="J7" s="151">
        <v>424</v>
      </c>
      <c r="K7" s="151">
        <v>424</v>
      </c>
      <c r="L7" s="151">
        <v>508</v>
      </c>
      <c r="M7" s="151">
        <v>508</v>
      </c>
      <c r="N7" s="151">
        <v>677</v>
      </c>
      <c r="O7" s="151">
        <v>677</v>
      </c>
      <c r="P7" s="151">
        <v>846</v>
      </c>
      <c r="Q7" s="151">
        <v>846</v>
      </c>
      <c r="R7" s="148">
        <v>1014</v>
      </c>
      <c r="S7" s="148">
        <v>1014</v>
      </c>
      <c r="T7" s="148">
        <v>1689</v>
      </c>
      <c r="U7" s="148">
        <v>1689</v>
      </c>
      <c r="V7" s="152" t="s">
        <v>549</v>
      </c>
      <c r="W7" s="150"/>
      <c r="X7" s="152" t="s">
        <v>552</v>
      </c>
      <c r="Y7" s="151">
        <v>594</v>
      </c>
      <c r="Z7" s="148">
        <v>1504</v>
      </c>
      <c r="AA7" s="152" t="s">
        <v>486</v>
      </c>
      <c r="AB7" s="151">
        <v>170</v>
      </c>
      <c r="AC7" s="152" t="s">
        <v>487</v>
      </c>
      <c r="AD7" s="151">
        <v>170</v>
      </c>
      <c r="AE7" s="150"/>
      <c r="AF7" s="150"/>
      <c r="AG7" s="148">
        <v>150000</v>
      </c>
    </row>
    <row r="8" spans="1:33" s="403" customFormat="1" ht="14.25" customHeight="1">
      <c r="A8" s="134" t="s">
        <v>37</v>
      </c>
      <c r="B8" s="135">
        <v>303</v>
      </c>
      <c r="C8" s="136">
        <v>3008.49</v>
      </c>
      <c r="D8" s="136">
        <v>4429.99</v>
      </c>
      <c r="E8" s="136">
        <v>4429.99</v>
      </c>
      <c r="F8" s="137" t="s">
        <v>550</v>
      </c>
      <c r="G8" s="138">
        <v>653.54</v>
      </c>
      <c r="H8" s="137" t="s">
        <v>551</v>
      </c>
      <c r="I8" s="138">
        <v>777.87</v>
      </c>
      <c r="J8" s="138">
        <v>0</v>
      </c>
      <c r="K8" s="138">
        <v>0</v>
      </c>
      <c r="L8" s="138">
        <v>0</v>
      </c>
      <c r="M8" s="138">
        <v>0</v>
      </c>
      <c r="N8" s="138">
        <v>0</v>
      </c>
      <c r="O8" s="138">
        <v>0</v>
      </c>
      <c r="P8" s="138">
        <v>0</v>
      </c>
      <c r="Q8" s="138">
        <v>0</v>
      </c>
      <c r="R8" s="138">
        <v>0</v>
      </c>
      <c r="S8" s="138">
        <v>0</v>
      </c>
      <c r="T8" s="138">
        <v>0</v>
      </c>
      <c r="U8" s="138">
        <v>0</v>
      </c>
      <c r="V8" s="140" t="s">
        <v>547</v>
      </c>
      <c r="W8" s="138">
        <v>307.54000000000002</v>
      </c>
      <c r="X8" s="140" t="s">
        <v>548</v>
      </c>
      <c r="Y8" s="136">
        <v>2173.56</v>
      </c>
      <c r="Z8" s="136">
        <v>6177.1</v>
      </c>
      <c r="AA8" s="140" t="s">
        <v>488</v>
      </c>
      <c r="AB8" s="138">
        <v>354.13</v>
      </c>
      <c r="AC8" s="140" t="s">
        <v>489</v>
      </c>
      <c r="AD8" s="138">
        <v>354.13</v>
      </c>
      <c r="AE8" s="138">
        <v>69.849999999999994</v>
      </c>
      <c r="AF8" s="138">
        <v>73.25</v>
      </c>
      <c r="AG8" s="136">
        <v>136943.49</v>
      </c>
    </row>
    <row r="9" spans="1:33" s="403" customFormat="1" ht="14.25" customHeight="1">
      <c r="A9" s="134" t="s">
        <v>38</v>
      </c>
      <c r="B9" s="135">
        <v>330</v>
      </c>
      <c r="C9" s="136">
        <v>3096.8278135770001</v>
      </c>
      <c r="D9" s="136">
        <v>4278.3035231269996</v>
      </c>
      <c r="E9" s="136">
        <v>4278.3035231269996</v>
      </c>
      <c r="F9" s="137" t="s">
        <v>545</v>
      </c>
      <c r="G9" s="138">
        <v>907.16895938899995</v>
      </c>
      <c r="H9" s="137" t="s">
        <v>546</v>
      </c>
      <c r="I9" s="136">
        <v>1171.6699775899999</v>
      </c>
      <c r="J9" s="141"/>
      <c r="K9" s="141"/>
      <c r="L9" s="141"/>
      <c r="M9" s="141"/>
      <c r="N9" s="141"/>
      <c r="O9" s="141"/>
      <c r="P9" s="138">
        <v>131.343765155</v>
      </c>
      <c r="Q9" s="138">
        <v>166.806581747</v>
      </c>
      <c r="R9" s="138">
        <v>149.254432726</v>
      </c>
      <c r="S9" s="138">
        <v>189.55312956200001</v>
      </c>
      <c r="T9" s="138">
        <v>853.13357675300006</v>
      </c>
      <c r="U9" s="136">
        <v>1048.62342296</v>
      </c>
      <c r="V9" s="140" t="s">
        <v>547</v>
      </c>
      <c r="W9" s="138">
        <v>986.18854297799999</v>
      </c>
      <c r="X9" s="140" t="s">
        <v>548</v>
      </c>
      <c r="Y9" s="136">
        <v>1470.989949434</v>
      </c>
      <c r="Z9" s="136">
        <v>4396.7882563510002</v>
      </c>
      <c r="AA9" s="140" t="s">
        <v>490</v>
      </c>
      <c r="AB9" s="138">
        <v>205.56415850499999</v>
      </c>
      <c r="AC9" s="140" t="s">
        <v>491</v>
      </c>
      <c r="AD9" s="138">
        <v>576.906884623</v>
      </c>
      <c r="AE9" s="138">
        <v>105.965246939</v>
      </c>
      <c r="AF9" s="138">
        <v>105.965246939</v>
      </c>
      <c r="AG9" s="139">
        <v>170000</v>
      </c>
    </row>
    <row r="10" spans="1:33" s="403" customFormat="1" ht="14.25" customHeight="1">
      <c r="A10" s="134" t="s">
        <v>39</v>
      </c>
      <c r="B10" s="135">
        <v>889</v>
      </c>
      <c r="C10" s="136">
        <v>3001.2</v>
      </c>
      <c r="D10" s="136">
        <v>3883.68</v>
      </c>
      <c r="E10" s="136">
        <v>4781.17</v>
      </c>
      <c r="F10" s="137" t="s">
        <v>545</v>
      </c>
      <c r="G10" s="138">
        <v>419.81</v>
      </c>
      <c r="H10" s="137" t="s">
        <v>546</v>
      </c>
      <c r="I10" s="136">
        <v>1220.8800000000001</v>
      </c>
      <c r="J10" s="138">
        <v>102.1</v>
      </c>
      <c r="K10" s="138">
        <v>352.61</v>
      </c>
      <c r="L10" s="138">
        <v>122.51</v>
      </c>
      <c r="M10" s="138">
        <v>423.13</v>
      </c>
      <c r="N10" s="138">
        <v>163.35</v>
      </c>
      <c r="O10" s="138">
        <v>564.16999999999996</v>
      </c>
      <c r="P10" s="138">
        <v>204.19</v>
      </c>
      <c r="Q10" s="138">
        <v>705.22</v>
      </c>
      <c r="R10" s="138">
        <v>245.03</v>
      </c>
      <c r="S10" s="138">
        <v>846.26</v>
      </c>
      <c r="T10" s="138">
        <v>408.38</v>
      </c>
      <c r="U10" s="136">
        <v>1410.44</v>
      </c>
      <c r="V10" s="140" t="s">
        <v>547</v>
      </c>
      <c r="W10" s="138">
        <v>500</v>
      </c>
      <c r="X10" s="140" t="s">
        <v>548</v>
      </c>
      <c r="Y10" s="138">
        <v>747.3</v>
      </c>
      <c r="Z10" s="136">
        <v>1428.27</v>
      </c>
      <c r="AA10" s="140" t="s">
        <v>486</v>
      </c>
      <c r="AB10" s="138">
        <v>265.29000000000002</v>
      </c>
      <c r="AC10" s="140" t="s">
        <v>487</v>
      </c>
      <c r="AD10" s="136">
        <v>1511.82</v>
      </c>
      <c r="AE10" s="138">
        <v>0</v>
      </c>
      <c r="AF10" s="138">
        <v>0</v>
      </c>
      <c r="AG10" s="139">
        <v>120000</v>
      </c>
    </row>
    <row r="11" spans="1:33" s="403" customFormat="1" ht="14.25" customHeight="1">
      <c r="A11" s="134" t="s">
        <v>40</v>
      </c>
      <c r="B11" s="135">
        <v>890</v>
      </c>
      <c r="C11" s="136">
        <v>2638.4</v>
      </c>
      <c r="D11" s="136">
        <v>3960.4</v>
      </c>
      <c r="E11" s="139">
        <v>4421</v>
      </c>
      <c r="F11" s="137" t="s">
        <v>550</v>
      </c>
      <c r="G11" s="136">
        <v>1301.1600000000001</v>
      </c>
      <c r="H11" s="137" t="s">
        <v>551</v>
      </c>
      <c r="I11" s="136">
        <v>1301.1600000000001</v>
      </c>
      <c r="J11" s="138">
        <v>200</v>
      </c>
      <c r="K11" s="138">
        <v>200</v>
      </c>
      <c r="L11" s="138">
        <v>200</v>
      </c>
      <c r="M11" s="138">
        <v>200</v>
      </c>
      <c r="N11" s="138">
        <v>300</v>
      </c>
      <c r="O11" s="138">
        <v>300</v>
      </c>
      <c r="P11" s="138">
        <v>400</v>
      </c>
      <c r="Q11" s="138">
        <v>400</v>
      </c>
      <c r="R11" s="138">
        <v>600</v>
      </c>
      <c r="S11" s="138">
        <v>600</v>
      </c>
      <c r="T11" s="139">
        <v>1000</v>
      </c>
      <c r="U11" s="139">
        <v>1000</v>
      </c>
      <c r="V11" s="140" t="s">
        <v>547</v>
      </c>
      <c r="W11" s="138">
        <v>300</v>
      </c>
      <c r="X11" s="140" t="s">
        <v>549</v>
      </c>
      <c r="Y11" s="141"/>
      <c r="Z11" s="138">
        <v>0</v>
      </c>
      <c r="AA11" s="140" t="s">
        <v>488</v>
      </c>
      <c r="AB11" s="138">
        <v>600</v>
      </c>
      <c r="AC11" s="140" t="s">
        <v>489</v>
      </c>
      <c r="AD11" s="138">
        <v>600</v>
      </c>
      <c r="AE11" s="138">
        <v>335.03</v>
      </c>
      <c r="AF11" s="138">
        <v>335.03</v>
      </c>
      <c r="AG11" s="136">
        <v>176989.54</v>
      </c>
    </row>
    <row r="12" spans="1:33" s="403" customFormat="1" ht="14.25" customHeight="1">
      <c r="A12" s="134" t="s">
        <v>41</v>
      </c>
      <c r="B12" s="135">
        <v>350</v>
      </c>
      <c r="C12" s="136">
        <v>2873.6323691600001</v>
      </c>
      <c r="D12" s="136">
        <v>4283.1329769800004</v>
      </c>
      <c r="E12" s="136">
        <v>4839.0735480599997</v>
      </c>
      <c r="F12" s="137" t="s">
        <v>550</v>
      </c>
      <c r="G12" s="138">
        <v>964.655599704</v>
      </c>
      <c r="H12" s="137" t="s">
        <v>551</v>
      </c>
      <c r="I12" s="138">
        <v>945.38215060300001</v>
      </c>
      <c r="J12" s="138">
        <v>26.608476159999999</v>
      </c>
      <c r="K12" s="138">
        <v>94.653208348000007</v>
      </c>
      <c r="L12" s="138">
        <v>53.216951788999999</v>
      </c>
      <c r="M12" s="138">
        <v>189.306405144</v>
      </c>
      <c r="N12" s="138">
        <v>79.825424799999993</v>
      </c>
      <c r="O12" s="138">
        <v>283.95961557700002</v>
      </c>
      <c r="P12" s="138">
        <v>106.433898701</v>
      </c>
      <c r="Q12" s="138">
        <v>378.61281453100003</v>
      </c>
      <c r="R12" s="138">
        <v>133.042375405</v>
      </c>
      <c r="S12" s="138">
        <v>473.26604587700001</v>
      </c>
      <c r="T12" s="138">
        <v>159.650690333</v>
      </c>
      <c r="U12" s="138">
        <v>567.91969326699996</v>
      </c>
      <c r="V12" s="140" t="s">
        <v>554</v>
      </c>
      <c r="W12" s="138">
        <v>300</v>
      </c>
      <c r="X12" s="140" t="s">
        <v>548</v>
      </c>
      <c r="Y12" s="138">
        <v>461.38241764200001</v>
      </c>
      <c r="Z12" s="136">
        <v>1618.8156227500001</v>
      </c>
      <c r="AA12" s="140" t="s">
        <v>486</v>
      </c>
      <c r="AB12" s="138">
        <v>250.05890763799999</v>
      </c>
      <c r="AC12" s="140" t="s">
        <v>487</v>
      </c>
      <c r="AD12" s="138">
        <v>250.13275284400001</v>
      </c>
      <c r="AE12" s="138">
        <v>0</v>
      </c>
      <c r="AF12" s="138">
        <v>0</v>
      </c>
      <c r="AG12" s="139">
        <v>150000</v>
      </c>
    </row>
    <row r="13" spans="1:33" s="403" customFormat="1" ht="14.25" customHeight="1">
      <c r="A13" s="134" t="s">
        <v>42</v>
      </c>
      <c r="B13" s="135">
        <v>837</v>
      </c>
      <c r="C13" s="139">
        <v>2685</v>
      </c>
      <c r="D13" s="139">
        <v>3567</v>
      </c>
      <c r="E13" s="139">
        <v>4411</v>
      </c>
      <c r="F13" s="398" t="s">
        <v>550</v>
      </c>
      <c r="G13" s="141"/>
      <c r="H13" s="398" t="s">
        <v>551</v>
      </c>
      <c r="I13" s="141"/>
      <c r="J13" s="138">
        <v>0</v>
      </c>
      <c r="K13" s="138">
        <v>0</v>
      </c>
      <c r="L13" s="138">
        <v>0</v>
      </c>
      <c r="M13" s="138">
        <v>0</v>
      </c>
      <c r="N13" s="139">
        <v>1690</v>
      </c>
      <c r="O13" s="139">
        <v>2322</v>
      </c>
      <c r="P13" s="139">
        <v>2254</v>
      </c>
      <c r="Q13" s="139">
        <v>3096</v>
      </c>
      <c r="R13" s="139">
        <v>2817</v>
      </c>
      <c r="S13" s="139">
        <v>3870</v>
      </c>
      <c r="T13" s="139">
        <v>3380</v>
      </c>
      <c r="U13" s="139">
        <v>4644</v>
      </c>
      <c r="V13" s="140" t="s">
        <v>547</v>
      </c>
      <c r="W13" s="139">
        <v>1183</v>
      </c>
      <c r="X13" s="140" t="s">
        <v>549</v>
      </c>
      <c r="Y13" s="141"/>
      <c r="Z13" s="141"/>
      <c r="AA13" s="140" t="s">
        <v>490</v>
      </c>
      <c r="AB13" s="138">
        <v>435</v>
      </c>
      <c r="AC13" s="140" t="s">
        <v>491</v>
      </c>
      <c r="AD13" s="138">
        <v>438</v>
      </c>
      <c r="AE13" s="138">
        <v>251</v>
      </c>
      <c r="AF13" s="138">
        <v>251</v>
      </c>
      <c r="AG13" s="139">
        <v>80790</v>
      </c>
    </row>
    <row r="14" spans="1:33" s="403" customFormat="1" ht="14.25" customHeight="1">
      <c r="A14" s="134" t="s">
        <v>43</v>
      </c>
      <c r="B14" s="135">
        <v>867</v>
      </c>
      <c r="C14" s="136">
        <v>2849.0103730000001</v>
      </c>
      <c r="D14" s="136">
        <v>4080.316022</v>
      </c>
      <c r="E14" s="136">
        <v>4080.316022</v>
      </c>
      <c r="F14" s="137" t="s">
        <v>550</v>
      </c>
      <c r="G14" s="138">
        <v>425.12</v>
      </c>
      <c r="H14" s="137" t="s">
        <v>551</v>
      </c>
      <c r="I14" s="136">
        <v>1156.72</v>
      </c>
      <c r="J14" s="138">
        <v>344.34070700000001</v>
      </c>
      <c r="K14" s="138">
        <v>961.77004569999997</v>
      </c>
      <c r="L14" s="138">
        <v>516.51106049999999</v>
      </c>
      <c r="M14" s="136">
        <v>1442.6550689999999</v>
      </c>
      <c r="N14" s="138">
        <v>688.68</v>
      </c>
      <c r="O14" s="136">
        <v>1923.54</v>
      </c>
      <c r="P14" s="138">
        <v>860.85</v>
      </c>
      <c r="Q14" s="136">
        <v>2264.27</v>
      </c>
      <c r="R14" s="138">
        <v>978.63</v>
      </c>
      <c r="S14" s="136">
        <v>2692.97</v>
      </c>
      <c r="T14" s="136">
        <v>1141.74</v>
      </c>
      <c r="U14" s="136">
        <v>3141.8</v>
      </c>
      <c r="V14" s="140" t="s">
        <v>547</v>
      </c>
      <c r="W14" s="138">
        <v>211.862843</v>
      </c>
      <c r="X14" s="140" t="s">
        <v>548</v>
      </c>
      <c r="Y14" s="138">
        <v>533.9122807</v>
      </c>
      <c r="Z14" s="136">
        <v>2152.744479</v>
      </c>
      <c r="AA14" s="140" t="s">
        <v>486</v>
      </c>
      <c r="AB14" s="138">
        <v>272.597194</v>
      </c>
      <c r="AC14" s="140" t="s">
        <v>487</v>
      </c>
      <c r="AD14" s="138">
        <v>272.597194</v>
      </c>
      <c r="AE14" s="138">
        <v>23.94527926</v>
      </c>
      <c r="AF14" s="141"/>
      <c r="AG14" s="139">
        <v>150000</v>
      </c>
    </row>
    <row r="15" spans="1:33" s="403" customFormat="1" ht="14.25" customHeight="1">
      <c r="A15" s="146" t="s">
        <v>44</v>
      </c>
      <c r="B15" s="147">
        <v>380</v>
      </c>
      <c r="C15" s="153">
        <v>2881.4111533810001</v>
      </c>
      <c r="D15" s="153">
        <v>4149.7636627450001</v>
      </c>
      <c r="E15" s="153">
        <v>4268.3667334069996</v>
      </c>
      <c r="F15" s="149" t="s">
        <v>545</v>
      </c>
      <c r="G15" s="153">
        <v>1060.997789905</v>
      </c>
      <c r="H15" s="149" t="s">
        <v>546</v>
      </c>
      <c r="I15" s="153">
        <v>1020.74412223</v>
      </c>
      <c r="J15" s="151">
        <v>306.01485064799999</v>
      </c>
      <c r="K15" s="151">
        <v>337.37325369199999</v>
      </c>
      <c r="L15" s="151">
        <v>382.51856330999999</v>
      </c>
      <c r="M15" s="151">
        <v>421.71656711499998</v>
      </c>
      <c r="N15" s="151">
        <v>459.02227597199999</v>
      </c>
      <c r="O15" s="151">
        <v>506.05988053800002</v>
      </c>
      <c r="P15" s="151">
        <v>535.52598863399999</v>
      </c>
      <c r="Q15" s="151">
        <v>590.40319396100006</v>
      </c>
      <c r="R15" s="151">
        <v>688.53341395799998</v>
      </c>
      <c r="S15" s="151">
        <v>759.08982080700002</v>
      </c>
      <c r="T15" s="151">
        <v>841.54083928199998</v>
      </c>
      <c r="U15" s="151">
        <v>927.77644765299999</v>
      </c>
      <c r="V15" s="152" t="s">
        <v>549</v>
      </c>
      <c r="W15" s="150"/>
      <c r="X15" s="152" t="s">
        <v>552</v>
      </c>
      <c r="Y15" s="151">
        <v>242.79337211999999</v>
      </c>
      <c r="Z15" s="153">
        <v>1431.360532547</v>
      </c>
      <c r="AA15" s="152" t="s">
        <v>486</v>
      </c>
      <c r="AB15" s="151">
        <v>165.66565295000001</v>
      </c>
      <c r="AC15" s="152" t="s">
        <v>487</v>
      </c>
      <c r="AD15" s="153">
        <v>1337.858593853</v>
      </c>
      <c r="AE15" s="151">
        <v>187.23872883499999</v>
      </c>
      <c r="AF15" s="151">
        <v>401.26374088400001</v>
      </c>
      <c r="AG15" s="148">
        <v>175000</v>
      </c>
    </row>
    <row r="16" spans="1:33" s="403" customFormat="1" ht="14.25" customHeight="1">
      <c r="A16" s="142" t="s">
        <v>45</v>
      </c>
      <c r="B16" s="143">
        <v>304</v>
      </c>
      <c r="C16" s="144">
        <v>2733.7</v>
      </c>
      <c r="D16" s="144">
        <v>3584.32</v>
      </c>
      <c r="E16" s="144">
        <v>3956.02</v>
      </c>
      <c r="F16" s="398" t="s">
        <v>550</v>
      </c>
      <c r="G16" s="144"/>
      <c r="H16" s="398" t="s">
        <v>551</v>
      </c>
      <c r="I16" s="144"/>
      <c r="J16" s="144">
        <v>281</v>
      </c>
      <c r="K16" s="144">
        <v>266</v>
      </c>
      <c r="L16" s="144">
        <v>285</v>
      </c>
      <c r="M16" s="144">
        <v>271</v>
      </c>
      <c r="N16" s="144">
        <v>295</v>
      </c>
      <c r="O16" s="144">
        <v>281</v>
      </c>
      <c r="P16" s="144">
        <v>480</v>
      </c>
      <c r="Q16" s="144">
        <v>466</v>
      </c>
      <c r="R16" s="144">
        <v>730</v>
      </c>
      <c r="S16" s="144">
        <v>716</v>
      </c>
      <c r="T16" s="144">
        <v>1030</v>
      </c>
      <c r="U16" s="144">
        <v>1016</v>
      </c>
      <c r="V16" s="143" t="s">
        <v>547</v>
      </c>
      <c r="W16" s="144">
        <v>525</v>
      </c>
      <c r="X16" s="143" t="s">
        <v>548</v>
      </c>
      <c r="Y16" s="144">
        <v>1000</v>
      </c>
      <c r="Z16" s="144">
        <v>1105</v>
      </c>
      <c r="AA16" s="143" t="s">
        <v>490</v>
      </c>
      <c r="AB16" s="144">
        <v>1030</v>
      </c>
      <c r="AC16" s="143" t="s">
        <v>491</v>
      </c>
      <c r="AD16" s="144">
        <v>1030</v>
      </c>
      <c r="AE16" s="144">
        <v>0</v>
      </c>
      <c r="AF16" s="144">
        <v>0</v>
      </c>
      <c r="AG16" s="144">
        <v>200000</v>
      </c>
    </row>
    <row r="17" spans="1:33" s="403" customFormat="1" ht="14.25" customHeight="1">
      <c r="A17" s="134" t="s">
        <v>46</v>
      </c>
      <c r="B17" s="135">
        <v>846</v>
      </c>
      <c r="C17" s="136">
        <v>2471.8391900000001</v>
      </c>
      <c r="D17" s="136">
        <v>3973.3774899999999</v>
      </c>
      <c r="E17" s="136">
        <v>3973.488801</v>
      </c>
      <c r="F17" s="137" t="s">
        <v>550</v>
      </c>
      <c r="G17" s="136">
        <v>2642.357246</v>
      </c>
      <c r="H17" s="137" t="s">
        <v>551</v>
      </c>
      <c r="I17" s="136">
        <v>3069.96801</v>
      </c>
      <c r="J17" s="138">
        <v>0</v>
      </c>
      <c r="K17" s="138">
        <v>0</v>
      </c>
      <c r="L17" s="138">
        <v>0</v>
      </c>
      <c r="M17" s="138">
        <v>0</v>
      </c>
      <c r="N17" s="138">
        <v>0</v>
      </c>
      <c r="O17" s="138">
        <v>0</v>
      </c>
      <c r="P17" s="138">
        <v>0</v>
      </c>
      <c r="Q17" s="138">
        <v>0</v>
      </c>
      <c r="R17" s="138">
        <v>0</v>
      </c>
      <c r="S17" s="138">
        <v>0</v>
      </c>
      <c r="T17" s="138">
        <v>0</v>
      </c>
      <c r="U17" s="138">
        <v>0</v>
      </c>
      <c r="V17" s="140" t="s">
        <v>547</v>
      </c>
      <c r="W17" s="136">
        <v>2246.9891590000002</v>
      </c>
      <c r="X17" s="140" t="s">
        <v>548</v>
      </c>
      <c r="Y17" s="136">
        <v>1832.5557859999999</v>
      </c>
      <c r="Z17" s="136">
        <v>3268.0524529999998</v>
      </c>
      <c r="AA17" s="140" t="s">
        <v>486</v>
      </c>
      <c r="AB17" s="138">
        <v>522.26575730000002</v>
      </c>
      <c r="AC17" s="140" t="s">
        <v>487</v>
      </c>
      <c r="AD17" s="136">
        <v>1607.5127640000001</v>
      </c>
      <c r="AE17" s="138">
        <v>0</v>
      </c>
      <c r="AF17" s="138">
        <v>0</v>
      </c>
      <c r="AG17" s="139">
        <v>150000</v>
      </c>
    </row>
    <row r="18" spans="1:33" s="403" customFormat="1" ht="14.25" customHeight="1">
      <c r="A18" s="134" t="s">
        <v>47</v>
      </c>
      <c r="B18" s="135">
        <v>801</v>
      </c>
      <c r="C18" s="139">
        <v>2394</v>
      </c>
      <c r="D18" s="139">
        <v>3507</v>
      </c>
      <c r="E18" s="139">
        <v>3707</v>
      </c>
      <c r="F18" s="137" t="s">
        <v>550</v>
      </c>
      <c r="G18" s="138">
        <v>376</v>
      </c>
      <c r="H18" s="137" t="s">
        <v>551</v>
      </c>
      <c r="I18" s="138">
        <v>402</v>
      </c>
      <c r="J18" s="138">
        <v>740</v>
      </c>
      <c r="K18" s="139">
        <v>1110</v>
      </c>
      <c r="L18" s="138">
        <v>925</v>
      </c>
      <c r="M18" s="139">
        <v>1295</v>
      </c>
      <c r="N18" s="139">
        <v>1110</v>
      </c>
      <c r="O18" s="139">
        <v>1480</v>
      </c>
      <c r="P18" s="139">
        <v>1295</v>
      </c>
      <c r="Q18" s="139">
        <v>1665</v>
      </c>
      <c r="R18" s="139">
        <v>1480</v>
      </c>
      <c r="S18" s="139">
        <v>1855</v>
      </c>
      <c r="T18" s="139">
        <v>1665</v>
      </c>
      <c r="U18" s="139">
        <v>2045</v>
      </c>
      <c r="V18" s="140" t="s">
        <v>549</v>
      </c>
      <c r="W18" s="141"/>
      <c r="X18" s="140" t="s">
        <v>552</v>
      </c>
      <c r="Y18" s="139">
        <v>1144</v>
      </c>
      <c r="Z18" s="139">
        <v>2361</v>
      </c>
      <c r="AA18" s="140" t="s">
        <v>488</v>
      </c>
      <c r="AB18" s="138">
        <v>800</v>
      </c>
      <c r="AC18" s="140" t="s">
        <v>489</v>
      </c>
      <c r="AD18" s="139">
        <v>1200</v>
      </c>
      <c r="AE18" s="138">
        <v>0</v>
      </c>
      <c r="AF18" s="138">
        <v>0</v>
      </c>
      <c r="AG18" s="139">
        <v>125000</v>
      </c>
    </row>
    <row r="19" spans="1:33" s="403" customFormat="1" ht="14.25" customHeight="1">
      <c r="A19" s="134" t="s">
        <v>48</v>
      </c>
      <c r="B19" s="135">
        <v>305</v>
      </c>
      <c r="C19" s="139">
        <v>2185</v>
      </c>
      <c r="D19" s="139">
        <v>4095</v>
      </c>
      <c r="E19" s="139">
        <v>4095</v>
      </c>
      <c r="F19" s="137" t="s">
        <v>545</v>
      </c>
      <c r="G19" s="139">
        <v>1500</v>
      </c>
      <c r="H19" s="137" t="s">
        <v>546</v>
      </c>
      <c r="I19" s="139">
        <v>1500</v>
      </c>
      <c r="J19" s="141"/>
      <c r="K19" s="141"/>
      <c r="L19" s="141"/>
      <c r="M19" s="141"/>
      <c r="N19" s="141"/>
      <c r="O19" s="141"/>
      <c r="P19" s="141"/>
      <c r="Q19" s="141"/>
      <c r="R19" s="141"/>
      <c r="S19" s="141"/>
      <c r="T19" s="141"/>
      <c r="U19" s="141"/>
      <c r="V19" s="140" t="s">
        <v>549</v>
      </c>
      <c r="W19" s="141"/>
      <c r="X19" s="140" t="s">
        <v>552</v>
      </c>
      <c r="Y19" s="139">
        <v>2500</v>
      </c>
      <c r="Z19" s="139">
        <v>2500</v>
      </c>
      <c r="AA19" s="140" t="s">
        <v>486</v>
      </c>
      <c r="AB19" s="139">
        <v>1000</v>
      </c>
      <c r="AC19" s="140" t="s">
        <v>487</v>
      </c>
      <c r="AD19" s="139">
        <v>1000</v>
      </c>
      <c r="AE19" s="141"/>
      <c r="AF19" s="141"/>
      <c r="AG19" s="139">
        <v>180000</v>
      </c>
    </row>
    <row r="20" spans="1:33" s="403" customFormat="1" ht="14.25" customHeight="1">
      <c r="A20" s="134" t="s">
        <v>49</v>
      </c>
      <c r="B20" s="135">
        <v>825</v>
      </c>
      <c r="C20" s="139">
        <v>2490</v>
      </c>
      <c r="D20" s="139">
        <v>3375</v>
      </c>
      <c r="E20" s="139">
        <v>3915</v>
      </c>
      <c r="F20" s="137" t="s">
        <v>550</v>
      </c>
      <c r="G20" s="138">
        <v>500</v>
      </c>
      <c r="H20" s="137" t="s">
        <v>551</v>
      </c>
      <c r="I20" s="138">
        <v>500</v>
      </c>
      <c r="J20" s="138">
        <v>831.04447222600004</v>
      </c>
      <c r="K20" s="138">
        <v>949.83370243700006</v>
      </c>
      <c r="L20" s="138">
        <v>831.04447222600004</v>
      </c>
      <c r="M20" s="138">
        <v>949.83370243700006</v>
      </c>
      <c r="N20" s="136">
        <v>1038.8055902829999</v>
      </c>
      <c r="O20" s="136">
        <v>1179.792128046</v>
      </c>
      <c r="P20" s="136">
        <v>1246.5667083389999</v>
      </c>
      <c r="Q20" s="136">
        <v>1415.750553655</v>
      </c>
      <c r="R20" s="136">
        <v>1454.3278263960001</v>
      </c>
      <c r="S20" s="136">
        <v>1651.7089792639999</v>
      </c>
      <c r="T20" s="136">
        <v>1662.0889444520001</v>
      </c>
      <c r="U20" s="136">
        <v>1887.6674048729999</v>
      </c>
      <c r="V20" s="140" t="s">
        <v>549</v>
      </c>
      <c r="W20" s="141"/>
      <c r="X20" s="140" t="s">
        <v>548</v>
      </c>
      <c r="Y20" s="136">
        <v>1433.0321180000001</v>
      </c>
      <c r="Z20" s="136">
        <v>1890.762915</v>
      </c>
      <c r="AA20" s="140" t="s">
        <v>486</v>
      </c>
      <c r="AB20" s="138">
        <v>247.58221399999999</v>
      </c>
      <c r="AC20" s="140" t="s">
        <v>487</v>
      </c>
      <c r="AD20" s="138">
        <v>247.6011728</v>
      </c>
      <c r="AE20" s="138">
        <v>0</v>
      </c>
      <c r="AF20" s="138">
        <v>0</v>
      </c>
      <c r="AG20" s="139">
        <v>113145</v>
      </c>
    </row>
    <row r="21" spans="1:33" s="403" customFormat="1" ht="14.25" customHeight="1">
      <c r="A21" s="134" t="s">
        <v>50</v>
      </c>
      <c r="B21" s="135">
        <v>351</v>
      </c>
      <c r="C21" s="139">
        <v>3000</v>
      </c>
      <c r="D21" s="139">
        <v>3500</v>
      </c>
      <c r="E21" s="139">
        <v>4400</v>
      </c>
      <c r="F21" s="137" t="s">
        <v>550</v>
      </c>
      <c r="G21" s="138">
        <v>54.05</v>
      </c>
      <c r="H21" s="137" t="s">
        <v>551</v>
      </c>
      <c r="I21" s="138">
        <v>18.75</v>
      </c>
      <c r="J21" s="138">
        <v>400</v>
      </c>
      <c r="K21" s="138">
        <v>400</v>
      </c>
      <c r="L21" s="138">
        <v>500</v>
      </c>
      <c r="M21" s="138">
        <v>500</v>
      </c>
      <c r="N21" s="138">
        <v>600</v>
      </c>
      <c r="O21" s="138">
        <v>600</v>
      </c>
      <c r="P21" s="138">
        <v>800</v>
      </c>
      <c r="Q21" s="138">
        <v>800</v>
      </c>
      <c r="R21" s="139">
        <v>1000</v>
      </c>
      <c r="S21" s="139">
        <v>1000</v>
      </c>
      <c r="T21" s="139">
        <v>1200</v>
      </c>
      <c r="U21" s="139">
        <v>1200</v>
      </c>
      <c r="V21" s="140" t="s">
        <v>549</v>
      </c>
      <c r="W21" s="141"/>
      <c r="X21" s="140" t="s">
        <v>552</v>
      </c>
      <c r="Y21" s="138">
        <v>400</v>
      </c>
      <c r="Z21" s="139">
        <v>2600</v>
      </c>
      <c r="AA21" s="140" t="s">
        <v>486</v>
      </c>
      <c r="AB21" s="138">
        <v>71.63</v>
      </c>
      <c r="AC21" s="140" t="s">
        <v>487</v>
      </c>
      <c r="AD21" s="138">
        <v>271.52</v>
      </c>
      <c r="AE21" s="138">
        <v>0</v>
      </c>
      <c r="AF21" s="138">
        <v>0</v>
      </c>
      <c r="AG21" s="139">
        <v>120000</v>
      </c>
    </row>
    <row r="22" spans="1:33" s="403" customFormat="1" ht="14.25" customHeight="1">
      <c r="A22" s="134" t="s">
        <v>51</v>
      </c>
      <c r="B22" s="135">
        <v>381</v>
      </c>
      <c r="C22" s="136">
        <v>2837.70888397</v>
      </c>
      <c r="D22" s="136">
        <v>4143.8308846549999</v>
      </c>
      <c r="E22" s="136">
        <v>4143.8308846549999</v>
      </c>
      <c r="F22" s="137" t="s">
        <v>545</v>
      </c>
      <c r="G22" s="138">
        <v>438.60630750000001</v>
      </c>
      <c r="H22" s="137" t="s">
        <v>546</v>
      </c>
      <c r="I22" s="138">
        <v>543.91182140000001</v>
      </c>
      <c r="J22" s="138">
        <v>0</v>
      </c>
      <c r="K22" s="138">
        <v>0</v>
      </c>
      <c r="L22" s="138">
        <v>0</v>
      </c>
      <c r="M22" s="138">
        <v>0</v>
      </c>
      <c r="N22" s="138">
        <v>554.55200000000002</v>
      </c>
      <c r="O22" s="138">
        <v>687.56439999999998</v>
      </c>
      <c r="P22" s="138">
        <v>693.18989999999997</v>
      </c>
      <c r="Q22" s="138">
        <v>859.45550000000003</v>
      </c>
      <c r="R22" s="138">
        <v>831.8279</v>
      </c>
      <c r="S22" s="136">
        <v>1031.347</v>
      </c>
      <c r="T22" s="136">
        <v>1386.38</v>
      </c>
      <c r="U22" s="136">
        <v>1718.9110000000001</v>
      </c>
      <c r="V22" s="140" t="s">
        <v>547</v>
      </c>
      <c r="W22" s="138">
        <v>600</v>
      </c>
      <c r="X22" s="140" t="s">
        <v>552</v>
      </c>
      <c r="Y22" s="136">
        <v>1401.0509999999999</v>
      </c>
      <c r="Z22" s="136">
        <v>3263.9879999999998</v>
      </c>
      <c r="AA22" s="140" t="s">
        <v>486</v>
      </c>
      <c r="AB22" s="138">
        <v>565</v>
      </c>
      <c r="AC22" s="140" t="s">
        <v>487</v>
      </c>
      <c r="AD22" s="138">
        <v>700</v>
      </c>
      <c r="AE22" s="138">
        <v>0</v>
      </c>
      <c r="AF22" s="138">
        <v>0</v>
      </c>
      <c r="AG22" s="139">
        <v>110000</v>
      </c>
    </row>
    <row r="23" spans="1:33" s="403" customFormat="1" ht="14.25" customHeight="1">
      <c r="A23" s="134" t="s">
        <v>52</v>
      </c>
      <c r="B23" s="135">
        <v>873</v>
      </c>
      <c r="C23" s="136">
        <v>2447.42085</v>
      </c>
      <c r="D23" s="136">
        <v>3433.9262699999999</v>
      </c>
      <c r="E23" s="136">
        <v>4464.1041500000001</v>
      </c>
      <c r="F23" s="137" t="s">
        <v>550</v>
      </c>
      <c r="G23" s="138">
        <v>400</v>
      </c>
      <c r="H23" s="137" t="s">
        <v>551</v>
      </c>
      <c r="I23" s="138">
        <v>400</v>
      </c>
      <c r="J23" s="138">
        <v>250</v>
      </c>
      <c r="K23" s="138">
        <v>250</v>
      </c>
      <c r="L23" s="138">
        <v>500</v>
      </c>
      <c r="M23" s="138">
        <v>500</v>
      </c>
      <c r="N23" s="138">
        <v>750</v>
      </c>
      <c r="O23" s="138">
        <v>750</v>
      </c>
      <c r="P23" s="139">
        <v>1000</v>
      </c>
      <c r="Q23" s="139">
        <v>1000</v>
      </c>
      <c r="R23" s="139">
        <v>1250</v>
      </c>
      <c r="S23" s="139">
        <v>1250</v>
      </c>
      <c r="T23" s="139">
        <v>1500</v>
      </c>
      <c r="U23" s="139">
        <v>1500</v>
      </c>
      <c r="V23" s="140" t="s">
        <v>547</v>
      </c>
      <c r="W23" s="138">
        <v>750</v>
      </c>
      <c r="X23" s="140" t="s">
        <v>548</v>
      </c>
      <c r="Y23" s="138">
        <v>750</v>
      </c>
      <c r="Z23" s="138">
        <v>750</v>
      </c>
      <c r="AA23" s="140" t="s">
        <v>486</v>
      </c>
      <c r="AB23" s="138">
        <v>750</v>
      </c>
      <c r="AC23" s="140" t="s">
        <v>487</v>
      </c>
      <c r="AD23" s="138">
        <v>750</v>
      </c>
      <c r="AE23" s="138">
        <v>0</v>
      </c>
      <c r="AF23" s="138">
        <v>0</v>
      </c>
      <c r="AG23" s="139">
        <v>150000</v>
      </c>
    </row>
    <row r="24" spans="1:33" s="403" customFormat="1" ht="14.25" customHeight="1">
      <c r="A24" s="142" t="s">
        <v>53</v>
      </c>
      <c r="B24" s="143">
        <v>202</v>
      </c>
      <c r="C24" s="144">
        <v>3355</v>
      </c>
      <c r="D24" s="144">
        <v>4560</v>
      </c>
      <c r="E24" s="144">
        <v>5014</v>
      </c>
      <c r="F24" s="145" t="s">
        <v>545</v>
      </c>
      <c r="G24" s="144">
        <v>1550</v>
      </c>
      <c r="H24" s="145" t="s">
        <v>546</v>
      </c>
      <c r="I24" s="144">
        <v>2975</v>
      </c>
      <c r="J24" s="144">
        <v>0</v>
      </c>
      <c r="K24" s="144">
        <v>0</v>
      </c>
      <c r="L24" s="144">
        <v>0</v>
      </c>
      <c r="M24" s="144">
        <v>0</v>
      </c>
      <c r="N24" s="144">
        <v>0</v>
      </c>
      <c r="O24" s="144">
        <v>0</v>
      </c>
      <c r="P24" s="144">
        <v>0</v>
      </c>
      <c r="Q24" s="144">
        <v>0</v>
      </c>
      <c r="R24" s="144">
        <v>0</v>
      </c>
      <c r="S24" s="144">
        <v>0</v>
      </c>
      <c r="T24" s="144">
        <v>0</v>
      </c>
      <c r="U24" s="144">
        <v>0</v>
      </c>
      <c r="V24" s="143" t="s">
        <v>554</v>
      </c>
      <c r="W24" s="144">
        <v>1000</v>
      </c>
      <c r="X24" s="143" t="s">
        <v>548</v>
      </c>
      <c r="Y24" s="144">
        <v>680</v>
      </c>
      <c r="Z24" s="144">
        <v>2648</v>
      </c>
      <c r="AA24" s="143" t="s">
        <v>486</v>
      </c>
      <c r="AB24" s="144">
        <v>1000</v>
      </c>
      <c r="AC24" s="143" t="s">
        <v>487</v>
      </c>
      <c r="AD24" s="144">
        <v>1000</v>
      </c>
      <c r="AE24" s="144">
        <v>0</v>
      </c>
      <c r="AF24" s="144">
        <v>0</v>
      </c>
      <c r="AG24" s="144">
        <v>150000</v>
      </c>
    </row>
    <row r="25" spans="1:33" s="403" customFormat="1" ht="14.25" customHeight="1">
      <c r="A25" s="134" t="s">
        <v>54</v>
      </c>
      <c r="B25" s="135">
        <v>823</v>
      </c>
      <c r="C25" s="139">
        <v>2908</v>
      </c>
      <c r="D25" s="139">
        <v>4170</v>
      </c>
      <c r="E25" s="139">
        <v>4879</v>
      </c>
      <c r="F25" s="398" t="s">
        <v>550</v>
      </c>
      <c r="G25" s="141"/>
      <c r="H25" s="398" t="s">
        <v>551</v>
      </c>
      <c r="I25" s="141"/>
      <c r="J25" s="138">
        <v>0</v>
      </c>
      <c r="K25" s="138">
        <v>0</v>
      </c>
      <c r="L25" s="138">
        <v>554</v>
      </c>
      <c r="M25" s="138">
        <v>554</v>
      </c>
      <c r="N25" s="138">
        <v>554</v>
      </c>
      <c r="O25" s="138">
        <v>554</v>
      </c>
      <c r="P25" s="139">
        <v>1108</v>
      </c>
      <c r="Q25" s="139">
        <v>1108</v>
      </c>
      <c r="R25" s="139">
        <v>1662</v>
      </c>
      <c r="S25" s="139">
        <v>1662</v>
      </c>
      <c r="T25" s="139">
        <v>2216</v>
      </c>
      <c r="U25" s="139">
        <v>2216</v>
      </c>
      <c r="V25" s="140" t="s">
        <v>549</v>
      </c>
      <c r="W25" s="141"/>
      <c r="X25" s="140" t="s">
        <v>549</v>
      </c>
      <c r="Y25" s="141"/>
      <c r="Z25" s="141"/>
      <c r="AA25" s="140" t="s">
        <v>549</v>
      </c>
      <c r="AB25" s="141"/>
      <c r="AC25" s="140"/>
      <c r="AD25" s="141"/>
      <c r="AE25" s="141"/>
      <c r="AF25" s="141"/>
      <c r="AG25" s="139">
        <v>120000</v>
      </c>
    </row>
    <row r="26" spans="1:33" s="403" customFormat="1" ht="14.25" customHeight="1">
      <c r="A26" s="134" t="s">
        <v>184</v>
      </c>
      <c r="B26" s="135">
        <v>895</v>
      </c>
      <c r="C26" s="136">
        <v>2705.8308388830001</v>
      </c>
      <c r="D26" s="136">
        <v>3786.1186381799998</v>
      </c>
      <c r="E26" s="136">
        <v>4532.0551005779998</v>
      </c>
      <c r="F26" s="137" t="s">
        <v>550</v>
      </c>
      <c r="G26" s="138">
        <v>274.461294436</v>
      </c>
      <c r="H26" s="137" t="s">
        <v>551</v>
      </c>
      <c r="I26" s="138">
        <v>271.50313953199998</v>
      </c>
      <c r="J26" s="138">
        <v>0</v>
      </c>
      <c r="K26" s="138">
        <v>0</v>
      </c>
      <c r="L26" s="138">
        <v>300</v>
      </c>
      <c r="M26" s="138">
        <v>300</v>
      </c>
      <c r="N26" s="138">
        <v>600</v>
      </c>
      <c r="O26" s="138">
        <v>600</v>
      </c>
      <c r="P26" s="139">
        <v>1200</v>
      </c>
      <c r="Q26" s="139">
        <v>1200</v>
      </c>
      <c r="R26" s="139">
        <v>1200</v>
      </c>
      <c r="S26" s="139">
        <v>1200</v>
      </c>
      <c r="T26" s="139">
        <v>1200</v>
      </c>
      <c r="U26" s="139">
        <v>1200</v>
      </c>
      <c r="V26" s="140" t="s">
        <v>547</v>
      </c>
      <c r="W26" s="138">
        <v>250</v>
      </c>
      <c r="X26" s="140" t="s">
        <v>552</v>
      </c>
      <c r="Y26" s="136">
        <v>2127.5508574740002</v>
      </c>
      <c r="Z26" s="136">
        <v>4005.639246274</v>
      </c>
      <c r="AA26" s="140" t="s">
        <v>490</v>
      </c>
      <c r="AB26" s="138">
        <v>500</v>
      </c>
      <c r="AC26" s="140" t="s">
        <v>491</v>
      </c>
      <c r="AD26" s="138">
        <v>500</v>
      </c>
      <c r="AE26" s="138">
        <v>0</v>
      </c>
      <c r="AF26" s="138">
        <v>0</v>
      </c>
      <c r="AG26" s="139">
        <v>130000</v>
      </c>
    </row>
    <row r="27" spans="1:33" s="403" customFormat="1" ht="14.25" customHeight="1">
      <c r="A27" s="134" t="s">
        <v>55</v>
      </c>
      <c r="B27" s="135">
        <v>896</v>
      </c>
      <c r="C27" s="136">
        <v>2760.6</v>
      </c>
      <c r="D27" s="136">
        <v>3604.5</v>
      </c>
      <c r="E27" s="136">
        <v>4317.3</v>
      </c>
      <c r="F27" s="137" t="s">
        <v>550</v>
      </c>
      <c r="G27" s="136">
        <v>1667.21</v>
      </c>
      <c r="H27" s="137" t="s">
        <v>551</v>
      </c>
      <c r="I27" s="136">
        <v>1745.99</v>
      </c>
      <c r="J27" s="141"/>
      <c r="K27" s="141"/>
      <c r="L27" s="141"/>
      <c r="M27" s="141"/>
      <c r="N27" s="141"/>
      <c r="O27" s="141"/>
      <c r="P27" s="141"/>
      <c r="Q27" s="141"/>
      <c r="R27" s="141"/>
      <c r="S27" s="141"/>
      <c r="T27" s="141"/>
      <c r="U27" s="141"/>
      <c r="V27" s="140" t="s">
        <v>549</v>
      </c>
      <c r="W27" s="141"/>
      <c r="X27" s="140" t="s">
        <v>548</v>
      </c>
      <c r="Y27" s="136">
        <v>1248.98</v>
      </c>
      <c r="Z27" s="136">
        <v>2998.63</v>
      </c>
      <c r="AA27" s="140" t="s">
        <v>486</v>
      </c>
      <c r="AB27" s="138">
        <v>314.08999999999997</v>
      </c>
      <c r="AC27" s="140" t="s">
        <v>487</v>
      </c>
      <c r="AD27" s="138">
        <v>46.92</v>
      </c>
      <c r="AE27" s="141"/>
      <c r="AF27" s="141"/>
      <c r="AG27" s="139">
        <v>106710</v>
      </c>
    </row>
    <row r="28" spans="1:33" s="403" customFormat="1" ht="14.25" customHeight="1">
      <c r="A28" s="134" t="s">
        <v>186</v>
      </c>
      <c r="B28" s="135">
        <v>201</v>
      </c>
      <c r="C28" s="136">
        <v>4911.16</v>
      </c>
      <c r="D28" s="138">
        <v>0</v>
      </c>
      <c r="E28" s="138">
        <v>0</v>
      </c>
      <c r="F28" s="137" t="s">
        <v>545</v>
      </c>
      <c r="G28" s="139">
        <v>3503</v>
      </c>
      <c r="H28" s="398" t="s">
        <v>551</v>
      </c>
      <c r="I28" s="141"/>
      <c r="J28" s="141"/>
      <c r="K28" s="141"/>
      <c r="L28" s="141"/>
      <c r="M28" s="141"/>
      <c r="N28" s="141"/>
      <c r="O28" s="141"/>
      <c r="P28" s="138">
        <v>200</v>
      </c>
      <c r="Q28" s="141"/>
      <c r="R28" s="138">
        <v>300</v>
      </c>
      <c r="S28" s="141"/>
      <c r="T28" s="138">
        <v>400</v>
      </c>
      <c r="U28" s="141"/>
      <c r="V28" s="140" t="s">
        <v>549</v>
      </c>
      <c r="W28" s="141"/>
      <c r="X28" s="140" t="s">
        <v>552</v>
      </c>
      <c r="Y28" s="139">
        <v>4898</v>
      </c>
      <c r="Z28" s="141"/>
      <c r="AA28" s="140" t="s">
        <v>486</v>
      </c>
      <c r="AB28" s="138">
        <v>690</v>
      </c>
      <c r="AC28" s="140"/>
      <c r="AD28" s="141"/>
      <c r="AE28" s="138">
        <v>690</v>
      </c>
      <c r="AF28" s="141"/>
      <c r="AG28" s="139">
        <v>150000</v>
      </c>
    </row>
    <row r="29" spans="1:33" s="403" customFormat="1" ht="14.25" customHeight="1">
      <c r="A29" s="134" t="s">
        <v>56</v>
      </c>
      <c r="B29" s="135">
        <v>908</v>
      </c>
      <c r="C29" s="136">
        <v>2830.1842000000001</v>
      </c>
      <c r="D29" s="136">
        <v>3600.7336</v>
      </c>
      <c r="E29" s="136">
        <v>4786.53</v>
      </c>
      <c r="F29" s="137" t="s">
        <v>545</v>
      </c>
      <c r="G29" s="138">
        <v>335.48439999999999</v>
      </c>
      <c r="H29" s="137" t="s">
        <v>546</v>
      </c>
      <c r="I29" s="138">
        <v>316.17290000000003</v>
      </c>
      <c r="J29" s="138">
        <v>579.03499999999997</v>
      </c>
      <c r="K29" s="138">
        <v>619.46600000000001</v>
      </c>
      <c r="L29" s="138">
        <v>669.38300000000004</v>
      </c>
      <c r="M29" s="138">
        <v>931.16700000000003</v>
      </c>
      <c r="N29" s="138">
        <v>817.71699999999998</v>
      </c>
      <c r="O29" s="136">
        <v>1554.2</v>
      </c>
      <c r="P29" s="136">
        <v>1086.085</v>
      </c>
      <c r="Q29" s="136">
        <v>2515.08</v>
      </c>
      <c r="R29" s="136">
        <v>1434.2719999999999</v>
      </c>
      <c r="S29" s="136">
        <v>2877.1129999999998</v>
      </c>
      <c r="T29" s="136">
        <v>1686.0889999999999</v>
      </c>
      <c r="U29" s="136">
        <v>3027.5309999999999</v>
      </c>
      <c r="V29" s="140" t="s">
        <v>549</v>
      </c>
      <c r="W29" s="141"/>
      <c r="X29" s="140" t="s">
        <v>552</v>
      </c>
      <c r="Y29" s="138">
        <v>536.28</v>
      </c>
      <c r="Z29" s="138">
        <v>998.82</v>
      </c>
      <c r="AA29" s="140" t="s">
        <v>486</v>
      </c>
      <c r="AB29" s="138">
        <v>120.45699999999999</v>
      </c>
      <c r="AC29" s="140" t="s">
        <v>487</v>
      </c>
      <c r="AD29" s="138">
        <v>259.54700000000003</v>
      </c>
      <c r="AE29" s="138">
        <v>0</v>
      </c>
      <c r="AF29" s="138">
        <v>0</v>
      </c>
      <c r="AG29" s="139">
        <v>83000</v>
      </c>
    </row>
    <row r="30" spans="1:33" s="403" customFormat="1" ht="14.25" customHeight="1">
      <c r="A30" s="134" t="s">
        <v>57</v>
      </c>
      <c r="B30" s="135">
        <v>331</v>
      </c>
      <c r="C30" s="136">
        <v>3152.7621475730002</v>
      </c>
      <c r="D30" s="136">
        <v>4408.2618440409997</v>
      </c>
      <c r="E30" s="136">
        <v>4408.2618440409997</v>
      </c>
      <c r="F30" s="137" t="s">
        <v>550</v>
      </c>
      <c r="G30" s="138">
        <v>418.61747136000002</v>
      </c>
      <c r="H30" s="137" t="s">
        <v>551</v>
      </c>
      <c r="I30" s="138">
        <v>573.77009053200004</v>
      </c>
      <c r="J30" s="138">
        <v>429.02125292599999</v>
      </c>
      <c r="K30" s="138">
        <v>424.53117982600003</v>
      </c>
      <c r="L30" s="138">
        <v>452.21496616399997</v>
      </c>
      <c r="M30" s="138">
        <v>454.80747606599999</v>
      </c>
      <c r="N30" s="138">
        <v>487.005536022</v>
      </c>
      <c r="O30" s="138">
        <v>500.22192042699999</v>
      </c>
      <c r="P30" s="138">
        <v>525.66172475200005</v>
      </c>
      <c r="Q30" s="138">
        <v>550.682414161</v>
      </c>
      <c r="R30" s="138">
        <v>556.58667573599996</v>
      </c>
      <c r="S30" s="138">
        <v>591.05080914799998</v>
      </c>
      <c r="T30" s="138">
        <v>633.89905319699994</v>
      </c>
      <c r="U30" s="138">
        <v>691.971796617</v>
      </c>
      <c r="V30" s="140" t="s">
        <v>549</v>
      </c>
      <c r="W30" s="141"/>
      <c r="X30" s="140" t="s">
        <v>549</v>
      </c>
      <c r="Y30" s="141"/>
      <c r="Z30" s="136">
        <v>3019.1007602909999</v>
      </c>
      <c r="AA30" s="140" t="s">
        <v>486</v>
      </c>
      <c r="AB30" s="138">
        <v>538.776762803</v>
      </c>
      <c r="AC30" s="140" t="s">
        <v>487</v>
      </c>
      <c r="AD30" s="136">
        <v>1463.963722814</v>
      </c>
      <c r="AE30" s="138">
        <v>377.30677126299997</v>
      </c>
      <c r="AF30" s="138">
        <v>427.62009739199999</v>
      </c>
      <c r="AG30" s="136">
        <v>160752.75389647501</v>
      </c>
    </row>
    <row r="31" spans="1:33" s="403" customFormat="1" ht="14.25" customHeight="1">
      <c r="A31" s="134" t="s">
        <v>58</v>
      </c>
      <c r="B31" s="135">
        <v>306</v>
      </c>
      <c r="C31" s="136">
        <v>2838.9</v>
      </c>
      <c r="D31" s="136">
        <v>3895.1</v>
      </c>
      <c r="E31" s="136">
        <v>4028.48</v>
      </c>
      <c r="F31" s="137" t="s">
        <v>550</v>
      </c>
      <c r="G31" s="138">
        <v>986.92</v>
      </c>
      <c r="H31" s="137" t="s">
        <v>551</v>
      </c>
      <c r="I31" s="136">
        <v>1027.07</v>
      </c>
      <c r="J31" s="138">
        <v>88.36</v>
      </c>
      <c r="K31" s="138">
        <v>135.41999999999999</v>
      </c>
      <c r="L31" s="138">
        <v>160.65</v>
      </c>
      <c r="M31" s="138">
        <v>270.8</v>
      </c>
      <c r="N31" s="138">
        <v>267.77</v>
      </c>
      <c r="O31" s="138">
        <v>410.54</v>
      </c>
      <c r="P31" s="138">
        <v>338.37</v>
      </c>
      <c r="Q31" s="138">
        <v>491.4</v>
      </c>
      <c r="R31" s="138">
        <v>677.36</v>
      </c>
      <c r="S31" s="138">
        <v>983.58</v>
      </c>
      <c r="T31" s="136">
        <v>1026.1400000000001</v>
      </c>
      <c r="U31" s="136">
        <v>1490.49</v>
      </c>
      <c r="V31" s="140" t="s">
        <v>547</v>
      </c>
      <c r="W31" s="138">
        <v>500</v>
      </c>
      <c r="X31" s="140" t="s">
        <v>552</v>
      </c>
      <c r="Y31" s="138">
        <v>376.69</v>
      </c>
      <c r="Z31" s="136">
        <v>1166.6500000000001</v>
      </c>
      <c r="AA31" s="140" t="s">
        <v>486</v>
      </c>
      <c r="AB31" s="138">
        <v>521.03</v>
      </c>
      <c r="AC31" s="140" t="s">
        <v>487</v>
      </c>
      <c r="AD31" s="136">
        <v>1600.7</v>
      </c>
      <c r="AE31" s="138">
        <v>276.14</v>
      </c>
      <c r="AF31" s="138">
        <v>487.84</v>
      </c>
      <c r="AG31" s="139">
        <v>150000</v>
      </c>
    </row>
    <row r="32" spans="1:33" s="403" customFormat="1" ht="14.25" customHeight="1">
      <c r="A32" s="134" t="s">
        <v>59</v>
      </c>
      <c r="B32" s="135">
        <v>909</v>
      </c>
      <c r="C32" s="136">
        <v>3398.5358380150001</v>
      </c>
      <c r="D32" s="136">
        <v>3874.3308553369998</v>
      </c>
      <c r="E32" s="136">
        <v>4791.9355316009996</v>
      </c>
      <c r="F32" s="137" t="s">
        <v>545</v>
      </c>
      <c r="G32" s="138">
        <v>427.80215509999999</v>
      </c>
      <c r="H32" s="137" t="s">
        <v>546</v>
      </c>
      <c r="I32" s="138">
        <v>427.80215509999999</v>
      </c>
      <c r="J32" s="141"/>
      <c r="K32" s="141"/>
      <c r="L32" s="141"/>
      <c r="M32" s="141"/>
      <c r="N32" s="141"/>
      <c r="O32" s="141"/>
      <c r="P32" s="141"/>
      <c r="Q32" s="141"/>
      <c r="R32" s="141"/>
      <c r="S32" s="141"/>
      <c r="T32" s="141"/>
      <c r="U32" s="141"/>
      <c r="V32" s="140" t="s">
        <v>547</v>
      </c>
      <c r="W32" s="138">
        <v>302.47640000000001</v>
      </c>
      <c r="X32" s="140" t="s">
        <v>548</v>
      </c>
      <c r="Y32" s="138">
        <v>375.31727999999998</v>
      </c>
      <c r="Z32" s="136">
        <v>1069.48242</v>
      </c>
      <c r="AA32" s="140" t="s">
        <v>486</v>
      </c>
      <c r="AB32" s="138">
        <v>166.43097</v>
      </c>
      <c r="AC32" s="140" t="s">
        <v>487</v>
      </c>
      <c r="AD32" s="138">
        <v>166.43097</v>
      </c>
      <c r="AE32" s="138">
        <v>35.881134000000003</v>
      </c>
      <c r="AF32" s="138">
        <v>35.881134000000003</v>
      </c>
      <c r="AG32" s="139">
        <v>70000</v>
      </c>
    </row>
    <row r="33" spans="1:33" s="403" customFormat="1" ht="14.25" customHeight="1">
      <c r="A33" s="134" t="s">
        <v>60</v>
      </c>
      <c r="B33" s="135">
        <v>841</v>
      </c>
      <c r="C33" s="136">
        <v>3035.88</v>
      </c>
      <c r="D33" s="136">
        <v>4119.88</v>
      </c>
      <c r="E33" s="136">
        <v>4817.88</v>
      </c>
      <c r="F33" s="137" t="s">
        <v>545</v>
      </c>
      <c r="G33" s="138">
        <v>824</v>
      </c>
      <c r="H33" s="137" t="s">
        <v>546</v>
      </c>
      <c r="I33" s="139">
        <v>1237</v>
      </c>
      <c r="J33" s="138">
        <v>0</v>
      </c>
      <c r="K33" s="138">
        <v>0</v>
      </c>
      <c r="L33" s="138">
        <v>0</v>
      </c>
      <c r="M33" s="138">
        <v>0</v>
      </c>
      <c r="N33" s="138">
        <v>703</v>
      </c>
      <c r="O33" s="138">
        <v>691</v>
      </c>
      <c r="P33" s="138">
        <v>703</v>
      </c>
      <c r="Q33" s="138">
        <v>691</v>
      </c>
      <c r="R33" s="138">
        <v>703</v>
      </c>
      <c r="S33" s="138">
        <v>691</v>
      </c>
      <c r="T33" s="138">
        <v>703</v>
      </c>
      <c r="U33" s="138">
        <v>691</v>
      </c>
      <c r="V33" s="140" t="s">
        <v>547</v>
      </c>
      <c r="W33" s="138">
        <v>866</v>
      </c>
      <c r="X33" s="140" t="s">
        <v>548</v>
      </c>
      <c r="Y33" s="138">
        <v>212</v>
      </c>
      <c r="Z33" s="138">
        <v>822</v>
      </c>
      <c r="AA33" s="140" t="s">
        <v>486</v>
      </c>
      <c r="AB33" s="138">
        <v>277.06</v>
      </c>
      <c r="AC33" s="140" t="s">
        <v>487</v>
      </c>
      <c r="AD33" s="138">
        <v>240.8</v>
      </c>
      <c r="AE33" s="138">
        <v>0</v>
      </c>
      <c r="AF33" s="138">
        <v>0</v>
      </c>
      <c r="AG33" s="139">
        <v>200000</v>
      </c>
    </row>
    <row r="34" spans="1:33" s="403" customFormat="1" ht="14.25" customHeight="1">
      <c r="A34" s="134" t="s">
        <v>61</v>
      </c>
      <c r="B34" s="135">
        <v>831</v>
      </c>
      <c r="C34" s="136">
        <v>2519.6252409650001</v>
      </c>
      <c r="D34" s="136">
        <v>3523.6221503910001</v>
      </c>
      <c r="E34" s="136">
        <v>3963.721985484</v>
      </c>
      <c r="F34" s="137" t="s">
        <v>545</v>
      </c>
      <c r="G34" s="136">
        <v>1076.69</v>
      </c>
      <c r="H34" s="137" t="s">
        <v>546</v>
      </c>
      <c r="I34" s="138">
        <v>824.6</v>
      </c>
      <c r="J34" s="138">
        <v>135.25</v>
      </c>
      <c r="K34" s="138">
        <v>107.37</v>
      </c>
      <c r="L34" s="138">
        <v>270.51</v>
      </c>
      <c r="M34" s="138">
        <v>215.24</v>
      </c>
      <c r="N34" s="138">
        <v>406.28</v>
      </c>
      <c r="O34" s="138">
        <v>322.62</v>
      </c>
      <c r="P34" s="138">
        <v>541.53</v>
      </c>
      <c r="Q34" s="138">
        <v>429.99</v>
      </c>
      <c r="R34" s="136">
        <v>1083.07</v>
      </c>
      <c r="S34" s="138">
        <v>860.48</v>
      </c>
      <c r="T34" s="136">
        <v>1083.07</v>
      </c>
      <c r="U34" s="138">
        <v>860.48</v>
      </c>
      <c r="V34" s="140" t="s">
        <v>554</v>
      </c>
      <c r="W34" s="139">
        <v>1657</v>
      </c>
      <c r="X34" s="140" t="s">
        <v>549</v>
      </c>
      <c r="Y34" s="141"/>
      <c r="Z34" s="136">
        <v>1864.92</v>
      </c>
      <c r="AA34" s="140" t="s">
        <v>486</v>
      </c>
      <c r="AB34" s="138">
        <v>932.68</v>
      </c>
      <c r="AC34" s="140" t="s">
        <v>487</v>
      </c>
      <c r="AD34" s="136">
        <v>2738.7</v>
      </c>
      <c r="AE34" s="138">
        <v>762</v>
      </c>
      <c r="AF34" s="139">
        <v>1793</v>
      </c>
      <c r="AG34" s="139">
        <v>100000</v>
      </c>
    </row>
    <row r="35" spans="1:33" s="403" customFormat="1" ht="14.25" customHeight="1">
      <c r="A35" s="134" t="s">
        <v>62</v>
      </c>
      <c r="B35" s="135">
        <v>830</v>
      </c>
      <c r="C35" s="136">
        <v>2504.8730460400002</v>
      </c>
      <c r="D35" s="136">
        <v>3547.5348546599998</v>
      </c>
      <c r="E35" s="136">
        <v>4178.1922972299999</v>
      </c>
      <c r="F35" s="137" t="s">
        <v>545</v>
      </c>
      <c r="G35" s="136">
        <v>1469.1293037299999</v>
      </c>
      <c r="H35" s="137" t="s">
        <v>546</v>
      </c>
      <c r="I35" s="136">
        <v>1786.7584724599999</v>
      </c>
      <c r="J35" s="138">
        <v>0</v>
      </c>
      <c r="K35" s="138">
        <v>0</v>
      </c>
      <c r="L35" s="138">
        <v>0</v>
      </c>
      <c r="M35" s="138">
        <v>0</v>
      </c>
      <c r="N35" s="138">
        <v>0</v>
      </c>
      <c r="O35" s="138">
        <v>0</v>
      </c>
      <c r="P35" s="138">
        <v>0</v>
      </c>
      <c r="Q35" s="138">
        <v>0</v>
      </c>
      <c r="R35" s="138">
        <v>0</v>
      </c>
      <c r="S35" s="138">
        <v>0</v>
      </c>
      <c r="T35" s="138">
        <v>0</v>
      </c>
      <c r="U35" s="138">
        <v>0</v>
      </c>
      <c r="V35" s="140" t="s">
        <v>549</v>
      </c>
      <c r="W35" s="141"/>
      <c r="X35" s="140" t="s">
        <v>552</v>
      </c>
      <c r="Y35" s="138">
        <v>160.96541207999999</v>
      </c>
      <c r="Z35" s="136">
        <v>2359.7499614899998</v>
      </c>
      <c r="AA35" s="140" t="s">
        <v>490</v>
      </c>
      <c r="AB35" s="138">
        <v>350.16771008000001</v>
      </c>
      <c r="AC35" s="140" t="s">
        <v>491</v>
      </c>
      <c r="AD35" s="138">
        <v>316.75477885999999</v>
      </c>
      <c r="AE35" s="138">
        <v>0</v>
      </c>
      <c r="AF35" s="138">
        <v>0</v>
      </c>
      <c r="AG35" s="136">
        <v>126006.36373278</v>
      </c>
    </row>
    <row r="36" spans="1:33" s="403" customFormat="1" ht="14.25" customHeight="1">
      <c r="A36" s="134" t="s">
        <v>63</v>
      </c>
      <c r="B36" s="135">
        <v>878</v>
      </c>
      <c r="C36" s="136">
        <v>2908.04376</v>
      </c>
      <c r="D36" s="136">
        <v>4073.7359299999998</v>
      </c>
      <c r="E36" s="136">
        <v>4073.7359299999998</v>
      </c>
      <c r="F36" s="137" t="s">
        <v>545</v>
      </c>
      <c r="G36" s="136">
        <v>1264.9521500000001</v>
      </c>
      <c r="H36" s="137" t="s">
        <v>546</v>
      </c>
      <c r="I36" s="138">
        <v>372.17631999999998</v>
      </c>
      <c r="J36" s="138">
        <v>0</v>
      </c>
      <c r="K36" s="138">
        <v>0</v>
      </c>
      <c r="L36" s="138">
        <v>0</v>
      </c>
      <c r="M36" s="138">
        <v>0</v>
      </c>
      <c r="N36" s="138">
        <v>0</v>
      </c>
      <c r="O36" s="138">
        <v>0</v>
      </c>
      <c r="P36" s="138">
        <v>0</v>
      </c>
      <c r="Q36" s="138">
        <v>0</v>
      </c>
      <c r="R36" s="138">
        <v>0</v>
      </c>
      <c r="S36" s="138">
        <v>0</v>
      </c>
      <c r="T36" s="138">
        <v>0</v>
      </c>
      <c r="U36" s="138">
        <v>0</v>
      </c>
      <c r="V36" s="140" t="s">
        <v>549</v>
      </c>
      <c r="W36" s="141"/>
      <c r="X36" s="140" t="s">
        <v>548</v>
      </c>
      <c r="Y36" s="138">
        <v>484.38376</v>
      </c>
      <c r="Z36" s="136">
        <v>2334.9688700000002</v>
      </c>
      <c r="AA36" s="140" t="s">
        <v>486</v>
      </c>
      <c r="AB36" s="138">
        <v>376.31472000000002</v>
      </c>
      <c r="AC36" s="140" t="s">
        <v>487</v>
      </c>
      <c r="AD36" s="138">
        <v>434.88724000000002</v>
      </c>
      <c r="AE36" s="138">
        <v>0</v>
      </c>
      <c r="AF36" s="138">
        <v>0</v>
      </c>
      <c r="AG36" s="139">
        <v>50000</v>
      </c>
    </row>
    <row r="37" spans="1:33" s="403" customFormat="1" ht="14.25" customHeight="1">
      <c r="A37" s="154" t="s">
        <v>64</v>
      </c>
      <c r="B37" s="155">
        <v>371</v>
      </c>
      <c r="C37" s="156">
        <v>2995.1235000000001</v>
      </c>
      <c r="D37" s="156">
        <v>4143.12</v>
      </c>
      <c r="E37" s="156">
        <v>4728.8</v>
      </c>
      <c r="F37" s="157" t="s">
        <v>545</v>
      </c>
      <c r="G37" s="158">
        <v>496.6173</v>
      </c>
      <c r="H37" s="157" t="s">
        <v>546</v>
      </c>
      <c r="I37" s="158">
        <v>980.697</v>
      </c>
      <c r="J37" s="159"/>
      <c r="K37" s="159"/>
      <c r="L37" s="159"/>
      <c r="M37" s="159"/>
      <c r="N37" s="159"/>
      <c r="O37" s="159"/>
      <c r="P37" s="159"/>
      <c r="Q37" s="159"/>
      <c r="R37" s="159"/>
      <c r="S37" s="159"/>
      <c r="T37" s="159"/>
      <c r="U37" s="159"/>
      <c r="V37" s="160" t="s">
        <v>547</v>
      </c>
      <c r="W37" s="161">
        <v>1000</v>
      </c>
      <c r="X37" s="160" t="s">
        <v>548</v>
      </c>
      <c r="Y37" s="158">
        <v>883.91</v>
      </c>
      <c r="Z37" s="156">
        <v>2852.0250000000001</v>
      </c>
      <c r="AA37" s="160" t="s">
        <v>549</v>
      </c>
      <c r="AB37" s="159"/>
      <c r="AC37" s="160" t="s">
        <v>549</v>
      </c>
      <c r="AD37" s="159"/>
      <c r="AE37" s="159"/>
      <c r="AF37" s="159"/>
      <c r="AG37" s="161">
        <v>120000</v>
      </c>
    </row>
    <row r="38" spans="1:33" s="403" customFormat="1" ht="14.25" customHeight="1">
      <c r="A38" s="146" t="s">
        <v>65</v>
      </c>
      <c r="B38" s="147">
        <v>835</v>
      </c>
      <c r="C38" s="153">
        <v>2578.84</v>
      </c>
      <c r="D38" s="153">
        <v>3618.05</v>
      </c>
      <c r="E38" s="153">
        <v>4542.8</v>
      </c>
      <c r="F38" s="149" t="s">
        <v>545</v>
      </c>
      <c r="G38" s="151">
        <v>850</v>
      </c>
      <c r="H38" s="149" t="s">
        <v>546</v>
      </c>
      <c r="I38" s="151">
        <v>850</v>
      </c>
      <c r="J38" s="151">
        <v>150</v>
      </c>
      <c r="K38" s="151">
        <v>150</v>
      </c>
      <c r="L38" s="151">
        <v>225</v>
      </c>
      <c r="M38" s="151">
        <v>225</v>
      </c>
      <c r="N38" s="151">
        <v>337.5</v>
      </c>
      <c r="O38" s="151">
        <v>337.5</v>
      </c>
      <c r="P38" s="151">
        <v>525</v>
      </c>
      <c r="Q38" s="151">
        <v>525</v>
      </c>
      <c r="R38" s="151">
        <v>600</v>
      </c>
      <c r="S38" s="151">
        <v>600</v>
      </c>
      <c r="T38" s="151">
        <v>675</v>
      </c>
      <c r="U38" s="151">
        <v>675</v>
      </c>
      <c r="V38" s="152" t="s">
        <v>554</v>
      </c>
      <c r="W38" s="148">
        <v>1069</v>
      </c>
      <c r="X38" s="152" t="s">
        <v>548</v>
      </c>
      <c r="Y38" s="151">
        <v>700</v>
      </c>
      <c r="Z38" s="148">
        <v>1200</v>
      </c>
      <c r="AA38" s="152" t="s">
        <v>488</v>
      </c>
      <c r="AB38" s="151">
        <v>300</v>
      </c>
      <c r="AC38" s="152" t="s">
        <v>489</v>
      </c>
      <c r="AD38" s="151">
        <v>600</v>
      </c>
      <c r="AE38" s="151">
        <v>100</v>
      </c>
      <c r="AF38" s="151">
        <v>100</v>
      </c>
      <c r="AG38" s="148">
        <v>138000</v>
      </c>
    </row>
    <row r="39" spans="1:33" s="403" customFormat="1" ht="14.25" customHeight="1">
      <c r="A39" s="134" t="s">
        <v>66</v>
      </c>
      <c r="B39" s="135">
        <v>332</v>
      </c>
      <c r="C39" s="136">
        <v>3125.548624</v>
      </c>
      <c r="D39" s="136">
        <v>4453.9068150000003</v>
      </c>
      <c r="E39" s="136">
        <v>4453.9068150000003</v>
      </c>
      <c r="F39" s="398" t="s">
        <v>550</v>
      </c>
      <c r="G39" s="141"/>
      <c r="H39" s="398" t="s">
        <v>551</v>
      </c>
      <c r="I39" s="141"/>
      <c r="J39" s="141"/>
      <c r="K39" s="141"/>
      <c r="L39" s="141"/>
      <c r="M39" s="141"/>
      <c r="N39" s="138">
        <v>300.52811100000002</v>
      </c>
      <c r="O39" s="138">
        <v>300.52811100000002</v>
      </c>
      <c r="P39" s="138">
        <v>601.055612</v>
      </c>
      <c r="Q39" s="138">
        <v>601.055612</v>
      </c>
      <c r="R39" s="138">
        <v>901.58361500000001</v>
      </c>
      <c r="S39" s="138">
        <v>901.58361500000001</v>
      </c>
      <c r="T39" s="136">
        <v>1202.1206400000001</v>
      </c>
      <c r="U39" s="136">
        <v>1202.1206400000001</v>
      </c>
      <c r="V39" s="140" t="s">
        <v>549</v>
      </c>
      <c r="W39" s="141"/>
      <c r="X39" s="140" t="s">
        <v>548</v>
      </c>
      <c r="Y39" s="138">
        <v>988.23034700000005</v>
      </c>
      <c r="Z39" s="138">
        <v>988.23034700000005</v>
      </c>
      <c r="AA39" s="140" t="s">
        <v>486</v>
      </c>
      <c r="AB39" s="138">
        <v>843.40293999999994</v>
      </c>
      <c r="AC39" s="140" t="s">
        <v>487</v>
      </c>
      <c r="AD39" s="138">
        <v>843.40293999999994</v>
      </c>
      <c r="AE39" s="141"/>
      <c r="AF39" s="141"/>
      <c r="AG39" s="139">
        <v>130000</v>
      </c>
    </row>
    <row r="40" spans="1:33" s="403" customFormat="1" ht="14.25" customHeight="1">
      <c r="A40" s="134" t="s">
        <v>67</v>
      </c>
      <c r="B40" s="135">
        <v>840</v>
      </c>
      <c r="C40" s="136">
        <v>2410.0767218209999</v>
      </c>
      <c r="D40" s="136">
        <v>3484.5141705599999</v>
      </c>
      <c r="E40" s="136">
        <v>4416.1969933150003</v>
      </c>
      <c r="F40" s="398" t="s">
        <v>550</v>
      </c>
      <c r="G40" s="141"/>
      <c r="H40" s="137" t="s">
        <v>551</v>
      </c>
      <c r="I40" s="136">
        <v>2473.4034959109999</v>
      </c>
      <c r="J40" s="138">
        <v>349.60780387800003</v>
      </c>
      <c r="K40" s="138">
        <v>364.47791632899998</v>
      </c>
      <c r="L40" s="138">
        <v>468.170429635</v>
      </c>
      <c r="M40" s="138">
        <v>451.49186879500002</v>
      </c>
      <c r="N40" s="138">
        <v>647.38850877799996</v>
      </c>
      <c r="O40" s="138">
        <v>572.48053798900003</v>
      </c>
      <c r="P40" s="138">
        <v>939.75403678099997</v>
      </c>
      <c r="Q40" s="138">
        <v>733.18062921399996</v>
      </c>
      <c r="R40" s="136">
        <v>1229.5385572770001</v>
      </c>
      <c r="S40" s="138">
        <v>887.22462237699995</v>
      </c>
      <c r="T40" s="136">
        <v>1956.803803879</v>
      </c>
      <c r="U40" s="136">
        <v>1335.879988399</v>
      </c>
      <c r="V40" s="140" t="s">
        <v>549</v>
      </c>
      <c r="W40" s="141"/>
      <c r="X40" s="140" t="s">
        <v>552</v>
      </c>
      <c r="Y40" s="138">
        <v>418.78282882500002</v>
      </c>
      <c r="Z40" s="138">
        <v>619.66227761599998</v>
      </c>
      <c r="AA40" s="140" t="s">
        <v>549</v>
      </c>
      <c r="AB40" s="141"/>
      <c r="AC40" s="140" t="s">
        <v>549</v>
      </c>
      <c r="AD40" s="141"/>
      <c r="AE40" s="141"/>
      <c r="AF40" s="141"/>
      <c r="AG40" s="139">
        <v>182000</v>
      </c>
    </row>
    <row r="41" spans="1:33" s="403" customFormat="1" ht="14.25" customHeight="1">
      <c r="A41" s="134" t="s">
        <v>68</v>
      </c>
      <c r="B41" s="135">
        <v>307</v>
      </c>
      <c r="C41" s="136">
        <v>3389.7192</v>
      </c>
      <c r="D41" s="136">
        <v>4318.7963</v>
      </c>
      <c r="E41" s="136">
        <v>5195.5366999999997</v>
      </c>
      <c r="F41" s="137" t="s">
        <v>550</v>
      </c>
      <c r="G41" s="136">
        <v>2036.4792</v>
      </c>
      <c r="H41" s="137" t="s">
        <v>551</v>
      </c>
      <c r="I41" s="136">
        <v>3085.2788999999998</v>
      </c>
      <c r="J41" s="141"/>
      <c r="K41" s="141"/>
      <c r="L41" s="141"/>
      <c r="M41" s="141"/>
      <c r="N41" s="141"/>
      <c r="O41" s="141"/>
      <c r="P41" s="141"/>
      <c r="Q41" s="141"/>
      <c r="R41" s="141"/>
      <c r="S41" s="138">
        <v>316.13299999999998</v>
      </c>
      <c r="T41" s="141"/>
      <c r="U41" s="138">
        <v>679.92</v>
      </c>
      <c r="V41" s="140" t="s">
        <v>547</v>
      </c>
      <c r="W41" s="138">
        <v>698.02</v>
      </c>
      <c r="X41" s="140" t="s">
        <v>549</v>
      </c>
      <c r="Y41" s="141"/>
      <c r="Z41" s="136">
        <v>1169.01</v>
      </c>
      <c r="AA41" s="140" t="s">
        <v>549</v>
      </c>
      <c r="AB41" s="141"/>
      <c r="AC41" s="140" t="s">
        <v>549</v>
      </c>
      <c r="AD41" s="141"/>
      <c r="AE41" s="136">
        <v>1210.8399999999999</v>
      </c>
      <c r="AF41" s="139">
        <v>2120</v>
      </c>
      <c r="AG41" s="139">
        <v>137000</v>
      </c>
    </row>
    <row r="42" spans="1:33" s="403" customFormat="1" ht="14.25" customHeight="1">
      <c r="A42" s="134" t="s">
        <v>70</v>
      </c>
      <c r="B42" s="135">
        <v>811</v>
      </c>
      <c r="C42" s="136">
        <v>2685.73</v>
      </c>
      <c r="D42" s="136">
        <v>3493.01</v>
      </c>
      <c r="E42" s="136">
        <v>4814.99</v>
      </c>
      <c r="F42" s="137" t="s">
        <v>550</v>
      </c>
      <c r="G42" s="138">
        <v>760.03</v>
      </c>
      <c r="H42" s="137" t="s">
        <v>551</v>
      </c>
      <c r="I42" s="136">
        <v>1863.75</v>
      </c>
      <c r="J42" s="138">
        <v>300</v>
      </c>
      <c r="K42" s="138">
        <v>300</v>
      </c>
      <c r="L42" s="138">
        <v>400</v>
      </c>
      <c r="M42" s="138">
        <v>400</v>
      </c>
      <c r="N42" s="138">
        <v>500</v>
      </c>
      <c r="O42" s="138">
        <v>500</v>
      </c>
      <c r="P42" s="138">
        <v>750</v>
      </c>
      <c r="Q42" s="138">
        <v>750</v>
      </c>
      <c r="R42" s="139">
        <v>1150</v>
      </c>
      <c r="S42" s="139">
        <v>1150</v>
      </c>
      <c r="T42" s="139">
        <v>1150</v>
      </c>
      <c r="U42" s="139">
        <v>1150</v>
      </c>
      <c r="V42" s="140" t="s">
        <v>554</v>
      </c>
      <c r="W42" s="139">
        <v>1008</v>
      </c>
      <c r="X42" s="140" t="s">
        <v>548</v>
      </c>
      <c r="Y42" s="138">
        <v>569.36</v>
      </c>
      <c r="Z42" s="136">
        <v>1105.52</v>
      </c>
      <c r="AA42" s="140" t="s">
        <v>486</v>
      </c>
      <c r="AB42" s="138">
        <v>463.7</v>
      </c>
      <c r="AC42" s="140" t="s">
        <v>487</v>
      </c>
      <c r="AD42" s="138">
        <v>187</v>
      </c>
      <c r="AE42" s="138">
        <v>0</v>
      </c>
      <c r="AF42" s="138">
        <v>0</v>
      </c>
      <c r="AG42" s="139">
        <v>130000</v>
      </c>
    </row>
    <row r="43" spans="1:33" s="403" customFormat="1" ht="14.25" customHeight="1">
      <c r="A43" s="146" t="s">
        <v>71</v>
      </c>
      <c r="B43" s="147">
        <v>845</v>
      </c>
      <c r="C43" s="153">
        <v>2442.5</v>
      </c>
      <c r="D43" s="153">
        <v>3592.07</v>
      </c>
      <c r="E43" s="153">
        <v>4511.6400000000003</v>
      </c>
      <c r="F43" s="149" t="s">
        <v>550</v>
      </c>
      <c r="G43" s="153">
        <v>1038.0999999999999</v>
      </c>
      <c r="H43" s="149" t="s">
        <v>551</v>
      </c>
      <c r="I43" s="153">
        <v>1902.34</v>
      </c>
      <c r="J43" s="151">
        <v>269.33</v>
      </c>
      <c r="K43" s="151">
        <v>402.63</v>
      </c>
      <c r="L43" s="151">
        <v>336.66</v>
      </c>
      <c r="M43" s="151">
        <v>503.28</v>
      </c>
      <c r="N43" s="151">
        <v>404</v>
      </c>
      <c r="O43" s="151">
        <v>603.94000000000005</v>
      </c>
      <c r="P43" s="151">
        <v>538.66</v>
      </c>
      <c r="Q43" s="151">
        <v>805.26</v>
      </c>
      <c r="R43" s="151">
        <v>673.33</v>
      </c>
      <c r="S43" s="153">
        <v>1006.57</v>
      </c>
      <c r="T43" s="151">
        <v>808</v>
      </c>
      <c r="U43" s="153">
        <v>1207.8800000000001</v>
      </c>
      <c r="V43" s="152" t="s">
        <v>549</v>
      </c>
      <c r="W43" s="150"/>
      <c r="X43" s="152" t="s">
        <v>548</v>
      </c>
      <c r="Y43" s="151">
        <v>528.14</v>
      </c>
      <c r="Z43" s="151">
        <v>928.49</v>
      </c>
      <c r="AA43" s="152" t="s">
        <v>549</v>
      </c>
      <c r="AB43" s="150"/>
      <c r="AC43" s="152" t="s">
        <v>549</v>
      </c>
      <c r="AD43" s="150"/>
      <c r="AE43" s="151">
        <v>0</v>
      </c>
      <c r="AF43" s="151">
        <v>0</v>
      </c>
      <c r="AG43" s="148">
        <v>175000</v>
      </c>
    </row>
    <row r="44" spans="1:33" s="403" customFormat="1" ht="14.25" customHeight="1">
      <c r="A44" s="134" t="s">
        <v>72</v>
      </c>
      <c r="B44" s="135">
        <v>308</v>
      </c>
      <c r="C44" s="136">
        <v>3398.5695167509998</v>
      </c>
      <c r="D44" s="136">
        <v>4346.07913388</v>
      </c>
      <c r="E44" s="136">
        <v>4774.0541295590001</v>
      </c>
      <c r="F44" s="137" t="s">
        <v>550</v>
      </c>
      <c r="G44" s="136">
        <v>1190.7535188889999</v>
      </c>
      <c r="H44" s="137" t="s">
        <v>551</v>
      </c>
      <c r="I44" s="136">
        <v>1458.168511481</v>
      </c>
      <c r="J44" s="138">
        <v>0</v>
      </c>
      <c r="K44" s="138">
        <v>0</v>
      </c>
      <c r="L44" s="138">
        <v>0</v>
      </c>
      <c r="M44" s="138">
        <v>0</v>
      </c>
      <c r="N44" s="138">
        <v>0</v>
      </c>
      <c r="O44" s="138">
        <v>0</v>
      </c>
      <c r="P44" s="138">
        <v>0</v>
      </c>
      <c r="Q44" s="138">
        <v>50.35</v>
      </c>
      <c r="R44" s="138">
        <v>120.84</v>
      </c>
      <c r="S44" s="138">
        <v>65.454999999999998</v>
      </c>
      <c r="T44" s="138">
        <v>120.84</v>
      </c>
      <c r="U44" s="138">
        <v>100.7</v>
      </c>
      <c r="V44" s="140" t="s">
        <v>555</v>
      </c>
      <c r="W44" s="136">
        <v>1208.4000000000001</v>
      </c>
      <c r="X44" s="140" t="s">
        <v>552</v>
      </c>
      <c r="Y44" s="138">
        <v>704.9</v>
      </c>
      <c r="Z44" s="136">
        <v>2461.684841321</v>
      </c>
      <c r="AA44" s="140" t="s">
        <v>486</v>
      </c>
      <c r="AB44" s="138">
        <v>395.75099999999998</v>
      </c>
      <c r="AC44" s="140" t="s">
        <v>487</v>
      </c>
      <c r="AD44" s="138">
        <v>871.05499999999995</v>
      </c>
      <c r="AE44" s="138">
        <v>503.5</v>
      </c>
      <c r="AF44" s="136">
        <v>1107.7</v>
      </c>
      <c r="AG44" s="139">
        <v>162000</v>
      </c>
    </row>
    <row r="45" spans="1:33" s="403" customFormat="1" ht="14.25" customHeight="1">
      <c r="A45" s="134" t="s">
        <v>73</v>
      </c>
      <c r="B45" s="135">
        <v>881</v>
      </c>
      <c r="C45" s="139">
        <v>2661</v>
      </c>
      <c r="D45" s="139">
        <v>3938</v>
      </c>
      <c r="E45" s="136">
        <v>4796.22</v>
      </c>
      <c r="F45" s="137" t="s">
        <v>550</v>
      </c>
      <c r="G45" s="138">
        <v>393.3</v>
      </c>
      <c r="H45" s="137" t="s">
        <v>551</v>
      </c>
      <c r="I45" s="138">
        <v>393.3</v>
      </c>
      <c r="J45" s="138">
        <v>245</v>
      </c>
      <c r="K45" s="138">
        <v>280.52</v>
      </c>
      <c r="L45" s="138">
        <v>490</v>
      </c>
      <c r="M45" s="138">
        <v>561.04999999999995</v>
      </c>
      <c r="N45" s="138">
        <v>490</v>
      </c>
      <c r="O45" s="138">
        <v>561.04999999999995</v>
      </c>
      <c r="P45" s="138">
        <v>735</v>
      </c>
      <c r="Q45" s="138">
        <v>841.57</v>
      </c>
      <c r="R45" s="138">
        <v>735</v>
      </c>
      <c r="S45" s="138">
        <v>841.57</v>
      </c>
      <c r="T45" s="138">
        <v>735</v>
      </c>
      <c r="U45" s="138">
        <v>841.57</v>
      </c>
      <c r="V45" s="140" t="s">
        <v>549</v>
      </c>
      <c r="W45" s="141"/>
      <c r="X45" s="140" t="s">
        <v>548</v>
      </c>
      <c r="Y45" s="138">
        <v>618.91999999999996</v>
      </c>
      <c r="Z45" s="136">
        <v>2098.87</v>
      </c>
      <c r="AA45" s="140" t="s">
        <v>488</v>
      </c>
      <c r="AB45" s="138">
        <v>467.28</v>
      </c>
      <c r="AC45" s="140" t="s">
        <v>489</v>
      </c>
      <c r="AD45" s="138">
        <v>131.11000000000001</v>
      </c>
      <c r="AE45" s="141"/>
      <c r="AF45" s="141"/>
      <c r="AG45" s="139">
        <v>150000</v>
      </c>
    </row>
    <row r="46" spans="1:33" s="403" customFormat="1" ht="14.25" customHeight="1">
      <c r="A46" s="142" t="s">
        <v>74</v>
      </c>
      <c r="B46" s="143">
        <v>390</v>
      </c>
      <c r="C46" s="144">
        <v>2895</v>
      </c>
      <c r="D46" s="144">
        <v>3565</v>
      </c>
      <c r="E46" s="144">
        <v>4330</v>
      </c>
      <c r="F46" s="145" t="s">
        <v>545</v>
      </c>
      <c r="G46" s="144">
        <v>850</v>
      </c>
      <c r="H46" s="145" t="s">
        <v>546</v>
      </c>
      <c r="I46" s="144">
        <v>1400</v>
      </c>
      <c r="J46" s="144">
        <v>80</v>
      </c>
      <c r="K46" s="144">
        <v>110</v>
      </c>
      <c r="L46" s="144">
        <v>160</v>
      </c>
      <c r="M46" s="144">
        <v>220</v>
      </c>
      <c r="N46" s="144">
        <v>240</v>
      </c>
      <c r="O46" s="144">
        <v>340</v>
      </c>
      <c r="P46" s="144">
        <v>360</v>
      </c>
      <c r="Q46" s="144">
        <v>460</v>
      </c>
      <c r="R46" s="144">
        <v>480</v>
      </c>
      <c r="S46" s="144">
        <v>580</v>
      </c>
      <c r="T46" s="144">
        <v>600</v>
      </c>
      <c r="U46" s="144">
        <v>700</v>
      </c>
      <c r="V46" s="143" t="s">
        <v>547</v>
      </c>
      <c r="W46" s="144">
        <v>1500</v>
      </c>
      <c r="X46" s="143" t="s">
        <v>548</v>
      </c>
      <c r="Y46" s="144">
        <v>560</v>
      </c>
      <c r="Z46" s="144">
        <v>1400</v>
      </c>
      <c r="AA46" s="143" t="s">
        <v>490</v>
      </c>
      <c r="AB46" s="144">
        <v>260</v>
      </c>
      <c r="AC46" s="143" t="s">
        <v>491</v>
      </c>
      <c r="AD46" s="144">
        <v>260</v>
      </c>
      <c r="AE46" s="144"/>
      <c r="AF46" s="144"/>
      <c r="AG46" s="144">
        <v>120000</v>
      </c>
    </row>
    <row r="47" spans="1:33" s="403" customFormat="1" ht="14.25" customHeight="1">
      <c r="A47" s="134" t="s">
        <v>75</v>
      </c>
      <c r="B47" s="135">
        <v>916</v>
      </c>
      <c r="C47" s="136">
        <v>2887.2142679029998</v>
      </c>
      <c r="D47" s="136">
        <v>3761.764189647</v>
      </c>
      <c r="E47" s="136">
        <v>4514.2234290590004</v>
      </c>
      <c r="F47" s="137" t="s">
        <v>545</v>
      </c>
      <c r="G47" s="138">
        <v>860.96</v>
      </c>
      <c r="H47" s="137" t="s">
        <v>546</v>
      </c>
      <c r="I47" s="138">
        <v>736.99</v>
      </c>
      <c r="J47" s="141"/>
      <c r="K47" s="141"/>
      <c r="L47" s="141"/>
      <c r="M47" s="141"/>
      <c r="N47" s="141"/>
      <c r="O47" s="141"/>
      <c r="P47" s="141"/>
      <c r="Q47" s="141"/>
      <c r="R47" s="141"/>
      <c r="S47" s="141"/>
      <c r="T47" s="141"/>
      <c r="U47" s="141"/>
      <c r="V47" s="140" t="s">
        <v>549</v>
      </c>
      <c r="W47" s="141"/>
      <c r="X47" s="140" t="s">
        <v>548</v>
      </c>
      <c r="Y47" s="136">
        <v>1608.38</v>
      </c>
      <c r="Z47" s="136">
        <v>4524.78</v>
      </c>
      <c r="AA47" s="140" t="s">
        <v>486</v>
      </c>
      <c r="AB47" s="138">
        <v>804.19</v>
      </c>
      <c r="AC47" s="140" t="s">
        <v>487</v>
      </c>
      <c r="AD47" s="138">
        <v>804.19</v>
      </c>
      <c r="AE47" s="141"/>
      <c r="AF47" s="141"/>
      <c r="AG47" s="139">
        <v>67000</v>
      </c>
    </row>
    <row r="48" spans="1:33" s="403" customFormat="1" ht="14.25" customHeight="1">
      <c r="A48" s="142" t="s">
        <v>76</v>
      </c>
      <c r="B48" s="162">
        <v>203</v>
      </c>
      <c r="C48" s="163">
        <v>3008.77</v>
      </c>
      <c r="D48" s="163">
        <v>4209.09</v>
      </c>
      <c r="E48" s="163">
        <v>5200.99</v>
      </c>
      <c r="F48" s="145" t="s">
        <v>545</v>
      </c>
      <c r="G48" s="163">
        <v>2254.6799999999998</v>
      </c>
      <c r="H48" s="145" t="s">
        <v>546</v>
      </c>
      <c r="I48" s="163">
        <v>2478.5700000000002</v>
      </c>
      <c r="J48" s="144"/>
      <c r="K48" s="144"/>
      <c r="L48" s="144"/>
      <c r="M48" s="144"/>
      <c r="N48" s="144"/>
      <c r="O48" s="144"/>
      <c r="P48" s="144"/>
      <c r="Q48" s="144"/>
      <c r="R48" s="144"/>
      <c r="S48" s="144"/>
      <c r="T48" s="144"/>
      <c r="U48" s="144"/>
      <c r="V48" s="143" t="s">
        <v>547</v>
      </c>
      <c r="W48" s="163">
        <v>2382.41</v>
      </c>
      <c r="X48" s="143" t="s">
        <v>549</v>
      </c>
      <c r="Y48" s="144"/>
      <c r="Z48" s="163">
        <v>1261.8399999999999</v>
      </c>
      <c r="AA48" s="143" t="s">
        <v>486</v>
      </c>
      <c r="AB48" s="163">
        <v>1047.82</v>
      </c>
      <c r="AC48" s="143" t="s">
        <v>487</v>
      </c>
      <c r="AD48" s="163">
        <v>1495.66</v>
      </c>
      <c r="AE48" s="164">
        <v>984.44</v>
      </c>
      <c r="AF48" s="164">
        <v>765.69</v>
      </c>
      <c r="AG48" s="165">
        <v>200000</v>
      </c>
    </row>
    <row r="49" spans="1:33" s="403" customFormat="1" ht="14.25" customHeight="1">
      <c r="A49" s="134" t="s">
        <v>77</v>
      </c>
      <c r="B49" s="135">
        <v>204</v>
      </c>
      <c r="C49" s="136">
        <v>5141.7299999999996</v>
      </c>
      <c r="D49" s="136">
        <v>7291.04</v>
      </c>
      <c r="E49" s="136">
        <v>7291.04</v>
      </c>
      <c r="F49" s="398" t="s">
        <v>550</v>
      </c>
      <c r="G49" s="141"/>
      <c r="H49" s="398" t="s">
        <v>551</v>
      </c>
      <c r="I49" s="141"/>
      <c r="J49" s="138">
        <v>174.52</v>
      </c>
      <c r="K49" s="138">
        <v>174.52</v>
      </c>
      <c r="L49" s="138">
        <v>213.3</v>
      </c>
      <c r="M49" s="138">
        <v>213.3</v>
      </c>
      <c r="N49" s="138">
        <v>271.47000000000003</v>
      </c>
      <c r="O49" s="138">
        <v>271.47000000000003</v>
      </c>
      <c r="P49" s="138">
        <v>349.04</v>
      </c>
      <c r="Q49" s="138">
        <v>349.04</v>
      </c>
      <c r="R49" s="138">
        <v>426.6</v>
      </c>
      <c r="S49" s="138">
        <v>426.6</v>
      </c>
      <c r="T49" s="138">
        <v>620.51</v>
      </c>
      <c r="U49" s="138">
        <v>620.51</v>
      </c>
      <c r="V49" s="140" t="s">
        <v>547</v>
      </c>
      <c r="W49" s="138">
        <v>730.83</v>
      </c>
      <c r="X49" s="140" t="s">
        <v>552</v>
      </c>
      <c r="Y49" s="138">
        <v>235.5</v>
      </c>
      <c r="Z49" s="138">
        <v>235.5</v>
      </c>
      <c r="AA49" s="140" t="s">
        <v>490</v>
      </c>
      <c r="AB49" s="138">
        <v>245.22</v>
      </c>
      <c r="AC49" s="140" t="s">
        <v>491</v>
      </c>
      <c r="AD49" s="138">
        <v>245.22</v>
      </c>
      <c r="AE49" s="138">
        <v>398.78</v>
      </c>
      <c r="AF49" s="138">
        <v>398.78</v>
      </c>
      <c r="AG49" s="139">
        <v>101354</v>
      </c>
    </row>
    <row r="50" spans="1:33" s="403" customFormat="1" ht="14.25" customHeight="1">
      <c r="A50" s="134" t="s">
        <v>78</v>
      </c>
      <c r="B50" s="135">
        <v>876</v>
      </c>
      <c r="C50" s="136">
        <v>2596.98</v>
      </c>
      <c r="D50" s="136">
        <v>4221.9399999999996</v>
      </c>
      <c r="E50" s="139">
        <v>4421</v>
      </c>
      <c r="F50" s="137" t="s">
        <v>545</v>
      </c>
      <c r="G50" s="138">
        <v>616.08000000000004</v>
      </c>
      <c r="H50" s="137" t="s">
        <v>546</v>
      </c>
      <c r="I50" s="136">
        <v>1709.33</v>
      </c>
      <c r="J50" s="138">
        <v>124</v>
      </c>
      <c r="K50" s="138">
        <v>158.78</v>
      </c>
      <c r="L50" s="138">
        <v>186</v>
      </c>
      <c r="M50" s="138">
        <v>238.17</v>
      </c>
      <c r="N50" s="138">
        <v>248</v>
      </c>
      <c r="O50" s="138">
        <v>317.56</v>
      </c>
      <c r="P50" s="138">
        <v>310</v>
      </c>
      <c r="Q50" s="138">
        <v>396.95</v>
      </c>
      <c r="R50" s="138">
        <v>372</v>
      </c>
      <c r="S50" s="138">
        <v>476.34</v>
      </c>
      <c r="T50" s="138">
        <v>434</v>
      </c>
      <c r="U50" s="138">
        <v>555.73</v>
      </c>
      <c r="V50" s="140" t="s">
        <v>547</v>
      </c>
      <c r="W50" s="136">
        <v>1517.25</v>
      </c>
      <c r="X50" s="140" t="s">
        <v>552</v>
      </c>
      <c r="Y50" s="136">
        <v>1098.6500000000001</v>
      </c>
      <c r="Z50" s="136">
        <v>2732.42</v>
      </c>
      <c r="AA50" s="140" t="s">
        <v>549</v>
      </c>
      <c r="AB50" s="141"/>
      <c r="AC50" s="140" t="s">
        <v>549</v>
      </c>
      <c r="AD50" s="141"/>
      <c r="AE50" s="138">
        <v>0</v>
      </c>
      <c r="AF50" s="138">
        <v>0</v>
      </c>
      <c r="AG50" s="139">
        <v>125570</v>
      </c>
    </row>
    <row r="51" spans="1:33" s="403" customFormat="1" ht="14.25" customHeight="1">
      <c r="A51" s="134" t="s">
        <v>79</v>
      </c>
      <c r="B51" s="135">
        <v>205</v>
      </c>
      <c r="C51" s="136">
        <v>3594.3</v>
      </c>
      <c r="D51" s="136">
        <v>5113.2</v>
      </c>
      <c r="E51" s="136">
        <v>5113.2</v>
      </c>
      <c r="F51" s="137" t="s">
        <v>545</v>
      </c>
      <c r="G51" s="136">
        <v>1157.99</v>
      </c>
      <c r="H51" s="137" t="s">
        <v>546</v>
      </c>
      <c r="I51" s="136">
        <v>1705.82</v>
      </c>
      <c r="J51" s="138">
        <v>600</v>
      </c>
      <c r="K51" s="138">
        <v>850</v>
      </c>
      <c r="L51" s="138">
        <v>650</v>
      </c>
      <c r="M51" s="138">
        <v>900</v>
      </c>
      <c r="N51" s="138">
        <v>700</v>
      </c>
      <c r="O51" s="138">
        <v>950</v>
      </c>
      <c r="P51" s="138">
        <v>750</v>
      </c>
      <c r="Q51" s="139">
        <v>1000</v>
      </c>
      <c r="R51" s="138">
        <v>800</v>
      </c>
      <c r="S51" s="139">
        <v>1100</v>
      </c>
      <c r="T51" s="138">
        <v>850</v>
      </c>
      <c r="U51" s="139">
        <v>1150</v>
      </c>
      <c r="V51" s="140" t="s">
        <v>547</v>
      </c>
      <c r="W51" s="138">
        <v>800</v>
      </c>
      <c r="X51" s="140" t="s">
        <v>548</v>
      </c>
      <c r="Y51" s="138">
        <v>810</v>
      </c>
      <c r="Z51" s="139">
        <v>1725</v>
      </c>
      <c r="AA51" s="140" t="s">
        <v>549</v>
      </c>
      <c r="AB51" s="141"/>
      <c r="AC51" s="140" t="s">
        <v>549</v>
      </c>
      <c r="AD51" s="141"/>
      <c r="AE51" s="138">
        <v>250</v>
      </c>
      <c r="AF51" s="138">
        <v>250</v>
      </c>
      <c r="AG51" s="139">
        <v>100000</v>
      </c>
    </row>
    <row r="52" spans="1:33" s="403" customFormat="1" ht="14.25" customHeight="1">
      <c r="A52" s="134" t="s">
        <v>80</v>
      </c>
      <c r="B52" s="135">
        <v>850</v>
      </c>
      <c r="C52" s="136">
        <v>2470.59</v>
      </c>
      <c r="D52" s="136">
        <v>3735.61</v>
      </c>
      <c r="E52" s="136">
        <v>4480.8900000000003</v>
      </c>
      <c r="F52" s="137" t="s">
        <v>550</v>
      </c>
      <c r="G52" s="138">
        <v>4.8</v>
      </c>
      <c r="H52" s="137" t="s">
        <v>551</v>
      </c>
      <c r="I52" s="138">
        <v>61.5</v>
      </c>
      <c r="J52" s="138">
        <v>356.13</v>
      </c>
      <c r="K52" s="138">
        <v>408.86</v>
      </c>
      <c r="L52" s="138">
        <v>712.26</v>
      </c>
      <c r="M52" s="138">
        <v>817.72</v>
      </c>
      <c r="N52" s="136">
        <v>1068.3900000000001</v>
      </c>
      <c r="O52" s="136">
        <v>1226.58</v>
      </c>
      <c r="P52" s="136">
        <v>1780.65</v>
      </c>
      <c r="Q52" s="136">
        <v>2044.3</v>
      </c>
      <c r="R52" s="136">
        <v>2849.04</v>
      </c>
      <c r="S52" s="136">
        <v>3270.89</v>
      </c>
      <c r="T52" s="136">
        <v>3201.07</v>
      </c>
      <c r="U52" s="136">
        <v>3683.75</v>
      </c>
      <c r="V52" s="140" t="s">
        <v>547</v>
      </c>
      <c r="W52" s="136">
        <v>1983.11</v>
      </c>
      <c r="X52" s="140" t="s">
        <v>552</v>
      </c>
      <c r="Y52" s="136">
        <v>1435.8</v>
      </c>
      <c r="Z52" s="136">
        <v>2384.06</v>
      </c>
      <c r="AA52" s="140" t="s">
        <v>486</v>
      </c>
      <c r="AB52" s="138">
        <v>601.94000000000005</v>
      </c>
      <c r="AC52" s="140" t="s">
        <v>487</v>
      </c>
      <c r="AD52" s="136">
        <v>1452.41</v>
      </c>
      <c r="AE52" s="138">
        <v>136</v>
      </c>
      <c r="AF52" s="138">
        <v>111</v>
      </c>
      <c r="AG52" s="139">
        <v>190000</v>
      </c>
    </row>
    <row r="53" spans="1:33" s="403" customFormat="1" ht="14.25" customHeight="1">
      <c r="A53" s="134" t="s">
        <v>81</v>
      </c>
      <c r="B53" s="135">
        <v>309</v>
      </c>
      <c r="C53" s="136">
        <v>3079.729531</v>
      </c>
      <c r="D53" s="136">
        <v>4684.9994200000001</v>
      </c>
      <c r="E53" s="136">
        <v>4684.9994200000001</v>
      </c>
      <c r="F53" s="137" t="s">
        <v>550</v>
      </c>
      <c r="G53" s="136">
        <v>1638.3407910000001</v>
      </c>
      <c r="H53" s="137" t="s">
        <v>551</v>
      </c>
      <c r="I53" s="136">
        <v>2049.8107909999999</v>
      </c>
      <c r="J53" s="138">
        <v>203.538397</v>
      </c>
      <c r="K53" s="138">
        <v>356.30839700000001</v>
      </c>
      <c r="L53" s="138">
        <v>248.76804100000001</v>
      </c>
      <c r="M53" s="138">
        <v>435.48804100000001</v>
      </c>
      <c r="N53" s="138">
        <v>316.607507</v>
      </c>
      <c r="O53" s="138">
        <v>554.25750700000003</v>
      </c>
      <c r="P53" s="138">
        <v>407.06679400000002</v>
      </c>
      <c r="Q53" s="138">
        <v>712.61679400000003</v>
      </c>
      <c r="R53" s="138">
        <v>497.52608199999997</v>
      </c>
      <c r="S53" s="138">
        <v>870.97608200000002</v>
      </c>
      <c r="T53" s="138">
        <v>723.67430100000001</v>
      </c>
      <c r="U53" s="136">
        <v>1266.8743010000001</v>
      </c>
      <c r="V53" s="140" t="s">
        <v>547</v>
      </c>
      <c r="W53" s="139">
        <v>1000</v>
      </c>
      <c r="X53" s="140" t="s">
        <v>552</v>
      </c>
      <c r="Y53" s="136">
        <v>1124.0998</v>
      </c>
      <c r="Z53" s="136">
        <v>2124.0998</v>
      </c>
      <c r="AA53" s="140" t="s">
        <v>486</v>
      </c>
      <c r="AB53" s="138">
        <v>500</v>
      </c>
      <c r="AC53" s="140" t="s">
        <v>487</v>
      </c>
      <c r="AD53" s="139">
        <v>1000</v>
      </c>
      <c r="AE53" s="139">
        <v>1200</v>
      </c>
      <c r="AF53" s="139">
        <v>1800</v>
      </c>
      <c r="AG53" s="139">
        <v>170000</v>
      </c>
    </row>
    <row r="54" spans="1:33" s="403" customFormat="1" ht="14.25" customHeight="1">
      <c r="A54" s="134" t="s">
        <v>82</v>
      </c>
      <c r="B54" s="135">
        <v>310</v>
      </c>
      <c r="C54" s="139">
        <v>3268</v>
      </c>
      <c r="D54" s="136">
        <v>3966.2</v>
      </c>
      <c r="E54" s="136">
        <v>4838.7</v>
      </c>
      <c r="F54" s="137" t="s">
        <v>550</v>
      </c>
      <c r="G54" s="138">
        <v>985.66</v>
      </c>
      <c r="H54" s="137" t="s">
        <v>551</v>
      </c>
      <c r="I54" s="136">
        <v>1888.57</v>
      </c>
      <c r="J54" s="138">
        <v>90</v>
      </c>
      <c r="K54" s="138">
        <v>211.83</v>
      </c>
      <c r="L54" s="138">
        <v>134</v>
      </c>
      <c r="M54" s="138">
        <v>295.94</v>
      </c>
      <c r="N54" s="138">
        <v>160</v>
      </c>
      <c r="O54" s="138">
        <v>346.8</v>
      </c>
      <c r="P54" s="138">
        <v>447</v>
      </c>
      <c r="Q54" s="138">
        <v>846.71</v>
      </c>
      <c r="R54" s="138">
        <v>810</v>
      </c>
      <c r="S54" s="136">
        <v>1395.39</v>
      </c>
      <c r="T54" s="139">
        <v>1139</v>
      </c>
      <c r="U54" s="136">
        <v>1694.14</v>
      </c>
      <c r="V54" s="140" t="s">
        <v>555</v>
      </c>
      <c r="W54" s="139">
        <v>1974</v>
      </c>
      <c r="X54" s="140" t="s">
        <v>552</v>
      </c>
      <c r="Y54" s="138">
        <v>902.59</v>
      </c>
      <c r="Z54" s="136">
        <v>3114.9</v>
      </c>
      <c r="AA54" s="140" t="s">
        <v>488</v>
      </c>
      <c r="AB54" s="138">
        <v>218.33</v>
      </c>
      <c r="AC54" s="140" t="s">
        <v>489</v>
      </c>
      <c r="AD54" s="136">
        <v>3022.25</v>
      </c>
      <c r="AE54" s="138">
        <v>677</v>
      </c>
      <c r="AF54" s="138">
        <v>638.82000000000005</v>
      </c>
      <c r="AG54" s="139">
        <v>154230</v>
      </c>
    </row>
    <row r="55" spans="1:33" s="403" customFormat="1" ht="14.25" customHeight="1">
      <c r="A55" s="142" t="s">
        <v>83</v>
      </c>
      <c r="B55" s="143">
        <v>805</v>
      </c>
      <c r="C55" s="144">
        <v>2467.38</v>
      </c>
      <c r="D55" s="144">
        <v>3978.39</v>
      </c>
      <c r="E55" s="144">
        <v>3978.39</v>
      </c>
      <c r="F55" s="145" t="s">
        <v>545</v>
      </c>
      <c r="G55" s="144">
        <v>1805.61</v>
      </c>
      <c r="H55" s="145" t="s">
        <v>546</v>
      </c>
      <c r="I55" s="144">
        <v>2775.35</v>
      </c>
      <c r="J55" s="144">
        <v>0</v>
      </c>
      <c r="K55" s="144">
        <v>0</v>
      </c>
      <c r="L55" s="144">
        <v>0</v>
      </c>
      <c r="M55" s="144">
        <v>0</v>
      </c>
      <c r="N55" s="144">
        <v>0</v>
      </c>
      <c r="O55" s="144">
        <v>0</v>
      </c>
      <c r="P55" s="144">
        <v>0</v>
      </c>
      <c r="Q55" s="144">
        <v>0</v>
      </c>
      <c r="R55" s="144">
        <v>0</v>
      </c>
      <c r="S55" s="144">
        <v>0</v>
      </c>
      <c r="T55" s="144">
        <v>0</v>
      </c>
      <c r="U55" s="144">
        <v>0</v>
      </c>
      <c r="V55" s="143" t="s">
        <v>554</v>
      </c>
      <c r="W55" s="144">
        <v>777</v>
      </c>
      <c r="X55" s="143" t="s">
        <v>548</v>
      </c>
      <c r="Y55" s="144">
        <v>540.34</v>
      </c>
      <c r="Z55" s="144">
        <v>758.47</v>
      </c>
      <c r="AA55" s="143" t="s">
        <v>486</v>
      </c>
      <c r="AB55" s="144">
        <v>752.25</v>
      </c>
      <c r="AC55" s="143" t="s">
        <v>487</v>
      </c>
      <c r="AD55" s="144">
        <v>752.25</v>
      </c>
      <c r="AE55" s="144">
        <v>0</v>
      </c>
      <c r="AF55" s="144">
        <v>0</v>
      </c>
      <c r="AG55" s="144">
        <v>200000</v>
      </c>
    </row>
    <row r="56" spans="1:33" s="403" customFormat="1" ht="14.25" customHeight="1">
      <c r="A56" s="142" t="s">
        <v>84</v>
      </c>
      <c r="B56" s="143">
        <v>311</v>
      </c>
      <c r="C56" s="144">
        <v>3105.11</v>
      </c>
      <c r="D56" s="144">
        <v>4551.8500000000004</v>
      </c>
      <c r="E56" s="144">
        <v>4750.25</v>
      </c>
      <c r="F56" s="145" t="s">
        <v>550</v>
      </c>
      <c r="G56" s="144">
        <v>1252.44</v>
      </c>
      <c r="H56" s="145" t="s">
        <v>551</v>
      </c>
      <c r="I56" s="144">
        <v>2786.05</v>
      </c>
      <c r="J56" s="144">
        <v>0</v>
      </c>
      <c r="K56" s="144">
        <v>0</v>
      </c>
      <c r="L56" s="144">
        <v>70</v>
      </c>
      <c r="M56" s="144">
        <v>26</v>
      </c>
      <c r="N56" s="144">
        <v>135</v>
      </c>
      <c r="O56" s="144">
        <v>196.97</v>
      </c>
      <c r="P56" s="144">
        <v>600</v>
      </c>
      <c r="Q56" s="144">
        <v>600</v>
      </c>
      <c r="R56" s="144">
        <v>615</v>
      </c>
      <c r="S56" s="144">
        <v>615</v>
      </c>
      <c r="T56" s="144">
        <v>630</v>
      </c>
      <c r="U56" s="144">
        <v>630</v>
      </c>
      <c r="V56" s="143" t="s">
        <v>549</v>
      </c>
      <c r="W56" s="144"/>
      <c r="X56" s="143" t="s">
        <v>548</v>
      </c>
      <c r="Y56" s="144">
        <v>489.22</v>
      </c>
      <c r="Z56" s="144">
        <v>2116.5700000000002</v>
      </c>
      <c r="AA56" s="143" t="s">
        <v>486</v>
      </c>
      <c r="AB56" s="144">
        <v>232.7</v>
      </c>
      <c r="AC56" s="143" t="s">
        <v>487</v>
      </c>
      <c r="AD56" s="144">
        <v>734.81</v>
      </c>
      <c r="AE56" s="144">
        <v>242.99</v>
      </c>
      <c r="AF56" s="144">
        <v>534.88</v>
      </c>
      <c r="AG56" s="144">
        <v>150000</v>
      </c>
    </row>
    <row r="57" spans="1:33" s="403" customFormat="1" ht="14.25" customHeight="1">
      <c r="A57" s="142" t="s">
        <v>85</v>
      </c>
      <c r="B57" s="143">
        <v>884</v>
      </c>
      <c r="C57" s="144">
        <v>2760</v>
      </c>
      <c r="D57" s="144">
        <v>3609</v>
      </c>
      <c r="E57" s="144">
        <v>4547</v>
      </c>
      <c r="F57" s="145" t="s">
        <v>545</v>
      </c>
      <c r="G57" s="144">
        <v>2848</v>
      </c>
      <c r="H57" s="145" t="s">
        <v>546</v>
      </c>
      <c r="I57" s="144">
        <v>2848</v>
      </c>
      <c r="J57" s="144">
        <v>0</v>
      </c>
      <c r="K57" s="144">
        <v>0</v>
      </c>
      <c r="L57" s="144">
        <v>0</v>
      </c>
      <c r="M57" s="144">
        <v>0</v>
      </c>
      <c r="N57" s="144">
        <v>0</v>
      </c>
      <c r="O57" s="144">
        <v>0</v>
      </c>
      <c r="P57" s="144">
        <v>0</v>
      </c>
      <c r="Q57" s="144">
        <v>0</v>
      </c>
      <c r="R57" s="144">
        <v>0</v>
      </c>
      <c r="S57" s="144">
        <v>0</v>
      </c>
      <c r="T57" s="144">
        <v>0</v>
      </c>
      <c r="U57" s="144">
        <v>0</v>
      </c>
      <c r="V57" s="143" t="s">
        <v>547</v>
      </c>
      <c r="W57" s="144">
        <v>900</v>
      </c>
      <c r="X57" s="143" t="s">
        <v>548</v>
      </c>
      <c r="Y57" s="144">
        <v>228</v>
      </c>
      <c r="Z57" s="144">
        <v>355</v>
      </c>
      <c r="AA57" s="143" t="s">
        <v>490</v>
      </c>
      <c r="AB57" s="144">
        <v>405</v>
      </c>
      <c r="AC57" s="143" t="s">
        <v>491</v>
      </c>
      <c r="AD57" s="144">
        <v>405</v>
      </c>
      <c r="AE57" s="144">
        <v>0</v>
      </c>
      <c r="AF57" s="144">
        <v>0</v>
      </c>
      <c r="AG57" s="144">
        <v>105000</v>
      </c>
    </row>
    <row r="58" spans="1:33" s="403" customFormat="1" ht="14.25" customHeight="1">
      <c r="A58" s="146" t="s">
        <v>86</v>
      </c>
      <c r="B58" s="147">
        <v>919</v>
      </c>
      <c r="C58" s="153">
        <v>2538.33099851</v>
      </c>
      <c r="D58" s="153">
        <v>3708.2713571099998</v>
      </c>
      <c r="E58" s="153">
        <v>4894.7352412299997</v>
      </c>
      <c r="F58" s="149" t="s">
        <v>550</v>
      </c>
      <c r="G58" s="153">
        <v>2177.1662942130001</v>
      </c>
      <c r="H58" s="149" t="s">
        <v>551</v>
      </c>
      <c r="I58" s="153">
        <v>1912.900495075</v>
      </c>
      <c r="J58" s="151">
        <v>0</v>
      </c>
      <c r="K58" s="151">
        <v>0</v>
      </c>
      <c r="L58" s="151">
        <v>83.231560439999996</v>
      </c>
      <c r="M58" s="151">
        <v>0</v>
      </c>
      <c r="N58" s="151">
        <v>83.231560540000004</v>
      </c>
      <c r="O58" s="151">
        <v>0</v>
      </c>
      <c r="P58" s="151">
        <v>83.231560639999998</v>
      </c>
      <c r="Q58" s="151">
        <v>812.73053760000005</v>
      </c>
      <c r="R58" s="151">
        <v>256.58101187</v>
      </c>
      <c r="S58" s="151">
        <v>812.74053760000004</v>
      </c>
      <c r="T58" s="151">
        <v>256.58101197000002</v>
      </c>
      <c r="U58" s="151">
        <v>812.74053760000004</v>
      </c>
      <c r="V58" s="152" t="s">
        <v>547</v>
      </c>
      <c r="W58" s="153">
        <v>2207.2861455100001</v>
      </c>
      <c r="X58" s="152" t="s">
        <v>552</v>
      </c>
      <c r="Y58" s="151">
        <v>451.14532087999999</v>
      </c>
      <c r="Z58" s="153">
        <v>1341.37867654</v>
      </c>
      <c r="AA58" s="152" t="s">
        <v>486</v>
      </c>
      <c r="AB58" s="151">
        <v>302.85592377</v>
      </c>
      <c r="AC58" s="152" t="s">
        <v>487</v>
      </c>
      <c r="AD58" s="153">
        <v>2437.7095572100002</v>
      </c>
      <c r="AE58" s="151">
        <v>453.73400225</v>
      </c>
      <c r="AF58" s="153">
        <v>1214.46877804</v>
      </c>
      <c r="AG58" s="148">
        <v>147592</v>
      </c>
    </row>
    <row r="59" spans="1:33" s="403" customFormat="1" ht="14.25" customHeight="1">
      <c r="A59" s="134" t="s">
        <v>87</v>
      </c>
      <c r="B59" s="135">
        <v>312</v>
      </c>
      <c r="C59" s="136">
        <v>3120.4944799999998</v>
      </c>
      <c r="D59" s="136">
        <v>4340.7590060749999</v>
      </c>
      <c r="E59" s="136">
        <v>4960.86744</v>
      </c>
      <c r="F59" s="137" t="s">
        <v>545</v>
      </c>
      <c r="G59" s="138">
        <v>600</v>
      </c>
      <c r="H59" s="137" t="s">
        <v>546</v>
      </c>
      <c r="I59" s="138">
        <v>900</v>
      </c>
      <c r="J59" s="141"/>
      <c r="K59" s="141"/>
      <c r="L59" s="141"/>
      <c r="M59" s="141"/>
      <c r="N59" s="141"/>
      <c r="O59" s="141"/>
      <c r="P59" s="141"/>
      <c r="Q59" s="141"/>
      <c r="R59" s="141"/>
      <c r="S59" s="141"/>
      <c r="T59" s="141"/>
      <c r="U59" s="141"/>
      <c r="V59" s="140" t="s">
        <v>547</v>
      </c>
      <c r="W59" s="139">
        <v>3000</v>
      </c>
      <c r="X59" s="140" t="s">
        <v>552</v>
      </c>
      <c r="Y59" s="139">
        <v>1100</v>
      </c>
      <c r="Z59" s="139">
        <v>1650</v>
      </c>
      <c r="AA59" s="140" t="s">
        <v>486</v>
      </c>
      <c r="AB59" s="138">
        <v>850</v>
      </c>
      <c r="AC59" s="140" t="s">
        <v>487</v>
      </c>
      <c r="AD59" s="139">
        <v>1275</v>
      </c>
      <c r="AE59" s="138">
        <v>800</v>
      </c>
      <c r="AF59" s="139">
        <v>1200</v>
      </c>
      <c r="AG59" s="139">
        <v>140000</v>
      </c>
    </row>
    <row r="60" spans="1:33" s="403" customFormat="1" ht="14.25" customHeight="1">
      <c r="A60" s="142" t="s">
        <v>88</v>
      </c>
      <c r="B60" s="143">
        <v>313</v>
      </c>
      <c r="C60" s="144">
        <v>3390.75</v>
      </c>
      <c r="D60" s="144">
        <v>3990.6</v>
      </c>
      <c r="E60" s="144">
        <v>5493.33</v>
      </c>
      <c r="F60" s="145" t="s">
        <v>550</v>
      </c>
      <c r="G60" s="144">
        <v>606.53</v>
      </c>
      <c r="H60" s="145" t="s">
        <v>551</v>
      </c>
      <c r="I60" s="144">
        <v>1142.72</v>
      </c>
      <c r="J60" s="144">
        <v>0</v>
      </c>
      <c r="K60" s="144">
        <v>0</v>
      </c>
      <c r="L60" s="144">
        <v>0</v>
      </c>
      <c r="M60" s="144">
        <v>0</v>
      </c>
      <c r="N60" s="144">
        <v>0</v>
      </c>
      <c r="O60" s="144">
        <v>0</v>
      </c>
      <c r="P60" s="144">
        <v>315</v>
      </c>
      <c r="Q60" s="144">
        <v>597</v>
      </c>
      <c r="R60" s="144">
        <v>473</v>
      </c>
      <c r="S60" s="144">
        <v>895</v>
      </c>
      <c r="T60" s="144">
        <v>631</v>
      </c>
      <c r="U60" s="144">
        <v>1193</v>
      </c>
      <c r="V60" s="143" t="s">
        <v>549</v>
      </c>
      <c r="W60" s="144"/>
      <c r="X60" s="143" t="s">
        <v>552</v>
      </c>
      <c r="Y60" s="144">
        <v>1979</v>
      </c>
      <c r="Z60" s="144">
        <v>5124</v>
      </c>
      <c r="AA60" s="143" t="s">
        <v>486</v>
      </c>
      <c r="AB60" s="144">
        <v>331</v>
      </c>
      <c r="AC60" s="143" t="s">
        <v>487</v>
      </c>
      <c r="AD60" s="144">
        <v>1834</v>
      </c>
      <c r="AE60" s="144">
        <v>0</v>
      </c>
      <c r="AF60" s="144">
        <v>0</v>
      </c>
      <c r="AG60" s="144">
        <v>110000</v>
      </c>
    </row>
    <row r="61" spans="1:33" s="403" customFormat="1" ht="14.25" customHeight="1">
      <c r="A61" s="134" t="s">
        <v>89</v>
      </c>
      <c r="B61" s="135">
        <v>921</v>
      </c>
      <c r="C61" s="136">
        <v>2829.8244800000002</v>
      </c>
      <c r="D61" s="136">
        <v>3710.8675760000001</v>
      </c>
      <c r="E61" s="136">
        <v>4509.9490839999999</v>
      </c>
      <c r="F61" s="137" t="s">
        <v>545</v>
      </c>
      <c r="G61" s="138">
        <v>522.12775199999999</v>
      </c>
      <c r="H61" s="137" t="s">
        <v>546</v>
      </c>
      <c r="I61" s="138">
        <v>783.19302000000005</v>
      </c>
      <c r="J61" s="138">
        <v>205.85623799999999</v>
      </c>
      <c r="K61" s="138">
        <v>308.78448200000003</v>
      </c>
      <c r="L61" s="138">
        <v>257.32029799999998</v>
      </c>
      <c r="M61" s="138">
        <v>385.98060299999997</v>
      </c>
      <c r="N61" s="138">
        <v>308.784358</v>
      </c>
      <c r="O61" s="138">
        <v>463.17672299999998</v>
      </c>
      <c r="P61" s="138">
        <v>360.24841700000002</v>
      </c>
      <c r="Q61" s="138">
        <v>540.37284399999999</v>
      </c>
      <c r="R61" s="138">
        <v>0</v>
      </c>
      <c r="S61" s="138">
        <v>0</v>
      </c>
      <c r="T61" s="138">
        <v>0</v>
      </c>
      <c r="U61" s="138">
        <v>0</v>
      </c>
      <c r="V61" s="140" t="s">
        <v>547</v>
      </c>
      <c r="W61" s="138">
        <v>383.04669000000001</v>
      </c>
      <c r="X61" s="140" t="s">
        <v>548</v>
      </c>
      <c r="Y61" s="138">
        <v>820.20398699999998</v>
      </c>
      <c r="Z61" s="138">
        <v>895.19690700000001</v>
      </c>
      <c r="AA61" s="140" t="s">
        <v>486</v>
      </c>
      <c r="AB61" s="138">
        <v>493.92353100000003</v>
      </c>
      <c r="AC61" s="140" t="s">
        <v>487</v>
      </c>
      <c r="AD61" s="138">
        <v>740.98400600000002</v>
      </c>
      <c r="AE61" s="138">
        <v>0</v>
      </c>
      <c r="AF61" s="138">
        <v>0</v>
      </c>
      <c r="AG61" s="139">
        <v>110000</v>
      </c>
    </row>
    <row r="62" spans="1:33" s="403" customFormat="1" ht="14.25" customHeight="1">
      <c r="A62" s="134" t="s">
        <v>189</v>
      </c>
      <c r="B62" s="135">
        <v>420</v>
      </c>
      <c r="C62" s="139">
        <v>4351</v>
      </c>
      <c r="D62" s="139">
        <v>7496</v>
      </c>
      <c r="E62" s="139">
        <v>10708</v>
      </c>
      <c r="F62" s="137" t="s">
        <v>545</v>
      </c>
      <c r="G62" s="139">
        <v>2000</v>
      </c>
      <c r="H62" s="398" t="s">
        <v>551</v>
      </c>
      <c r="I62" s="141"/>
      <c r="J62" s="141"/>
      <c r="K62" s="141"/>
      <c r="L62" s="141"/>
      <c r="M62" s="141"/>
      <c r="N62" s="141"/>
      <c r="O62" s="141"/>
      <c r="P62" s="141"/>
      <c r="Q62" s="141"/>
      <c r="R62" s="141"/>
      <c r="S62" s="141"/>
      <c r="T62" s="141"/>
      <c r="U62" s="141"/>
      <c r="V62" s="140" t="s">
        <v>549</v>
      </c>
      <c r="W62" s="141"/>
      <c r="X62" s="140" t="s">
        <v>548</v>
      </c>
      <c r="Y62" s="139">
        <v>1750</v>
      </c>
      <c r="Z62" s="139">
        <v>3520</v>
      </c>
      <c r="AA62" s="140" t="s">
        <v>549</v>
      </c>
      <c r="AB62" s="141"/>
      <c r="AC62" s="140" t="s">
        <v>549</v>
      </c>
      <c r="AD62" s="141"/>
      <c r="AE62" s="141"/>
      <c r="AF62" s="141"/>
      <c r="AG62" s="139">
        <v>200000</v>
      </c>
    </row>
    <row r="63" spans="1:33" s="403" customFormat="1" ht="14.25" customHeight="1">
      <c r="A63" s="134" t="s">
        <v>90</v>
      </c>
      <c r="B63" s="135">
        <v>206</v>
      </c>
      <c r="C63" s="136">
        <v>3576.39</v>
      </c>
      <c r="D63" s="136">
        <v>4634.8999999999996</v>
      </c>
      <c r="E63" s="136">
        <v>4634.8999999999996</v>
      </c>
      <c r="F63" s="137" t="s">
        <v>545</v>
      </c>
      <c r="G63" s="138">
        <v>865</v>
      </c>
      <c r="H63" s="137" t="s">
        <v>546</v>
      </c>
      <c r="I63" s="136">
        <v>1574.08</v>
      </c>
      <c r="J63" s="141"/>
      <c r="K63" s="141"/>
      <c r="L63" s="141"/>
      <c r="M63" s="141"/>
      <c r="N63" s="141"/>
      <c r="O63" s="141"/>
      <c r="P63" s="138">
        <v>115.66</v>
      </c>
      <c r="Q63" s="138">
        <v>150</v>
      </c>
      <c r="R63" s="138">
        <v>215.66</v>
      </c>
      <c r="S63" s="138">
        <v>250</v>
      </c>
      <c r="T63" s="138">
        <v>315.66000000000003</v>
      </c>
      <c r="U63" s="138">
        <v>350</v>
      </c>
      <c r="V63" s="140" t="s">
        <v>549</v>
      </c>
      <c r="W63" s="141"/>
      <c r="X63" s="140" t="s">
        <v>552</v>
      </c>
      <c r="Y63" s="138">
        <v>390.38</v>
      </c>
      <c r="Z63" s="136">
        <v>1384.41</v>
      </c>
      <c r="AA63" s="140" t="s">
        <v>486</v>
      </c>
      <c r="AB63" s="138">
        <v>700</v>
      </c>
      <c r="AC63" s="140" t="s">
        <v>487</v>
      </c>
      <c r="AD63" s="139">
        <v>4400</v>
      </c>
      <c r="AE63" s="138">
        <v>350</v>
      </c>
      <c r="AF63" s="139">
        <v>4900</v>
      </c>
      <c r="AG63" s="139">
        <v>185000</v>
      </c>
    </row>
    <row r="64" spans="1:33" s="403" customFormat="1" ht="14.25" customHeight="1">
      <c r="A64" s="134" t="s">
        <v>91</v>
      </c>
      <c r="B64" s="135">
        <v>207</v>
      </c>
      <c r="C64" s="136">
        <v>4042.78</v>
      </c>
      <c r="D64" s="136">
        <v>6131.85</v>
      </c>
      <c r="E64" s="136">
        <v>6131.85</v>
      </c>
      <c r="F64" s="137" t="s">
        <v>550</v>
      </c>
      <c r="G64" s="138">
        <v>529.1</v>
      </c>
      <c r="H64" s="137" t="s">
        <v>551</v>
      </c>
      <c r="I64" s="138">
        <v>529.1</v>
      </c>
      <c r="J64" s="138">
        <v>0</v>
      </c>
      <c r="K64" s="138">
        <v>0</v>
      </c>
      <c r="L64" s="138">
        <v>0</v>
      </c>
      <c r="M64" s="138">
        <v>0</v>
      </c>
      <c r="N64" s="138">
        <v>0</v>
      </c>
      <c r="O64" s="138">
        <v>0</v>
      </c>
      <c r="P64" s="138">
        <v>359.1</v>
      </c>
      <c r="Q64" s="138">
        <v>359.1</v>
      </c>
      <c r="R64" s="138">
        <v>359.1</v>
      </c>
      <c r="S64" s="138">
        <v>359.1</v>
      </c>
      <c r="T64" s="138">
        <v>359.1</v>
      </c>
      <c r="U64" s="138">
        <v>359.1</v>
      </c>
      <c r="V64" s="140" t="s">
        <v>547</v>
      </c>
      <c r="W64" s="139">
        <v>1000</v>
      </c>
      <c r="X64" s="140" t="s">
        <v>552</v>
      </c>
      <c r="Y64" s="138">
        <v>400</v>
      </c>
      <c r="Z64" s="138">
        <v>400</v>
      </c>
      <c r="AA64" s="140" t="s">
        <v>486</v>
      </c>
      <c r="AB64" s="138">
        <v>681.15</v>
      </c>
      <c r="AC64" s="140" t="s">
        <v>487</v>
      </c>
      <c r="AD64" s="138">
        <v>691.69</v>
      </c>
      <c r="AE64" s="138">
        <v>0</v>
      </c>
      <c r="AF64" s="138">
        <v>0</v>
      </c>
      <c r="AG64" s="139">
        <v>150000</v>
      </c>
    </row>
    <row r="65" spans="1:33" s="403" customFormat="1" ht="14.25" customHeight="1">
      <c r="A65" s="134" t="s">
        <v>92</v>
      </c>
      <c r="B65" s="135">
        <v>886</v>
      </c>
      <c r="C65" s="136">
        <v>2727.1062869769999</v>
      </c>
      <c r="D65" s="136">
        <v>3788.2558589270002</v>
      </c>
      <c r="E65" s="136">
        <v>4157.1082293549998</v>
      </c>
      <c r="F65" s="137" t="s">
        <v>550</v>
      </c>
      <c r="G65" s="138">
        <v>359.10047880000002</v>
      </c>
      <c r="H65" s="137" t="s">
        <v>551</v>
      </c>
      <c r="I65" s="138">
        <v>334.39943675199999</v>
      </c>
      <c r="J65" s="138">
        <v>414.72999713399997</v>
      </c>
      <c r="K65" s="138">
        <v>446.75999474399998</v>
      </c>
      <c r="L65" s="138">
        <v>435.46999699100002</v>
      </c>
      <c r="M65" s="138">
        <v>469.09999448100001</v>
      </c>
      <c r="N65" s="138">
        <v>468.12999676499999</v>
      </c>
      <c r="O65" s="138">
        <v>504.27999406700002</v>
      </c>
      <c r="P65" s="138">
        <v>514.93999644200005</v>
      </c>
      <c r="Q65" s="138">
        <v>554.70999347400004</v>
      </c>
      <c r="R65" s="138">
        <v>566.43999608599995</v>
      </c>
      <c r="S65" s="138">
        <v>610.17999282100004</v>
      </c>
      <c r="T65" s="138">
        <v>708.04999510799996</v>
      </c>
      <c r="U65" s="138">
        <v>762.71999102699999</v>
      </c>
      <c r="V65" s="140" t="s">
        <v>547</v>
      </c>
      <c r="W65" s="138">
        <v>525.41701556199996</v>
      </c>
      <c r="X65" s="140" t="s">
        <v>548</v>
      </c>
      <c r="Y65" s="136">
        <v>1308.5231471469999</v>
      </c>
      <c r="Z65" s="136">
        <v>2551.0237681580002</v>
      </c>
      <c r="AA65" s="140" t="s">
        <v>486</v>
      </c>
      <c r="AB65" s="138">
        <v>884.93688307399998</v>
      </c>
      <c r="AC65" s="140" t="s">
        <v>487</v>
      </c>
      <c r="AD65" s="136">
        <v>3343.9902149539998</v>
      </c>
      <c r="AE65" s="141"/>
      <c r="AF65" s="141"/>
      <c r="AG65" s="139">
        <v>120000</v>
      </c>
    </row>
    <row r="66" spans="1:33" s="403" customFormat="1" ht="14.25" customHeight="1">
      <c r="A66" s="134" t="s">
        <v>94</v>
      </c>
      <c r="B66" s="135">
        <v>810</v>
      </c>
      <c r="C66" s="136">
        <v>2760.7709079910001</v>
      </c>
      <c r="D66" s="136">
        <v>3639.5918307339998</v>
      </c>
      <c r="E66" s="136">
        <v>5167.4826605669996</v>
      </c>
      <c r="F66" s="137" t="s">
        <v>545</v>
      </c>
      <c r="G66" s="136">
        <v>1462.136519508</v>
      </c>
      <c r="H66" s="137" t="s">
        <v>546</v>
      </c>
      <c r="I66" s="136">
        <v>2213.5598999379999</v>
      </c>
      <c r="J66" s="141"/>
      <c r="K66" s="141"/>
      <c r="L66" s="141"/>
      <c r="M66" s="141"/>
      <c r="N66" s="141"/>
      <c r="O66" s="141"/>
      <c r="P66" s="141"/>
      <c r="Q66" s="141"/>
      <c r="R66" s="141"/>
      <c r="S66" s="141"/>
      <c r="T66" s="141"/>
      <c r="U66" s="141"/>
      <c r="V66" s="140" t="s">
        <v>547</v>
      </c>
      <c r="W66" s="136">
        <v>1159.0728843459999</v>
      </c>
      <c r="X66" s="140" t="s">
        <v>552</v>
      </c>
      <c r="Y66" s="138">
        <v>115.38314597999999</v>
      </c>
      <c r="Z66" s="138">
        <v>159.74734265199999</v>
      </c>
      <c r="AA66" s="140" t="s">
        <v>486</v>
      </c>
      <c r="AB66" s="138">
        <v>782.16110367900001</v>
      </c>
      <c r="AC66" s="140" t="s">
        <v>487</v>
      </c>
      <c r="AD66" s="136">
        <v>1209.126161186</v>
      </c>
      <c r="AE66" s="138">
        <v>91.647783141000005</v>
      </c>
      <c r="AF66" s="138">
        <v>13.722676427</v>
      </c>
      <c r="AG66" s="139">
        <v>150000</v>
      </c>
    </row>
    <row r="67" spans="1:33" s="403" customFormat="1" ht="14.25" customHeight="1">
      <c r="A67" s="134" t="s">
        <v>187</v>
      </c>
      <c r="B67" s="135">
        <v>314</v>
      </c>
      <c r="C67" s="136">
        <v>2867.5630000000001</v>
      </c>
      <c r="D67" s="136">
        <v>4208.5600000000004</v>
      </c>
      <c r="E67" s="136">
        <v>4208.5600000000004</v>
      </c>
      <c r="F67" s="137" t="s">
        <v>550</v>
      </c>
      <c r="G67" s="136">
        <v>3055.13</v>
      </c>
      <c r="H67" s="137" t="s">
        <v>551</v>
      </c>
      <c r="I67" s="136">
        <v>3055.13</v>
      </c>
      <c r="J67" s="141"/>
      <c r="K67" s="141"/>
      <c r="L67" s="141"/>
      <c r="M67" s="141"/>
      <c r="N67" s="141"/>
      <c r="O67" s="141"/>
      <c r="P67" s="141"/>
      <c r="Q67" s="141"/>
      <c r="R67" s="141"/>
      <c r="S67" s="141"/>
      <c r="T67" s="141"/>
      <c r="U67" s="141"/>
      <c r="V67" s="140" t="s">
        <v>549</v>
      </c>
      <c r="W67" s="141"/>
      <c r="X67" s="140" t="s">
        <v>548</v>
      </c>
      <c r="Y67" s="136">
        <v>1262.8</v>
      </c>
      <c r="Z67" s="136">
        <v>2113.56</v>
      </c>
      <c r="AA67" s="140" t="s">
        <v>486</v>
      </c>
      <c r="AB67" s="138">
        <v>108.61</v>
      </c>
      <c r="AC67" s="140" t="s">
        <v>487</v>
      </c>
      <c r="AD67" s="138">
        <v>108.61</v>
      </c>
      <c r="AE67" s="138">
        <v>231.49</v>
      </c>
      <c r="AF67" s="138">
        <v>231.49</v>
      </c>
      <c r="AG67" s="139">
        <v>200000</v>
      </c>
    </row>
    <row r="68" spans="1:33" s="403" customFormat="1" ht="14.25" customHeight="1">
      <c r="A68" s="134" t="s">
        <v>95</v>
      </c>
      <c r="B68" s="135">
        <v>382</v>
      </c>
      <c r="C68" s="136">
        <v>2745.5408940000002</v>
      </c>
      <c r="D68" s="136">
        <v>3910.0630350000001</v>
      </c>
      <c r="E68" s="136">
        <v>4826.6768769999999</v>
      </c>
      <c r="F68" s="137" t="s">
        <v>545</v>
      </c>
      <c r="G68" s="138">
        <v>553.01453270000002</v>
      </c>
      <c r="H68" s="137" t="s">
        <v>546</v>
      </c>
      <c r="I68" s="138">
        <v>553.01453270000002</v>
      </c>
      <c r="J68" s="138">
        <v>188.44</v>
      </c>
      <c r="K68" s="138">
        <v>252.66</v>
      </c>
      <c r="L68" s="138">
        <v>414.56799999999998</v>
      </c>
      <c r="M68" s="138">
        <v>341.09100000000001</v>
      </c>
      <c r="N68" s="138">
        <v>508.78800000000001</v>
      </c>
      <c r="O68" s="138">
        <v>821.14499999999998</v>
      </c>
      <c r="P68" s="138">
        <v>753.76</v>
      </c>
      <c r="Q68" s="138">
        <v>884.31</v>
      </c>
      <c r="R68" s="138">
        <v>753.76</v>
      </c>
      <c r="S68" s="136">
        <v>1010.64</v>
      </c>
      <c r="T68" s="138">
        <v>753.76</v>
      </c>
      <c r="U68" s="136">
        <v>1010.64</v>
      </c>
      <c r="V68" s="140" t="s">
        <v>547</v>
      </c>
      <c r="W68" s="139">
        <v>1500</v>
      </c>
      <c r="X68" s="140" t="s">
        <v>548</v>
      </c>
      <c r="Y68" s="136">
        <v>1731.37</v>
      </c>
      <c r="Z68" s="136">
        <v>2506.89</v>
      </c>
      <c r="AA68" s="140" t="s">
        <v>490</v>
      </c>
      <c r="AB68" s="138">
        <v>974</v>
      </c>
      <c r="AC68" s="140" t="s">
        <v>491</v>
      </c>
      <c r="AD68" s="138">
        <v>974</v>
      </c>
      <c r="AE68" s="138">
        <v>250</v>
      </c>
      <c r="AF68" s="138">
        <v>0</v>
      </c>
      <c r="AG68" s="139">
        <v>130000</v>
      </c>
    </row>
    <row r="69" spans="1:33" s="403" customFormat="1" ht="14.25" customHeight="1">
      <c r="A69" s="134" t="s">
        <v>96</v>
      </c>
      <c r="B69" s="135">
        <v>340</v>
      </c>
      <c r="C69" s="136">
        <v>2711.15382365</v>
      </c>
      <c r="D69" s="136">
        <v>4190.9124963599997</v>
      </c>
      <c r="E69" s="136">
        <v>4330.9897962300001</v>
      </c>
      <c r="F69" s="137" t="s">
        <v>550</v>
      </c>
      <c r="G69" s="138">
        <v>606.78</v>
      </c>
      <c r="H69" s="137" t="s">
        <v>551</v>
      </c>
      <c r="I69" s="138">
        <v>147.88</v>
      </c>
      <c r="J69" s="138">
        <v>0</v>
      </c>
      <c r="K69" s="138">
        <v>0</v>
      </c>
      <c r="L69" s="138">
        <v>0</v>
      </c>
      <c r="M69" s="138">
        <v>0</v>
      </c>
      <c r="N69" s="138">
        <v>0</v>
      </c>
      <c r="O69" s="138">
        <v>0</v>
      </c>
      <c r="P69" s="138">
        <v>70.63</v>
      </c>
      <c r="Q69" s="138">
        <v>46.64</v>
      </c>
      <c r="R69" s="138">
        <v>105.94</v>
      </c>
      <c r="S69" s="138">
        <v>69.959999999999994</v>
      </c>
      <c r="T69" s="138">
        <v>141.26</v>
      </c>
      <c r="U69" s="138">
        <v>93.28</v>
      </c>
      <c r="V69" s="140" t="s">
        <v>547</v>
      </c>
      <c r="W69" s="138">
        <v>346.39474145399998</v>
      </c>
      <c r="X69" s="140" t="s">
        <v>548</v>
      </c>
      <c r="Y69" s="138">
        <v>862.97015599999997</v>
      </c>
      <c r="Z69" s="136">
        <v>1952.95161648</v>
      </c>
      <c r="AA69" s="140" t="s">
        <v>490</v>
      </c>
      <c r="AB69" s="138">
        <v>846.05</v>
      </c>
      <c r="AC69" s="140" t="s">
        <v>489</v>
      </c>
      <c r="AD69" s="138">
        <v>846.05</v>
      </c>
      <c r="AE69" s="138">
        <v>0</v>
      </c>
      <c r="AF69" s="138">
        <v>0</v>
      </c>
      <c r="AG69" s="139">
        <v>200000</v>
      </c>
    </row>
    <row r="70" spans="1:33" s="403" customFormat="1" ht="14.25" customHeight="1">
      <c r="A70" s="134" t="s">
        <v>97</v>
      </c>
      <c r="B70" s="135">
        <v>208</v>
      </c>
      <c r="C70" s="136">
        <v>4058.3958333330002</v>
      </c>
      <c r="D70" s="136">
        <v>6059.9979083870003</v>
      </c>
      <c r="E70" s="136">
        <v>6240.0031665610004</v>
      </c>
      <c r="F70" s="137" t="s">
        <v>545</v>
      </c>
      <c r="G70" s="138">
        <v>780.00120868099998</v>
      </c>
      <c r="H70" s="137" t="s">
        <v>546</v>
      </c>
      <c r="I70" s="138">
        <v>780.002166762</v>
      </c>
      <c r="J70" s="138">
        <v>0</v>
      </c>
      <c r="K70" s="138">
        <v>0</v>
      </c>
      <c r="L70" s="138">
        <v>0</v>
      </c>
      <c r="M70" s="138">
        <v>0</v>
      </c>
      <c r="N70" s="138">
        <v>0</v>
      </c>
      <c r="O70" s="138">
        <v>0</v>
      </c>
      <c r="P70" s="138">
        <v>0</v>
      </c>
      <c r="Q70" s="138">
        <v>0</v>
      </c>
      <c r="R70" s="138">
        <v>0</v>
      </c>
      <c r="S70" s="138">
        <v>0</v>
      </c>
      <c r="T70" s="138">
        <v>0</v>
      </c>
      <c r="U70" s="138">
        <v>0</v>
      </c>
      <c r="V70" s="140" t="s">
        <v>549</v>
      </c>
      <c r="W70" s="141"/>
      <c r="X70" s="140" t="s">
        <v>548</v>
      </c>
      <c r="Y70" s="138">
        <v>738.99613936499998</v>
      </c>
      <c r="Z70" s="136">
        <v>1894.001675946</v>
      </c>
      <c r="AA70" s="140" t="s">
        <v>486</v>
      </c>
      <c r="AB70" s="138">
        <v>682.05321006199995</v>
      </c>
      <c r="AC70" s="140" t="s">
        <v>487</v>
      </c>
      <c r="AD70" s="136">
        <v>2308.5976161160002</v>
      </c>
      <c r="AE70" s="138">
        <v>227.004491922</v>
      </c>
      <c r="AF70" s="138">
        <v>226.99641443499999</v>
      </c>
      <c r="AG70" s="139">
        <v>170000</v>
      </c>
    </row>
    <row r="71" spans="1:33" s="403" customFormat="1" ht="14.25" customHeight="1">
      <c r="A71" s="146" t="s">
        <v>98</v>
      </c>
      <c r="B71" s="147">
        <v>888</v>
      </c>
      <c r="C71" s="153">
        <v>2793.09</v>
      </c>
      <c r="D71" s="153">
        <v>4029.54</v>
      </c>
      <c r="E71" s="153">
        <v>4029.54</v>
      </c>
      <c r="F71" s="149" t="s">
        <v>545</v>
      </c>
      <c r="G71" s="151">
        <v>650</v>
      </c>
      <c r="H71" s="149" t="s">
        <v>546</v>
      </c>
      <c r="I71" s="148">
        <v>1100</v>
      </c>
      <c r="J71" s="151">
        <v>125</v>
      </c>
      <c r="K71" s="151">
        <v>450</v>
      </c>
      <c r="L71" s="151">
        <v>200</v>
      </c>
      <c r="M71" s="151">
        <v>800</v>
      </c>
      <c r="N71" s="151">
        <v>300</v>
      </c>
      <c r="O71" s="148">
        <v>1050</v>
      </c>
      <c r="P71" s="151">
        <v>325</v>
      </c>
      <c r="Q71" s="148">
        <v>1150</v>
      </c>
      <c r="R71" s="151">
        <v>375</v>
      </c>
      <c r="S71" s="148">
        <v>1250</v>
      </c>
      <c r="T71" s="151">
        <v>425</v>
      </c>
      <c r="U71" s="148">
        <v>1300</v>
      </c>
      <c r="V71" s="152" t="s">
        <v>554</v>
      </c>
      <c r="W71" s="148">
        <v>1500</v>
      </c>
      <c r="X71" s="152" t="s">
        <v>552</v>
      </c>
      <c r="Y71" s="151">
        <v>348.51</v>
      </c>
      <c r="Z71" s="151">
        <v>750</v>
      </c>
      <c r="AA71" s="152" t="s">
        <v>486</v>
      </c>
      <c r="AB71" s="151">
        <v>336.23</v>
      </c>
      <c r="AC71" s="152" t="s">
        <v>487</v>
      </c>
      <c r="AD71" s="151">
        <v>336.23</v>
      </c>
      <c r="AE71" s="151">
        <v>0</v>
      </c>
      <c r="AF71" s="151">
        <v>0</v>
      </c>
      <c r="AG71" s="148">
        <v>155000</v>
      </c>
    </row>
    <row r="72" spans="1:33" s="403" customFormat="1" ht="14.25" customHeight="1">
      <c r="A72" s="134" t="s">
        <v>99</v>
      </c>
      <c r="B72" s="135">
        <v>383</v>
      </c>
      <c r="C72" s="136">
        <v>2669.040378013</v>
      </c>
      <c r="D72" s="136">
        <v>3862.79940665</v>
      </c>
      <c r="E72" s="136">
        <v>4311.9737568549999</v>
      </c>
      <c r="F72" s="137" t="s">
        <v>545</v>
      </c>
      <c r="G72" s="138">
        <v>826.54175244199996</v>
      </c>
      <c r="H72" s="137" t="s">
        <v>546</v>
      </c>
      <c r="I72" s="136">
        <v>1049.051391405</v>
      </c>
      <c r="J72" s="138">
        <v>90.733475576999993</v>
      </c>
      <c r="K72" s="138">
        <v>129.10310606100001</v>
      </c>
      <c r="L72" s="138">
        <v>113.41684447199999</v>
      </c>
      <c r="M72" s="138">
        <v>161.378882576</v>
      </c>
      <c r="N72" s="138">
        <v>136.10021336599999</v>
      </c>
      <c r="O72" s="138">
        <v>193.65465909100001</v>
      </c>
      <c r="P72" s="138">
        <v>181.466951155</v>
      </c>
      <c r="Q72" s="138">
        <v>258.20621212100002</v>
      </c>
      <c r="R72" s="138">
        <v>204.15032004899999</v>
      </c>
      <c r="S72" s="138">
        <v>290.48198863599998</v>
      </c>
      <c r="T72" s="138">
        <v>226.833688943</v>
      </c>
      <c r="U72" s="138">
        <v>322.75776515199999</v>
      </c>
      <c r="V72" s="140" t="s">
        <v>547</v>
      </c>
      <c r="W72" s="138">
        <v>800</v>
      </c>
      <c r="X72" s="140" t="s">
        <v>548</v>
      </c>
      <c r="Y72" s="138">
        <v>795.74562378899998</v>
      </c>
      <c r="Z72" s="136">
        <v>2290.6851007159999</v>
      </c>
      <c r="AA72" s="140" t="s">
        <v>486</v>
      </c>
      <c r="AB72" s="138">
        <v>607.76142962500001</v>
      </c>
      <c r="AC72" s="140" t="s">
        <v>487</v>
      </c>
      <c r="AD72" s="136">
        <v>1377.019262795</v>
      </c>
      <c r="AE72" s="138">
        <v>43.615522998000003</v>
      </c>
      <c r="AF72" s="138">
        <v>95.568637072000001</v>
      </c>
      <c r="AG72" s="139">
        <v>150000</v>
      </c>
    </row>
    <row r="73" spans="1:33" s="403" customFormat="1" ht="14.25" customHeight="1">
      <c r="A73" s="134" t="s">
        <v>100</v>
      </c>
      <c r="B73" s="135">
        <v>856</v>
      </c>
      <c r="C73" s="136">
        <v>2452.1</v>
      </c>
      <c r="D73" s="136">
        <v>3414.1</v>
      </c>
      <c r="E73" s="136">
        <v>3414.1</v>
      </c>
      <c r="F73" s="137" t="s">
        <v>550</v>
      </c>
      <c r="G73" s="138">
        <v>552.41999999999996</v>
      </c>
      <c r="H73" s="137" t="s">
        <v>551</v>
      </c>
      <c r="I73" s="138">
        <v>472.47</v>
      </c>
      <c r="J73" s="138">
        <v>291.27</v>
      </c>
      <c r="K73" s="138">
        <v>448.39</v>
      </c>
      <c r="L73" s="138">
        <v>581.29999999999995</v>
      </c>
      <c r="M73" s="138">
        <v>896.78</v>
      </c>
      <c r="N73" s="138">
        <v>873.77</v>
      </c>
      <c r="O73" s="136">
        <v>1345.17</v>
      </c>
      <c r="P73" s="136">
        <v>1163.26</v>
      </c>
      <c r="Q73" s="136">
        <v>1793.56</v>
      </c>
      <c r="R73" s="136">
        <v>1454.07</v>
      </c>
      <c r="S73" s="136">
        <v>2241.9499999999998</v>
      </c>
      <c r="T73" s="136">
        <v>1748.74</v>
      </c>
      <c r="U73" s="136">
        <v>2690.34</v>
      </c>
      <c r="V73" s="140" t="s">
        <v>549</v>
      </c>
      <c r="W73" s="141"/>
      <c r="X73" s="140" t="s">
        <v>548</v>
      </c>
      <c r="Y73" s="138">
        <v>795.97</v>
      </c>
      <c r="Z73" s="136">
        <v>2179.15</v>
      </c>
      <c r="AA73" s="140" t="s">
        <v>549</v>
      </c>
      <c r="AB73" s="141"/>
      <c r="AC73" s="140" t="s">
        <v>549</v>
      </c>
      <c r="AD73" s="141"/>
      <c r="AE73" s="138">
        <v>525.15</v>
      </c>
      <c r="AF73" s="136">
        <v>2028.66</v>
      </c>
      <c r="AG73" s="139">
        <v>100000</v>
      </c>
    </row>
    <row r="74" spans="1:33" s="403" customFormat="1" ht="14.25" customHeight="1">
      <c r="A74" s="134" t="s">
        <v>101</v>
      </c>
      <c r="B74" s="135">
        <v>855</v>
      </c>
      <c r="C74" s="136">
        <v>2515.44</v>
      </c>
      <c r="D74" s="136">
        <v>3570.62435</v>
      </c>
      <c r="E74" s="136">
        <v>4262.8249999999998</v>
      </c>
      <c r="F74" s="137" t="s">
        <v>550</v>
      </c>
      <c r="G74" s="138">
        <v>413.11</v>
      </c>
      <c r="H74" s="137" t="s">
        <v>551</v>
      </c>
      <c r="I74" s="138">
        <v>413.11</v>
      </c>
      <c r="J74" s="138">
        <v>625</v>
      </c>
      <c r="K74" s="138">
        <v>634</v>
      </c>
      <c r="L74" s="138">
        <v>625</v>
      </c>
      <c r="M74" s="138">
        <v>634</v>
      </c>
      <c r="N74" s="138">
        <v>937</v>
      </c>
      <c r="O74" s="138">
        <v>951</v>
      </c>
      <c r="P74" s="139">
        <v>1250</v>
      </c>
      <c r="Q74" s="139">
        <v>1268</v>
      </c>
      <c r="R74" s="139">
        <v>1562</v>
      </c>
      <c r="S74" s="139">
        <v>1584</v>
      </c>
      <c r="T74" s="139">
        <v>1875</v>
      </c>
      <c r="U74" s="139">
        <v>1901</v>
      </c>
      <c r="V74" s="140" t="s">
        <v>549</v>
      </c>
      <c r="W74" s="141"/>
      <c r="X74" s="140" t="s">
        <v>548</v>
      </c>
      <c r="Y74" s="138">
        <v>506.67</v>
      </c>
      <c r="Z74" s="136">
        <v>1119.82</v>
      </c>
      <c r="AA74" s="140" t="s">
        <v>549</v>
      </c>
      <c r="AB74" s="141"/>
      <c r="AC74" s="140" t="s">
        <v>549</v>
      </c>
      <c r="AD74" s="141"/>
      <c r="AE74" s="141"/>
      <c r="AF74" s="141"/>
      <c r="AG74" s="139">
        <v>150000</v>
      </c>
    </row>
    <row r="75" spans="1:33" s="403" customFormat="1" ht="14.25" customHeight="1">
      <c r="A75" s="134" t="s">
        <v>102</v>
      </c>
      <c r="B75" s="135">
        <v>209</v>
      </c>
      <c r="C75" s="136">
        <v>3720.65</v>
      </c>
      <c r="D75" s="136">
        <v>5110.82</v>
      </c>
      <c r="E75" s="136">
        <v>5110.82</v>
      </c>
      <c r="F75" s="137" t="s">
        <v>545</v>
      </c>
      <c r="G75" s="136">
        <v>1112.1099999999999</v>
      </c>
      <c r="H75" s="137" t="s">
        <v>546</v>
      </c>
      <c r="I75" s="136">
        <v>1493.44</v>
      </c>
      <c r="J75" s="138">
        <v>61.99</v>
      </c>
      <c r="K75" s="138">
        <v>109.35</v>
      </c>
      <c r="L75" s="138">
        <v>92.99</v>
      </c>
      <c r="M75" s="138">
        <v>164.03</v>
      </c>
      <c r="N75" s="138">
        <v>116.23</v>
      </c>
      <c r="O75" s="138">
        <v>205.03</v>
      </c>
      <c r="P75" s="138">
        <v>122.05</v>
      </c>
      <c r="Q75" s="138">
        <v>215.29</v>
      </c>
      <c r="R75" s="138">
        <v>122.05</v>
      </c>
      <c r="S75" s="138">
        <v>215.29</v>
      </c>
      <c r="T75" s="138">
        <v>122.05</v>
      </c>
      <c r="U75" s="138">
        <v>215.29</v>
      </c>
      <c r="V75" s="140" t="s">
        <v>549</v>
      </c>
      <c r="W75" s="141"/>
      <c r="X75" s="140" t="s">
        <v>548</v>
      </c>
      <c r="Y75" s="136">
        <v>1340.11</v>
      </c>
      <c r="Z75" s="136">
        <v>3166.01</v>
      </c>
      <c r="AA75" s="140" t="s">
        <v>486</v>
      </c>
      <c r="AB75" s="138">
        <v>636.47</v>
      </c>
      <c r="AC75" s="140" t="s">
        <v>487</v>
      </c>
      <c r="AD75" s="136">
        <v>1156.96</v>
      </c>
      <c r="AE75" s="138">
        <v>236.89</v>
      </c>
      <c r="AF75" s="138">
        <v>404.77</v>
      </c>
      <c r="AG75" s="136">
        <v>130900.7436</v>
      </c>
    </row>
    <row r="76" spans="1:33" s="403" customFormat="1" ht="14.25" customHeight="1">
      <c r="A76" s="134" t="s">
        <v>103</v>
      </c>
      <c r="B76" s="135">
        <v>925</v>
      </c>
      <c r="C76" s="136">
        <v>2542.73</v>
      </c>
      <c r="D76" s="136">
        <v>3560.36</v>
      </c>
      <c r="E76" s="136">
        <v>4388.3500000000004</v>
      </c>
      <c r="F76" s="137" t="s">
        <v>550</v>
      </c>
      <c r="G76" s="139">
        <v>1186</v>
      </c>
      <c r="H76" s="137" t="s">
        <v>551</v>
      </c>
      <c r="I76" s="136">
        <v>1304.76</v>
      </c>
      <c r="J76" s="138">
        <v>75.77</v>
      </c>
      <c r="K76" s="138">
        <v>162.27000000000001</v>
      </c>
      <c r="L76" s="138">
        <v>151.28</v>
      </c>
      <c r="M76" s="138">
        <v>326.58999999999997</v>
      </c>
      <c r="N76" s="138">
        <v>233.01</v>
      </c>
      <c r="O76" s="138">
        <v>489.85</v>
      </c>
      <c r="P76" s="138">
        <v>320.29000000000002</v>
      </c>
      <c r="Q76" s="138">
        <v>685.32</v>
      </c>
      <c r="R76" s="138">
        <v>386.27</v>
      </c>
      <c r="S76" s="138">
        <v>806.95</v>
      </c>
      <c r="T76" s="138">
        <v>484.36</v>
      </c>
      <c r="U76" s="136">
        <v>1075.24</v>
      </c>
      <c r="V76" s="140" t="s">
        <v>549</v>
      </c>
      <c r="W76" s="141"/>
      <c r="X76" s="140" t="s">
        <v>552</v>
      </c>
      <c r="Y76" s="139">
        <v>1641</v>
      </c>
      <c r="Z76" s="139">
        <v>3190</v>
      </c>
      <c r="AA76" s="140" t="s">
        <v>488</v>
      </c>
      <c r="AB76" s="139">
        <v>1000</v>
      </c>
      <c r="AC76" s="140" t="s">
        <v>489</v>
      </c>
      <c r="AD76" s="139">
        <v>1000</v>
      </c>
      <c r="AE76" s="138">
        <v>0</v>
      </c>
      <c r="AF76" s="138">
        <v>0</v>
      </c>
      <c r="AG76" s="139">
        <v>115490</v>
      </c>
    </row>
    <row r="77" spans="1:33" s="403" customFormat="1" ht="14.25" customHeight="1">
      <c r="A77" s="134" t="s">
        <v>104</v>
      </c>
      <c r="B77" s="135">
        <v>341</v>
      </c>
      <c r="C77" s="136">
        <v>3057.5119010940002</v>
      </c>
      <c r="D77" s="136">
        <v>4139.7065384589996</v>
      </c>
      <c r="E77" s="136">
        <v>5114.8626484070001</v>
      </c>
      <c r="F77" s="137" t="s">
        <v>550</v>
      </c>
      <c r="G77" s="138">
        <v>34.357306671000003</v>
      </c>
      <c r="H77" s="137" t="s">
        <v>551</v>
      </c>
      <c r="I77" s="138">
        <v>10.794150782999999</v>
      </c>
      <c r="J77" s="138">
        <v>0</v>
      </c>
      <c r="K77" s="138">
        <v>0</v>
      </c>
      <c r="L77" s="138">
        <v>0</v>
      </c>
      <c r="M77" s="138">
        <v>0</v>
      </c>
      <c r="N77" s="138">
        <v>500</v>
      </c>
      <c r="O77" s="138">
        <v>500</v>
      </c>
      <c r="P77" s="138">
        <v>750</v>
      </c>
      <c r="Q77" s="138">
        <v>750</v>
      </c>
      <c r="R77" s="139">
        <v>1100</v>
      </c>
      <c r="S77" s="139">
        <v>1100</v>
      </c>
      <c r="T77" s="139">
        <v>1400</v>
      </c>
      <c r="U77" s="139">
        <v>1400</v>
      </c>
      <c r="V77" s="140" t="s">
        <v>547</v>
      </c>
      <c r="W77" s="139">
        <v>2165</v>
      </c>
      <c r="X77" s="140" t="s">
        <v>552</v>
      </c>
      <c r="Y77" s="139">
        <v>1075</v>
      </c>
      <c r="Z77" s="139">
        <v>1075</v>
      </c>
      <c r="AA77" s="140" t="s">
        <v>486</v>
      </c>
      <c r="AB77" s="139">
        <v>3000</v>
      </c>
      <c r="AC77" s="140" t="s">
        <v>487</v>
      </c>
      <c r="AD77" s="139">
        <v>3000</v>
      </c>
      <c r="AE77" s="138">
        <v>0</v>
      </c>
      <c r="AF77" s="138">
        <v>0</v>
      </c>
      <c r="AG77" s="139">
        <v>50000</v>
      </c>
    </row>
    <row r="78" spans="1:33" s="403" customFormat="1" ht="14.25" customHeight="1">
      <c r="A78" s="134" t="s">
        <v>105</v>
      </c>
      <c r="B78" s="135">
        <v>821</v>
      </c>
      <c r="C78" s="136">
        <v>3165.18</v>
      </c>
      <c r="D78" s="136">
        <v>4466.8500000000004</v>
      </c>
      <c r="E78" s="136">
        <v>4466.8500000000004</v>
      </c>
      <c r="F78" s="137" t="s">
        <v>545</v>
      </c>
      <c r="G78" s="136">
        <v>1384.21</v>
      </c>
      <c r="H78" s="137" t="s">
        <v>546</v>
      </c>
      <c r="I78" s="136">
        <v>1443.85</v>
      </c>
      <c r="J78" s="138">
        <v>54.4</v>
      </c>
      <c r="K78" s="138">
        <v>60.28</v>
      </c>
      <c r="L78" s="138">
        <v>68</v>
      </c>
      <c r="M78" s="138">
        <v>75.349999999999994</v>
      </c>
      <c r="N78" s="138">
        <v>81.599999999999994</v>
      </c>
      <c r="O78" s="138">
        <v>90.42</v>
      </c>
      <c r="P78" s="138">
        <v>95.2</v>
      </c>
      <c r="Q78" s="138">
        <v>105.49</v>
      </c>
      <c r="R78" s="138">
        <v>108.8</v>
      </c>
      <c r="S78" s="138">
        <v>120.56</v>
      </c>
      <c r="T78" s="138">
        <v>122.4</v>
      </c>
      <c r="U78" s="138">
        <v>135.63</v>
      </c>
      <c r="V78" s="140" t="s">
        <v>547</v>
      </c>
      <c r="W78" s="138">
        <v>613</v>
      </c>
      <c r="X78" s="140" t="s">
        <v>548</v>
      </c>
      <c r="Y78" s="138">
        <v>639.23</v>
      </c>
      <c r="Z78" s="136">
        <v>1558.76</v>
      </c>
      <c r="AA78" s="140" t="s">
        <v>486</v>
      </c>
      <c r="AB78" s="138">
        <v>444.6</v>
      </c>
      <c r="AC78" s="140" t="s">
        <v>487</v>
      </c>
      <c r="AD78" s="136">
        <v>2122.0700000000002</v>
      </c>
      <c r="AE78" s="138">
        <v>306.60000000000002</v>
      </c>
      <c r="AF78" s="138">
        <v>134.07</v>
      </c>
      <c r="AG78" s="139">
        <v>100000</v>
      </c>
    </row>
    <row r="79" spans="1:33" s="403" customFormat="1" ht="14.25" customHeight="1">
      <c r="A79" s="146" t="s">
        <v>106</v>
      </c>
      <c r="B79" s="147">
        <v>352</v>
      </c>
      <c r="C79" s="148">
        <v>3101</v>
      </c>
      <c r="D79" s="148">
        <v>4111</v>
      </c>
      <c r="E79" s="148">
        <v>4476</v>
      </c>
      <c r="F79" s="149" t="s">
        <v>545</v>
      </c>
      <c r="G79" s="151">
        <v>341</v>
      </c>
      <c r="H79" s="149" t="s">
        <v>546</v>
      </c>
      <c r="I79" s="151">
        <v>425</v>
      </c>
      <c r="J79" s="151">
        <v>30</v>
      </c>
      <c r="K79" s="151">
        <v>50</v>
      </c>
      <c r="L79" s="151">
        <v>70</v>
      </c>
      <c r="M79" s="151">
        <v>90</v>
      </c>
      <c r="N79" s="151">
        <v>80</v>
      </c>
      <c r="O79" s="151">
        <v>105</v>
      </c>
      <c r="P79" s="151">
        <v>130</v>
      </c>
      <c r="Q79" s="151">
        <v>240</v>
      </c>
      <c r="R79" s="151">
        <v>200</v>
      </c>
      <c r="S79" s="151">
        <v>320</v>
      </c>
      <c r="T79" s="151">
        <v>350</v>
      </c>
      <c r="U79" s="151">
        <v>450</v>
      </c>
      <c r="V79" s="152" t="s">
        <v>549</v>
      </c>
      <c r="W79" s="150"/>
      <c r="X79" s="152" t="s">
        <v>552</v>
      </c>
      <c r="Y79" s="148">
        <v>1204</v>
      </c>
      <c r="Z79" s="148">
        <v>5000</v>
      </c>
      <c r="AA79" s="152" t="s">
        <v>486</v>
      </c>
      <c r="AB79" s="151">
        <v>380</v>
      </c>
      <c r="AC79" s="152" t="s">
        <v>487</v>
      </c>
      <c r="AD79" s="153">
        <v>2063.5</v>
      </c>
      <c r="AE79" s="151">
        <v>526</v>
      </c>
      <c r="AF79" s="148">
        <v>1500</v>
      </c>
      <c r="AG79" s="148">
        <v>155000</v>
      </c>
    </row>
    <row r="80" spans="1:33" s="403" customFormat="1" ht="14.25" customHeight="1">
      <c r="A80" s="134" t="s">
        <v>107</v>
      </c>
      <c r="B80" s="135">
        <v>887</v>
      </c>
      <c r="C80" s="136">
        <v>2745.62</v>
      </c>
      <c r="D80" s="136">
        <v>4027.78</v>
      </c>
      <c r="E80" s="136">
        <v>4027.78</v>
      </c>
      <c r="F80" s="137" t="s">
        <v>550</v>
      </c>
      <c r="G80" s="138">
        <v>426.46</v>
      </c>
      <c r="H80" s="398" t="s">
        <v>551</v>
      </c>
      <c r="I80" s="141"/>
      <c r="J80" s="138">
        <v>50</v>
      </c>
      <c r="K80" s="138">
        <v>200</v>
      </c>
      <c r="L80" s="138">
        <v>75</v>
      </c>
      <c r="M80" s="138">
        <v>300</v>
      </c>
      <c r="N80" s="138">
        <v>125</v>
      </c>
      <c r="O80" s="138">
        <v>500</v>
      </c>
      <c r="P80" s="138">
        <v>320.25</v>
      </c>
      <c r="Q80" s="139">
        <v>1799</v>
      </c>
      <c r="R80" s="138">
        <v>500</v>
      </c>
      <c r="S80" s="139">
        <v>2500</v>
      </c>
      <c r="T80" s="138">
        <v>750</v>
      </c>
      <c r="U80" s="139">
        <v>3000</v>
      </c>
      <c r="V80" s="140" t="s">
        <v>547</v>
      </c>
      <c r="W80" s="138">
        <v>818.48</v>
      </c>
      <c r="X80" s="140" t="s">
        <v>552</v>
      </c>
      <c r="Y80" s="136">
        <v>2948.14</v>
      </c>
      <c r="Z80" s="136">
        <v>2175.75</v>
      </c>
      <c r="AA80" s="140" t="s">
        <v>486</v>
      </c>
      <c r="AB80" s="138">
        <v>202.93</v>
      </c>
      <c r="AC80" s="140" t="s">
        <v>487</v>
      </c>
      <c r="AD80" s="138">
        <v>516.21</v>
      </c>
      <c r="AE80" s="138">
        <v>177.8</v>
      </c>
      <c r="AF80" s="138">
        <v>175.93</v>
      </c>
      <c r="AG80" s="139">
        <v>108430</v>
      </c>
    </row>
    <row r="81" spans="1:33" s="403" customFormat="1" ht="14.25" customHeight="1">
      <c r="A81" s="134" t="s">
        <v>108</v>
      </c>
      <c r="B81" s="135">
        <v>315</v>
      </c>
      <c r="C81" s="136">
        <v>3074.5940000000001</v>
      </c>
      <c r="D81" s="136">
        <v>4039.6219999999998</v>
      </c>
      <c r="E81" s="136">
        <v>4892.9870000000001</v>
      </c>
      <c r="F81" s="137" t="s">
        <v>545</v>
      </c>
      <c r="G81" s="138">
        <v>712.82590000000005</v>
      </c>
      <c r="H81" s="137" t="s">
        <v>546</v>
      </c>
      <c r="I81" s="138">
        <v>652.50540000000001</v>
      </c>
      <c r="J81" s="138">
        <v>20</v>
      </c>
      <c r="K81" s="138">
        <v>20</v>
      </c>
      <c r="L81" s="138">
        <v>40</v>
      </c>
      <c r="M81" s="138">
        <v>40</v>
      </c>
      <c r="N81" s="138">
        <v>60</v>
      </c>
      <c r="O81" s="138">
        <v>60</v>
      </c>
      <c r="P81" s="138">
        <v>80</v>
      </c>
      <c r="Q81" s="138">
        <v>80</v>
      </c>
      <c r="R81" s="138">
        <v>90</v>
      </c>
      <c r="S81" s="138">
        <v>90</v>
      </c>
      <c r="T81" s="138">
        <v>120</v>
      </c>
      <c r="U81" s="138">
        <v>120</v>
      </c>
      <c r="V81" s="140" t="s">
        <v>547</v>
      </c>
      <c r="W81" s="139">
        <v>1000</v>
      </c>
      <c r="X81" s="140" t="s">
        <v>552</v>
      </c>
      <c r="Y81" s="136">
        <v>2050.5963999999999</v>
      </c>
      <c r="Z81" s="136">
        <v>3711.8526999999999</v>
      </c>
      <c r="AA81" s="140" t="s">
        <v>486</v>
      </c>
      <c r="AB81" s="138">
        <v>397.97250000000003</v>
      </c>
      <c r="AC81" s="140" t="s">
        <v>487</v>
      </c>
      <c r="AD81" s="138">
        <v>850.32579999999996</v>
      </c>
      <c r="AE81" s="138">
        <v>0</v>
      </c>
      <c r="AF81" s="138">
        <v>0</v>
      </c>
      <c r="AG81" s="139">
        <v>150000</v>
      </c>
    </row>
    <row r="82" spans="1:33" s="403" customFormat="1" ht="14.25" customHeight="1">
      <c r="A82" s="134" t="s">
        <v>109</v>
      </c>
      <c r="B82" s="135">
        <v>806</v>
      </c>
      <c r="C82" s="139">
        <v>2829</v>
      </c>
      <c r="D82" s="136">
        <v>4265.2</v>
      </c>
      <c r="E82" s="136">
        <v>5593.5</v>
      </c>
      <c r="F82" s="137" t="s">
        <v>545</v>
      </c>
      <c r="G82" s="136">
        <v>1839.71</v>
      </c>
      <c r="H82" s="137" t="s">
        <v>546</v>
      </c>
      <c r="I82" s="136">
        <v>1088.93</v>
      </c>
      <c r="J82" s="141"/>
      <c r="K82" s="141"/>
      <c r="L82" s="141"/>
      <c r="M82" s="141"/>
      <c r="N82" s="141"/>
      <c r="O82" s="141"/>
      <c r="P82" s="141"/>
      <c r="Q82" s="141"/>
      <c r="R82" s="141"/>
      <c r="S82" s="141"/>
      <c r="T82" s="141"/>
      <c r="U82" s="141"/>
      <c r="V82" s="140" t="s">
        <v>549</v>
      </c>
      <c r="W82" s="141"/>
      <c r="X82" s="140" t="s">
        <v>548</v>
      </c>
      <c r="Y82" s="138">
        <v>543.37</v>
      </c>
      <c r="Z82" s="138">
        <v>743.35</v>
      </c>
      <c r="AA82" s="140" t="s">
        <v>486</v>
      </c>
      <c r="AB82" s="138">
        <v>441.03</v>
      </c>
      <c r="AC82" s="140" t="s">
        <v>487</v>
      </c>
      <c r="AD82" s="136">
        <v>1956.95</v>
      </c>
      <c r="AE82" s="138">
        <v>202.65</v>
      </c>
      <c r="AF82" s="138">
        <v>684.74</v>
      </c>
      <c r="AG82" s="139">
        <v>95000</v>
      </c>
    </row>
    <row r="83" spans="1:33" s="403" customFormat="1" ht="14.25" customHeight="1">
      <c r="A83" s="134" t="s">
        <v>110</v>
      </c>
      <c r="B83" s="135">
        <v>826</v>
      </c>
      <c r="C83" s="136">
        <v>2863.91</v>
      </c>
      <c r="D83" s="136">
        <v>4229.37</v>
      </c>
      <c r="E83" s="136">
        <v>4229.37</v>
      </c>
      <c r="F83" s="137" t="s">
        <v>550</v>
      </c>
      <c r="G83" s="138">
        <v>826.14</v>
      </c>
      <c r="H83" s="137" t="s">
        <v>551</v>
      </c>
      <c r="I83" s="138">
        <v>798.03</v>
      </c>
      <c r="J83" s="138">
        <v>133.12</v>
      </c>
      <c r="K83" s="138">
        <v>230.56</v>
      </c>
      <c r="L83" s="138">
        <v>199.68</v>
      </c>
      <c r="M83" s="138">
        <v>345.84</v>
      </c>
      <c r="N83" s="138">
        <v>266.24</v>
      </c>
      <c r="O83" s="138">
        <v>461.13</v>
      </c>
      <c r="P83" s="138">
        <v>366.36</v>
      </c>
      <c r="Q83" s="138">
        <v>691.69</v>
      </c>
      <c r="R83" s="138">
        <v>532.48</v>
      </c>
      <c r="S83" s="138">
        <v>922.25</v>
      </c>
      <c r="T83" s="138">
        <v>532.48</v>
      </c>
      <c r="U83" s="138">
        <v>922.25</v>
      </c>
      <c r="V83" s="140" t="s">
        <v>549</v>
      </c>
      <c r="W83" s="141"/>
      <c r="X83" s="140" t="s">
        <v>548</v>
      </c>
      <c r="Y83" s="138">
        <v>813.53</v>
      </c>
      <c r="Z83" s="136">
        <v>2624.19</v>
      </c>
      <c r="AA83" s="140" t="s">
        <v>488</v>
      </c>
      <c r="AB83" s="138">
        <v>679.3</v>
      </c>
      <c r="AC83" s="140" t="s">
        <v>487</v>
      </c>
      <c r="AD83" s="138">
        <v>687.82</v>
      </c>
      <c r="AE83" s="138">
        <v>96.9</v>
      </c>
      <c r="AF83" s="138">
        <v>145.53</v>
      </c>
      <c r="AG83" s="139">
        <v>150000</v>
      </c>
    </row>
    <row r="84" spans="1:33" s="403" customFormat="1" ht="14.25" customHeight="1">
      <c r="A84" s="134" t="s">
        <v>111</v>
      </c>
      <c r="B84" s="135">
        <v>391</v>
      </c>
      <c r="C84" s="136">
        <v>2453.3336807710002</v>
      </c>
      <c r="D84" s="136">
        <v>3789.2580662139999</v>
      </c>
      <c r="E84" s="136">
        <v>4319.7541954839999</v>
      </c>
      <c r="F84" s="137" t="s">
        <v>550</v>
      </c>
      <c r="G84" s="136">
        <v>1298.7749238490001</v>
      </c>
      <c r="H84" s="398" t="s">
        <v>551</v>
      </c>
      <c r="I84" s="138">
        <v>926.46671464899998</v>
      </c>
      <c r="J84" s="138">
        <v>145.60254989500001</v>
      </c>
      <c r="K84" s="138">
        <v>0</v>
      </c>
      <c r="L84" s="138">
        <v>145.60254989500001</v>
      </c>
      <c r="M84" s="138">
        <v>0</v>
      </c>
      <c r="N84" s="138">
        <v>218.40382484200001</v>
      </c>
      <c r="O84" s="138">
        <v>0</v>
      </c>
      <c r="P84" s="138">
        <v>291.20509978899997</v>
      </c>
      <c r="Q84" s="138">
        <v>769.36259777600003</v>
      </c>
      <c r="R84" s="138">
        <v>364.00637473699999</v>
      </c>
      <c r="S84" s="138">
        <v>769.36259777600003</v>
      </c>
      <c r="T84" s="138">
        <v>436.80764968400001</v>
      </c>
      <c r="U84" s="138">
        <v>769.36259777600003</v>
      </c>
      <c r="V84" s="140" t="s">
        <v>547</v>
      </c>
      <c r="W84" s="139">
        <v>1000</v>
      </c>
      <c r="X84" s="140" t="s">
        <v>548</v>
      </c>
      <c r="Y84" s="136">
        <v>1115.6841287479999</v>
      </c>
      <c r="Z84" s="136">
        <v>3518.856188962</v>
      </c>
      <c r="AA84" s="140" t="s">
        <v>486</v>
      </c>
      <c r="AB84" s="138">
        <v>651.78718853999999</v>
      </c>
      <c r="AC84" s="140" t="s">
        <v>487</v>
      </c>
      <c r="AD84" s="138">
        <v>651.78718853999999</v>
      </c>
      <c r="AE84" s="138">
        <v>342.48831787500001</v>
      </c>
      <c r="AF84" s="138">
        <v>276.84342876599999</v>
      </c>
      <c r="AG84" s="139">
        <v>110000</v>
      </c>
    </row>
    <row r="85" spans="1:33" s="403" customFormat="1" ht="14.25" customHeight="1">
      <c r="A85" s="134" t="s">
        <v>112</v>
      </c>
      <c r="B85" s="135">
        <v>316</v>
      </c>
      <c r="C85" s="136">
        <v>3498.6</v>
      </c>
      <c r="D85" s="139">
        <v>4898</v>
      </c>
      <c r="E85" s="136">
        <v>5422.8</v>
      </c>
      <c r="F85" s="398" t="s">
        <v>550</v>
      </c>
      <c r="G85" s="141"/>
      <c r="H85" s="398" t="s">
        <v>551</v>
      </c>
      <c r="I85" s="141"/>
      <c r="J85" s="141"/>
      <c r="K85" s="141"/>
      <c r="L85" s="141"/>
      <c r="M85" s="141"/>
      <c r="N85" s="138">
        <v>739.38</v>
      </c>
      <c r="O85" s="138">
        <v>739.38</v>
      </c>
      <c r="P85" s="138">
        <v>887.25</v>
      </c>
      <c r="Q85" s="138">
        <v>887.25</v>
      </c>
      <c r="R85" s="136">
        <v>1035.1300000000001</v>
      </c>
      <c r="S85" s="136">
        <v>1035.1300000000001</v>
      </c>
      <c r="T85" s="139">
        <v>1183</v>
      </c>
      <c r="U85" s="139">
        <v>1183</v>
      </c>
      <c r="V85" s="140" t="s">
        <v>549</v>
      </c>
      <c r="W85" s="141"/>
      <c r="X85" s="140" t="s">
        <v>548</v>
      </c>
      <c r="Y85" s="136">
        <v>1768.6</v>
      </c>
      <c r="Z85" s="136">
        <v>1768.6</v>
      </c>
      <c r="AA85" s="140" t="s">
        <v>549</v>
      </c>
      <c r="AB85" s="141"/>
      <c r="AC85" s="140" t="s">
        <v>549</v>
      </c>
      <c r="AD85" s="141"/>
      <c r="AE85" s="139">
        <v>2000</v>
      </c>
      <c r="AF85" s="139">
        <v>2000</v>
      </c>
      <c r="AG85" s="139">
        <v>120000</v>
      </c>
    </row>
    <row r="86" spans="1:33" s="403" customFormat="1" ht="14.25" customHeight="1">
      <c r="A86" s="134" t="s">
        <v>113</v>
      </c>
      <c r="B86" s="135">
        <v>926</v>
      </c>
      <c r="C86" s="136">
        <v>2781.25</v>
      </c>
      <c r="D86" s="139">
        <v>3544</v>
      </c>
      <c r="E86" s="136">
        <v>4450.4799999999996</v>
      </c>
      <c r="F86" s="137" t="s">
        <v>550</v>
      </c>
      <c r="G86" s="138">
        <v>314.70999999999998</v>
      </c>
      <c r="H86" s="137" t="s">
        <v>551</v>
      </c>
      <c r="I86" s="138">
        <v>314.70999999999998</v>
      </c>
      <c r="J86" s="138">
        <v>394.47</v>
      </c>
      <c r="K86" s="138">
        <v>534.28</v>
      </c>
      <c r="L86" s="138">
        <v>508.66</v>
      </c>
      <c r="M86" s="138">
        <v>655.98</v>
      </c>
      <c r="N86" s="138">
        <v>817.67</v>
      </c>
      <c r="O86" s="138">
        <v>984.35</v>
      </c>
      <c r="P86" s="138">
        <v>848.89</v>
      </c>
      <c r="Q86" s="136">
        <v>1017.62</v>
      </c>
      <c r="R86" s="136">
        <v>1196.56</v>
      </c>
      <c r="S86" s="136">
        <v>1386.7</v>
      </c>
      <c r="T86" s="136">
        <v>1196.56</v>
      </c>
      <c r="U86" s="136">
        <v>1386.7</v>
      </c>
      <c r="V86" s="140" t="s">
        <v>549</v>
      </c>
      <c r="W86" s="141"/>
      <c r="X86" s="140" t="s">
        <v>548</v>
      </c>
      <c r="Y86" s="138">
        <v>583.99</v>
      </c>
      <c r="Z86" s="136">
        <v>1495.26</v>
      </c>
      <c r="AA86" s="140" t="s">
        <v>486</v>
      </c>
      <c r="AB86" s="138">
        <v>333.33</v>
      </c>
      <c r="AC86" s="140" t="s">
        <v>487</v>
      </c>
      <c r="AD86" s="138">
        <v>333.33</v>
      </c>
      <c r="AE86" s="138">
        <v>0</v>
      </c>
      <c r="AF86" s="138">
        <v>0</v>
      </c>
      <c r="AG86" s="139">
        <v>114362</v>
      </c>
    </row>
    <row r="87" spans="1:33" s="403" customFormat="1" ht="14.25" customHeight="1">
      <c r="A87" s="134" t="s">
        <v>114</v>
      </c>
      <c r="B87" s="135">
        <v>812</v>
      </c>
      <c r="C87" s="136">
        <v>3166.13</v>
      </c>
      <c r="D87" s="136">
        <v>4520.1000000000004</v>
      </c>
      <c r="E87" s="136">
        <v>4520.1000000000004</v>
      </c>
      <c r="F87" s="398" t="s">
        <v>550</v>
      </c>
      <c r="G87" s="141"/>
      <c r="H87" s="398" t="s">
        <v>551</v>
      </c>
      <c r="I87" s="141"/>
      <c r="J87" s="138">
        <v>154</v>
      </c>
      <c r="K87" s="138">
        <v>154</v>
      </c>
      <c r="L87" s="138">
        <v>308</v>
      </c>
      <c r="M87" s="138">
        <v>308</v>
      </c>
      <c r="N87" s="138">
        <v>462</v>
      </c>
      <c r="O87" s="138">
        <v>462</v>
      </c>
      <c r="P87" s="138">
        <v>616</v>
      </c>
      <c r="Q87" s="138">
        <v>616</v>
      </c>
      <c r="R87" s="138">
        <v>770</v>
      </c>
      <c r="S87" s="138">
        <v>770</v>
      </c>
      <c r="T87" s="138">
        <v>924</v>
      </c>
      <c r="U87" s="138">
        <v>924</v>
      </c>
      <c r="V87" s="140" t="s">
        <v>549</v>
      </c>
      <c r="W87" s="141"/>
      <c r="X87" s="140" t="s">
        <v>548</v>
      </c>
      <c r="Y87" s="138">
        <v>892</v>
      </c>
      <c r="Z87" s="139">
        <v>2610</v>
      </c>
      <c r="AA87" s="140" t="s">
        <v>549</v>
      </c>
      <c r="AB87" s="141"/>
      <c r="AC87" s="140" t="s">
        <v>549</v>
      </c>
      <c r="AD87" s="141"/>
      <c r="AE87" s="141"/>
      <c r="AF87" s="141"/>
      <c r="AG87" s="139">
        <v>102000</v>
      </c>
    </row>
    <row r="88" spans="1:33" s="403" customFormat="1" ht="14.25" customHeight="1">
      <c r="A88" s="134" t="s">
        <v>115</v>
      </c>
      <c r="B88" s="135">
        <v>813</v>
      </c>
      <c r="C88" s="139">
        <v>3045</v>
      </c>
      <c r="D88" s="139">
        <v>4165</v>
      </c>
      <c r="E88" s="139">
        <v>4650</v>
      </c>
      <c r="F88" s="398" t="s">
        <v>550</v>
      </c>
      <c r="G88" s="141"/>
      <c r="H88" s="398" t="s">
        <v>551</v>
      </c>
      <c r="I88" s="141"/>
      <c r="J88" s="138">
        <v>20</v>
      </c>
      <c r="K88" s="138">
        <v>20</v>
      </c>
      <c r="L88" s="138">
        <v>20</v>
      </c>
      <c r="M88" s="138">
        <v>20</v>
      </c>
      <c r="N88" s="138">
        <v>400</v>
      </c>
      <c r="O88" s="138">
        <v>400</v>
      </c>
      <c r="P88" s="138">
        <v>500</v>
      </c>
      <c r="Q88" s="138">
        <v>500</v>
      </c>
      <c r="R88" s="138">
        <v>750</v>
      </c>
      <c r="S88" s="138">
        <v>750</v>
      </c>
      <c r="T88" s="138">
        <v>800</v>
      </c>
      <c r="U88" s="138">
        <v>800</v>
      </c>
      <c r="V88" s="140" t="s">
        <v>549</v>
      </c>
      <c r="W88" s="141"/>
      <c r="X88" s="140" t="s">
        <v>548</v>
      </c>
      <c r="Y88" s="138">
        <v>365</v>
      </c>
      <c r="Z88" s="139">
        <v>1175</v>
      </c>
      <c r="AA88" s="140" t="s">
        <v>486</v>
      </c>
      <c r="AB88" s="138">
        <v>250</v>
      </c>
      <c r="AC88" s="140" t="s">
        <v>487</v>
      </c>
      <c r="AD88" s="138">
        <v>250</v>
      </c>
      <c r="AE88" s="138">
        <v>0</v>
      </c>
      <c r="AF88" s="138">
        <v>0</v>
      </c>
      <c r="AG88" s="139">
        <v>101000</v>
      </c>
    </row>
    <row r="89" spans="1:33" s="403" customFormat="1" ht="14.25" customHeight="1">
      <c r="A89" s="142" t="s">
        <v>116</v>
      </c>
      <c r="B89" s="143">
        <v>802</v>
      </c>
      <c r="C89" s="144">
        <v>2681.9572109999999</v>
      </c>
      <c r="D89" s="144">
        <v>3956.1305900000002</v>
      </c>
      <c r="E89" s="144">
        <v>3956.1305900000002</v>
      </c>
      <c r="F89" s="145" t="s">
        <v>545</v>
      </c>
      <c r="G89" s="144">
        <v>1203.3409019999999</v>
      </c>
      <c r="H89" s="145" t="s">
        <v>546</v>
      </c>
      <c r="I89" s="144">
        <v>1203.3409019999999</v>
      </c>
      <c r="J89" s="144"/>
      <c r="K89" s="144"/>
      <c r="L89" s="144"/>
      <c r="M89" s="144"/>
      <c r="N89" s="144">
        <v>75</v>
      </c>
      <c r="O89" s="144">
        <v>75</v>
      </c>
      <c r="P89" s="144">
        <v>447.58800000000002</v>
      </c>
      <c r="Q89" s="144">
        <v>447.58800000000002</v>
      </c>
      <c r="R89" s="144">
        <v>950</v>
      </c>
      <c r="S89" s="144">
        <v>950</v>
      </c>
      <c r="T89" s="144">
        <v>1166.5</v>
      </c>
      <c r="U89" s="144">
        <v>1166.5</v>
      </c>
      <c r="V89" s="143" t="s">
        <v>549</v>
      </c>
      <c r="W89" s="144"/>
      <c r="X89" s="143" t="s">
        <v>548</v>
      </c>
      <c r="Y89" s="144">
        <v>1755.1829110000001</v>
      </c>
      <c r="Z89" s="144">
        <v>3518.1235339999998</v>
      </c>
      <c r="AA89" s="143" t="s">
        <v>549</v>
      </c>
      <c r="AB89" s="144"/>
      <c r="AC89" s="143" t="s">
        <v>549</v>
      </c>
      <c r="AD89" s="144"/>
      <c r="AE89" s="144"/>
      <c r="AF89" s="144"/>
      <c r="AG89" s="144">
        <v>125141.33</v>
      </c>
    </row>
    <row r="90" spans="1:33" s="403" customFormat="1" ht="14.25" customHeight="1">
      <c r="A90" s="134" t="s">
        <v>117</v>
      </c>
      <c r="B90" s="135">
        <v>392</v>
      </c>
      <c r="C90" s="136">
        <v>2621.2156</v>
      </c>
      <c r="D90" s="136">
        <v>3931.8234000000002</v>
      </c>
      <c r="E90" s="136">
        <v>4931.6270000000004</v>
      </c>
      <c r="F90" s="137" t="s">
        <v>545</v>
      </c>
      <c r="G90" s="138">
        <v>562.08000000000004</v>
      </c>
      <c r="H90" s="137" t="s">
        <v>546</v>
      </c>
      <c r="I90" s="138">
        <v>866.1</v>
      </c>
      <c r="J90" s="138">
        <v>0</v>
      </c>
      <c r="K90" s="138">
        <v>0</v>
      </c>
      <c r="L90" s="138">
        <v>220.75049999999999</v>
      </c>
      <c r="M90" s="138">
        <v>327.03280000000001</v>
      </c>
      <c r="N90" s="138">
        <v>331.12569999999999</v>
      </c>
      <c r="O90" s="138">
        <v>490.54919999999998</v>
      </c>
      <c r="P90" s="138">
        <v>441.50099999999998</v>
      </c>
      <c r="Q90" s="138">
        <v>654.06560000000002</v>
      </c>
      <c r="R90" s="138">
        <v>551.87630000000001</v>
      </c>
      <c r="S90" s="138">
        <v>817.58199999999999</v>
      </c>
      <c r="T90" s="138">
        <v>883.00199999999995</v>
      </c>
      <c r="U90" s="136">
        <v>1308.1312</v>
      </c>
      <c r="V90" s="140" t="s">
        <v>549</v>
      </c>
      <c r="W90" s="141"/>
      <c r="X90" s="140" t="s">
        <v>548</v>
      </c>
      <c r="Y90" s="138">
        <v>513.28</v>
      </c>
      <c r="Z90" s="136">
        <v>1352.09</v>
      </c>
      <c r="AA90" s="140" t="s">
        <v>488</v>
      </c>
      <c r="AB90" s="136">
        <v>1212.2672</v>
      </c>
      <c r="AC90" s="140" t="s">
        <v>489</v>
      </c>
      <c r="AD90" s="136">
        <v>1212.2672</v>
      </c>
      <c r="AE90" s="141"/>
      <c r="AF90" s="141"/>
      <c r="AG90" s="139">
        <v>150000</v>
      </c>
    </row>
    <row r="91" spans="1:33" s="403" customFormat="1" ht="14.25" customHeight="1">
      <c r="A91" s="134" t="s">
        <v>118</v>
      </c>
      <c r="B91" s="135">
        <v>815</v>
      </c>
      <c r="C91" s="136">
        <v>2482.9499999999998</v>
      </c>
      <c r="D91" s="136">
        <v>3651.24</v>
      </c>
      <c r="E91" s="136">
        <v>4527.54</v>
      </c>
      <c r="F91" s="137" t="s">
        <v>550</v>
      </c>
      <c r="G91" s="138">
        <v>442.81</v>
      </c>
      <c r="H91" s="137" t="s">
        <v>551</v>
      </c>
      <c r="I91" s="138">
        <v>549.66</v>
      </c>
      <c r="J91" s="138">
        <v>604.87</v>
      </c>
      <c r="K91" s="138">
        <v>878.75</v>
      </c>
      <c r="L91" s="138">
        <v>870.76</v>
      </c>
      <c r="M91" s="136">
        <v>1097.95</v>
      </c>
      <c r="N91" s="138">
        <v>739.97</v>
      </c>
      <c r="O91" s="138">
        <v>718.82</v>
      </c>
      <c r="P91" s="136">
        <v>1214.26</v>
      </c>
      <c r="Q91" s="136">
        <v>1150.82</v>
      </c>
      <c r="R91" s="136">
        <v>1321.71</v>
      </c>
      <c r="S91" s="136">
        <v>1031.0899999999999</v>
      </c>
      <c r="T91" s="136">
        <v>1549.47</v>
      </c>
      <c r="U91" s="138">
        <v>144.97999999999999</v>
      </c>
      <c r="V91" s="140" t="s">
        <v>554</v>
      </c>
      <c r="W91" s="138">
        <v>0</v>
      </c>
      <c r="X91" s="140" t="s">
        <v>548</v>
      </c>
      <c r="Y91" s="138">
        <v>588.57000000000005</v>
      </c>
      <c r="Z91" s="136">
        <v>1956.36</v>
      </c>
      <c r="AA91" s="140" t="s">
        <v>486</v>
      </c>
      <c r="AB91" s="138">
        <v>922.3</v>
      </c>
      <c r="AC91" s="140" t="s">
        <v>487</v>
      </c>
      <c r="AD91" s="138">
        <v>890.19</v>
      </c>
      <c r="AE91" s="138">
        <v>205.4</v>
      </c>
      <c r="AF91" s="138">
        <v>131.26</v>
      </c>
      <c r="AG91" s="139">
        <v>127044</v>
      </c>
    </row>
    <row r="92" spans="1:33" s="403" customFormat="1" ht="14.25" customHeight="1">
      <c r="A92" s="134" t="s">
        <v>119</v>
      </c>
      <c r="B92" s="135">
        <v>928</v>
      </c>
      <c r="C92" s="136">
        <v>2580.4499999999998</v>
      </c>
      <c r="D92" s="136">
        <v>3773.58</v>
      </c>
      <c r="E92" s="136">
        <v>4272.55</v>
      </c>
      <c r="F92" s="137" t="s">
        <v>545</v>
      </c>
      <c r="G92" s="136">
        <v>2416.0300000000002</v>
      </c>
      <c r="H92" s="137" t="s">
        <v>546</v>
      </c>
      <c r="I92" s="136">
        <v>3318.22</v>
      </c>
      <c r="J92" s="141"/>
      <c r="K92" s="141"/>
      <c r="L92" s="141"/>
      <c r="M92" s="141"/>
      <c r="N92" s="141"/>
      <c r="O92" s="141"/>
      <c r="P92" s="141"/>
      <c r="Q92" s="141"/>
      <c r="R92" s="141"/>
      <c r="S92" s="141"/>
      <c r="T92" s="141"/>
      <c r="U92" s="141"/>
      <c r="V92" s="140" t="s">
        <v>549</v>
      </c>
      <c r="W92" s="141"/>
      <c r="X92" s="140" t="s">
        <v>549</v>
      </c>
      <c r="Y92" s="141"/>
      <c r="Z92" s="141"/>
      <c r="AA92" s="140" t="s">
        <v>549</v>
      </c>
      <c r="AB92" s="141"/>
      <c r="AC92" s="140" t="s">
        <v>549</v>
      </c>
      <c r="AD92" s="141"/>
      <c r="AE92" s="138">
        <v>146</v>
      </c>
      <c r="AF92" s="138">
        <v>146</v>
      </c>
      <c r="AG92" s="139">
        <v>125000</v>
      </c>
    </row>
    <row r="93" spans="1:33" s="403" customFormat="1" ht="14.25" customHeight="1">
      <c r="A93" s="134" t="s">
        <v>120</v>
      </c>
      <c r="B93" s="135">
        <v>929</v>
      </c>
      <c r="C93" s="139">
        <v>2597</v>
      </c>
      <c r="D93" s="139">
        <v>3178</v>
      </c>
      <c r="E93" s="139">
        <v>4475</v>
      </c>
      <c r="F93" s="137" t="s">
        <v>550</v>
      </c>
      <c r="G93" s="139">
        <v>1157</v>
      </c>
      <c r="H93" s="137" t="s">
        <v>551</v>
      </c>
      <c r="I93" s="139">
        <v>1329</v>
      </c>
      <c r="J93" s="138">
        <v>150</v>
      </c>
      <c r="K93" s="138">
        <v>150</v>
      </c>
      <c r="L93" s="138">
        <v>150</v>
      </c>
      <c r="M93" s="138">
        <v>150</v>
      </c>
      <c r="N93" s="138">
        <v>325</v>
      </c>
      <c r="O93" s="138">
        <v>325</v>
      </c>
      <c r="P93" s="138">
        <v>505</v>
      </c>
      <c r="Q93" s="138">
        <v>505</v>
      </c>
      <c r="R93" s="138">
        <v>690</v>
      </c>
      <c r="S93" s="138">
        <v>690</v>
      </c>
      <c r="T93" s="138">
        <v>870</v>
      </c>
      <c r="U93" s="138">
        <v>870</v>
      </c>
      <c r="V93" s="140" t="s">
        <v>549</v>
      </c>
      <c r="W93" s="141"/>
      <c r="X93" s="140" t="s">
        <v>548</v>
      </c>
      <c r="Y93" s="139">
        <v>1495</v>
      </c>
      <c r="Z93" s="139">
        <v>1678</v>
      </c>
      <c r="AA93" s="140" t="s">
        <v>488</v>
      </c>
      <c r="AB93" s="138">
        <v>196</v>
      </c>
      <c r="AC93" s="140" t="s">
        <v>489</v>
      </c>
      <c r="AD93" s="138">
        <v>196</v>
      </c>
      <c r="AE93" s="138">
        <v>0</v>
      </c>
      <c r="AF93" s="138">
        <v>0</v>
      </c>
      <c r="AG93" s="139">
        <v>110000</v>
      </c>
    </row>
    <row r="94" spans="1:33" s="403" customFormat="1" ht="14.25" customHeight="1">
      <c r="A94" s="134" t="s">
        <v>121</v>
      </c>
      <c r="B94" s="135">
        <v>892</v>
      </c>
      <c r="C94" s="139">
        <v>3054</v>
      </c>
      <c r="D94" s="136">
        <v>4199.7</v>
      </c>
      <c r="E94" s="136">
        <v>4896.1000000000004</v>
      </c>
      <c r="F94" s="137" t="s">
        <v>550</v>
      </c>
      <c r="G94" s="136">
        <v>1816.22</v>
      </c>
      <c r="H94" s="137" t="s">
        <v>551</v>
      </c>
      <c r="I94" s="136">
        <v>2514.9899999999998</v>
      </c>
      <c r="J94" s="138">
        <v>101.27</v>
      </c>
      <c r="K94" s="138">
        <v>101.27</v>
      </c>
      <c r="L94" s="138">
        <v>101.27</v>
      </c>
      <c r="M94" s="138">
        <v>101.27</v>
      </c>
      <c r="N94" s="138">
        <v>101.27</v>
      </c>
      <c r="O94" s="138">
        <v>101.27</v>
      </c>
      <c r="P94" s="138">
        <v>101.27</v>
      </c>
      <c r="Q94" s="138">
        <v>101.27</v>
      </c>
      <c r="R94" s="138">
        <v>282.48</v>
      </c>
      <c r="S94" s="138">
        <v>282.48</v>
      </c>
      <c r="T94" s="138">
        <v>370.73</v>
      </c>
      <c r="U94" s="138">
        <v>370.83</v>
      </c>
      <c r="V94" s="140" t="s">
        <v>547</v>
      </c>
      <c r="W94" s="136">
        <v>1142.31</v>
      </c>
      <c r="X94" s="140" t="s">
        <v>548</v>
      </c>
      <c r="Y94" s="138">
        <v>542.02</v>
      </c>
      <c r="Z94" s="138">
        <v>832.23</v>
      </c>
      <c r="AA94" s="140" t="s">
        <v>486</v>
      </c>
      <c r="AB94" s="138">
        <v>636.02</v>
      </c>
      <c r="AC94" s="140" t="s">
        <v>487</v>
      </c>
      <c r="AD94" s="139">
        <v>2028</v>
      </c>
      <c r="AE94" s="138">
        <v>91.14</v>
      </c>
      <c r="AF94" s="138">
        <v>91.14</v>
      </c>
      <c r="AG94" s="139">
        <v>125104</v>
      </c>
    </row>
    <row r="95" spans="1:33" s="403" customFormat="1" ht="14.25" customHeight="1">
      <c r="A95" s="142" t="s">
        <v>122</v>
      </c>
      <c r="B95" s="143">
        <v>891</v>
      </c>
      <c r="C95" s="144">
        <v>2930</v>
      </c>
      <c r="D95" s="144">
        <v>4071</v>
      </c>
      <c r="E95" s="144">
        <v>4998.8500000000004</v>
      </c>
      <c r="F95" s="145" t="s">
        <v>545</v>
      </c>
      <c r="G95" s="144">
        <v>306.91000000000003</v>
      </c>
      <c r="H95" s="145" t="s">
        <v>546</v>
      </c>
      <c r="I95" s="144">
        <v>306.91000000000003</v>
      </c>
      <c r="J95" s="144">
        <v>69.81</v>
      </c>
      <c r="K95" s="144">
        <v>69.81</v>
      </c>
      <c r="L95" s="144">
        <v>69.81</v>
      </c>
      <c r="M95" s="144">
        <v>69.81</v>
      </c>
      <c r="N95" s="144">
        <v>69.81</v>
      </c>
      <c r="O95" s="144">
        <v>69.81</v>
      </c>
      <c r="P95" s="144">
        <v>69.81</v>
      </c>
      <c r="Q95" s="144">
        <v>69.81</v>
      </c>
      <c r="R95" s="144">
        <v>1225.3599999999999</v>
      </c>
      <c r="S95" s="144">
        <v>1225.3599999999999</v>
      </c>
      <c r="T95" s="144">
        <v>1225.3599999999999</v>
      </c>
      <c r="U95" s="144">
        <v>1225.3599999999999</v>
      </c>
      <c r="V95" s="143" t="s">
        <v>547</v>
      </c>
      <c r="W95" s="144">
        <v>3000</v>
      </c>
      <c r="X95" s="143" t="s">
        <v>548</v>
      </c>
      <c r="Y95" s="144">
        <v>1075.0999999999999</v>
      </c>
      <c r="Z95" s="144">
        <v>1075.0999999999999</v>
      </c>
      <c r="AA95" s="143" t="s">
        <v>486</v>
      </c>
      <c r="AB95" s="144">
        <v>472.55</v>
      </c>
      <c r="AC95" s="143" t="s">
        <v>487</v>
      </c>
      <c r="AD95" s="144">
        <v>472.55</v>
      </c>
      <c r="AE95" s="144">
        <v>24.86</v>
      </c>
      <c r="AF95" s="144">
        <v>24.86</v>
      </c>
      <c r="AG95" s="144">
        <v>100000</v>
      </c>
    </row>
    <row r="96" spans="1:33" s="403" customFormat="1" ht="14.25" customHeight="1">
      <c r="A96" s="134" t="s">
        <v>123</v>
      </c>
      <c r="B96" s="135">
        <v>353</v>
      </c>
      <c r="C96" s="136">
        <v>2980.02</v>
      </c>
      <c r="D96" s="136">
        <v>4254.82</v>
      </c>
      <c r="E96" s="136">
        <v>4455.3999999999996</v>
      </c>
      <c r="F96" s="137" t="s">
        <v>550</v>
      </c>
      <c r="G96" s="136">
        <v>2033.9</v>
      </c>
      <c r="H96" s="137" t="s">
        <v>551</v>
      </c>
      <c r="I96" s="136">
        <v>1860.23</v>
      </c>
      <c r="J96" s="138">
        <v>0</v>
      </c>
      <c r="K96" s="138">
        <v>0</v>
      </c>
      <c r="L96" s="138">
        <v>0</v>
      </c>
      <c r="M96" s="138">
        <v>0</v>
      </c>
      <c r="N96" s="138">
        <v>0</v>
      </c>
      <c r="O96" s="138">
        <v>120</v>
      </c>
      <c r="P96" s="138">
        <v>0</v>
      </c>
      <c r="Q96" s="138">
        <v>180</v>
      </c>
      <c r="R96" s="138">
        <v>0</v>
      </c>
      <c r="S96" s="138">
        <v>277</v>
      </c>
      <c r="T96" s="138">
        <v>0</v>
      </c>
      <c r="U96" s="138">
        <v>425</v>
      </c>
      <c r="V96" s="140" t="s">
        <v>554</v>
      </c>
      <c r="W96" s="138">
        <v>989.77</v>
      </c>
      <c r="X96" s="140" t="s">
        <v>548</v>
      </c>
      <c r="Y96" s="138">
        <v>603.48</v>
      </c>
      <c r="Z96" s="136">
        <v>1816.24</v>
      </c>
      <c r="AA96" s="140" t="s">
        <v>488</v>
      </c>
      <c r="AB96" s="138">
        <v>571.82000000000005</v>
      </c>
      <c r="AC96" s="140" t="s">
        <v>489</v>
      </c>
      <c r="AD96" s="136">
        <v>4383.42</v>
      </c>
      <c r="AE96" s="138">
        <v>65.05</v>
      </c>
      <c r="AF96" s="138">
        <v>103.67</v>
      </c>
      <c r="AG96" s="139">
        <v>102424</v>
      </c>
    </row>
    <row r="97" spans="1:33" s="403" customFormat="1" ht="14.25" customHeight="1">
      <c r="A97" s="134" t="s">
        <v>124</v>
      </c>
      <c r="B97" s="135">
        <v>931</v>
      </c>
      <c r="C97" s="136">
        <v>2773.116035</v>
      </c>
      <c r="D97" s="136">
        <v>4105.7207280000002</v>
      </c>
      <c r="E97" s="136">
        <v>4305.7207280000002</v>
      </c>
      <c r="F97" s="137" t="s">
        <v>550</v>
      </c>
      <c r="G97" s="136">
        <v>1208.1099999999999</v>
      </c>
      <c r="H97" s="137" t="s">
        <v>551</v>
      </c>
      <c r="I97" s="136">
        <v>2212.36</v>
      </c>
      <c r="J97" s="138">
        <v>0</v>
      </c>
      <c r="K97" s="138">
        <v>0</v>
      </c>
      <c r="L97" s="138">
        <v>0</v>
      </c>
      <c r="M97" s="138">
        <v>0</v>
      </c>
      <c r="N97" s="138">
        <v>115.85</v>
      </c>
      <c r="O97" s="138">
        <v>126.88</v>
      </c>
      <c r="P97" s="138">
        <v>231.7</v>
      </c>
      <c r="Q97" s="138">
        <v>253.75</v>
      </c>
      <c r="R97" s="138">
        <v>347.55</v>
      </c>
      <c r="S97" s="138">
        <v>380.63</v>
      </c>
      <c r="T97" s="138">
        <v>463.39</v>
      </c>
      <c r="U97" s="138">
        <v>507.5</v>
      </c>
      <c r="V97" s="140" t="s">
        <v>549</v>
      </c>
      <c r="W97" s="141"/>
      <c r="X97" s="140" t="s">
        <v>548</v>
      </c>
      <c r="Y97" s="138">
        <v>821.41</v>
      </c>
      <c r="Z97" s="136">
        <v>2103.19</v>
      </c>
      <c r="AA97" s="140" t="s">
        <v>488</v>
      </c>
      <c r="AB97" s="138">
        <v>265.56682899999998</v>
      </c>
      <c r="AC97" s="140" t="s">
        <v>489</v>
      </c>
      <c r="AD97" s="138">
        <v>726.88246500000002</v>
      </c>
      <c r="AE97" s="138">
        <v>65.07347</v>
      </c>
      <c r="AF97" s="138">
        <v>0</v>
      </c>
      <c r="AG97" s="139">
        <v>120000</v>
      </c>
    </row>
    <row r="98" spans="1:33" s="403" customFormat="1" ht="14.25" customHeight="1">
      <c r="A98" s="134" t="s">
        <v>125</v>
      </c>
      <c r="B98" s="135">
        <v>874</v>
      </c>
      <c r="C98" s="136">
        <v>2714.75</v>
      </c>
      <c r="D98" s="136">
        <v>3867.8890000000001</v>
      </c>
      <c r="E98" s="136">
        <v>4935.7389999999996</v>
      </c>
      <c r="F98" s="137" t="s">
        <v>550</v>
      </c>
      <c r="G98" s="138">
        <v>271.61900000000003</v>
      </c>
      <c r="H98" s="137" t="s">
        <v>551</v>
      </c>
      <c r="I98" s="138">
        <v>461.46899999999999</v>
      </c>
      <c r="J98" s="138">
        <v>100.568</v>
      </c>
      <c r="K98" s="138">
        <v>275.536</v>
      </c>
      <c r="L98" s="138">
        <v>174.37799999999999</v>
      </c>
      <c r="M98" s="138">
        <v>349.34699999999998</v>
      </c>
      <c r="N98" s="138">
        <v>248.18899999999999</v>
      </c>
      <c r="O98" s="138">
        <v>423.15699999999998</v>
      </c>
      <c r="P98" s="138">
        <v>321.99900000000002</v>
      </c>
      <c r="Q98" s="138">
        <v>496.96699999999998</v>
      </c>
      <c r="R98" s="138">
        <v>395.80900000000003</v>
      </c>
      <c r="S98" s="138">
        <v>570.77800000000002</v>
      </c>
      <c r="T98" s="138">
        <v>469.62</v>
      </c>
      <c r="U98" s="138">
        <v>644.58799999999997</v>
      </c>
      <c r="V98" s="140" t="s">
        <v>547</v>
      </c>
      <c r="W98" s="138">
        <v>590.48299999999995</v>
      </c>
      <c r="X98" s="140" t="s">
        <v>552</v>
      </c>
      <c r="Y98" s="138">
        <v>733.21900000000005</v>
      </c>
      <c r="Z98" s="136">
        <v>1583.9549999999999</v>
      </c>
      <c r="AA98" s="140" t="s">
        <v>486</v>
      </c>
      <c r="AB98" s="138">
        <v>553.10400000000004</v>
      </c>
      <c r="AC98" s="140" t="s">
        <v>487</v>
      </c>
      <c r="AD98" s="136">
        <v>1384.4349999999999</v>
      </c>
      <c r="AE98" s="138">
        <v>124.38</v>
      </c>
      <c r="AF98" s="138">
        <v>65.683999999999997</v>
      </c>
      <c r="AG98" s="139">
        <v>150000</v>
      </c>
    </row>
    <row r="99" spans="1:33" s="403" customFormat="1" ht="14.25" customHeight="1">
      <c r="A99" s="134" t="s">
        <v>126</v>
      </c>
      <c r="B99" s="135">
        <v>879</v>
      </c>
      <c r="C99" s="136">
        <v>2673.83</v>
      </c>
      <c r="D99" s="136">
        <v>3621.15</v>
      </c>
      <c r="E99" s="136">
        <v>4410.1499999999996</v>
      </c>
      <c r="F99" s="137" t="s">
        <v>550</v>
      </c>
      <c r="G99" s="136">
        <v>1337.68</v>
      </c>
      <c r="H99" s="137" t="s">
        <v>551</v>
      </c>
      <c r="I99" s="136">
        <v>1698.72</v>
      </c>
      <c r="J99" s="138">
        <v>0</v>
      </c>
      <c r="K99" s="138">
        <v>0</v>
      </c>
      <c r="L99" s="138">
        <v>0</v>
      </c>
      <c r="M99" s="138">
        <v>418.48</v>
      </c>
      <c r="N99" s="138">
        <v>351.52</v>
      </c>
      <c r="O99" s="138">
        <v>470.54</v>
      </c>
      <c r="P99" s="138">
        <v>783.19</v>
      </c>
      <c r="Q99" s="138">
        <v>768.33</v>
      </c>
      <c r="R99" s="138">
        <v>786.89</v>
      </c>
      <c r="S99" s="136">
        <v>1510.58</v>
      </c>
      <c r="T99" s="138">
        <v>794.04</v>
      </c>
      <c r="U99" s="136">
        <v>1578.1</v>
      </c>
      <c r="V99" s="140" t="s">
        <v>549</v>
      </c>
      <c r="W99" s="141"/>
      <c r="X99" s="140" t="s">
        <v>548</v>
      </c>
      <c r="Y99" s="138">
        <v>560.41</v>
      </c>
      <c r="Z99" s="138">
        <v>778.39</v>
      </c>
      <c r="AA99" s="140" t="s">
        <v>486</v>
      </c>
      <c r="AB99" s="138">
        <v>506</v>
      </c>
      <c r="AC99" s="140" t="s">
        <v>487</v>
      </c>
      <c r="AD99" s="138">
        <v>506</v>
      </c>
      <c r="AE99" s="138">
        <v>0</v>
      </c>
      <c r="AF99" s="138">
        <v>0</v>
      </c>
      <c r="AG99" s="136">
        <v>106130.96</v>
      </c>
    </row>
    <row r="100" spans="1:33" s="403" customFormat="1" ht="14.25" customHeight="1">
      <c r="A100" s="134" t="s">
        <v>127</v>
      </c>
      <c r="B100" s="135">
        <v>836</v>
      </c>
      <c r="C100" s="136">
        <v>2407.0100000000002</v>
      </c>
      <c r="D100" s="136">
        <v>3271.87</v>
      </c>
      <c r="E100" s="136">
        <v>4372.74</v>
      </c>
      <c r="F100" s="137" t="s">
        <v>545</v>
      </c>
      <c r="G100" s="138">
        <v>833.63</v>
      </c>
      <c r="H100" s="137" t="s">
        <v>546</v>
      </c>
      <c r="I100" s="138">
        <v>863.74</v>
      </c>
      <c r="J100" s="138">
        <v>145.66999999999999</v>
      </c>
      <c r="K100" s="138">
        <v>157.52000000000001</v>
      </c>
      <c r="L100" s="138">
        <v>291.33</v>
      </c>
      <c r="M100" s="138">
        <v>315.02999999999997</v>
      </c>
      <c r="N100" s="138">
        <v>437.01</v>
      </c>
      <c r="O100" s="138">
        <v>472.56</v>
      </c>
      <c r="P100" s="138">
        <v>582.66999999999996</v>
      </c>
      <c r="Q100" s="138">
        <v>630.08000000000004</v>
      </c>
      <c r="R100" s="138">
        <v>728.34</v>
      </c>
      <c r="S100" s="138">
        <v>787.59</v>
      </c>
      <c r="T100" s="138">
        <v>873.95</v>
      </c>
      <c r="U100" s="138">
        <v>945.3</v>
      </c>
      <c r="V100" s="140" t="s">
        <v>547</v>
      </c>
      <c r="W100" s="139">
        <v>1080</v>
      </c>
      <c r="X100" s="140" t="s">
        <v>548</v>
      </c>
      <c r="Y100" s="136">
        <v>1210.76</v>
      </c>
      <c r="Z100" s="136">
        <v>2072.33</v>
      </c>
      <c r="AA100" s="140" t="s">
        <v>488</v>
      </c>
      <c r="AB100" s="139">
        <v>1128</v>
      </c>
      <c r="AC100" s="140" t="s">
        <v>489</v>
      </c>
      <c r="AD100" s="136">
        <v>2020.46</v>
      </c>
      <c r="AE100" s="141"/>
      <c r="AF100" s="141"/>
      <c r="AG100" s="139">
        <v>175000</v>
      </c>
    </row>
    <row r="101" spans="1:33" s="403" customFormat="1" ht="14.25" customHeight="1">
      <c r="A101" s="134" t="s">
        <v>128</v>
      </c>
      <c r="B101" s="135">
        <v>851</v>
      </c>
      <c r="C101" s="136">
        <v>2731.5</v>
      </c>
      <c r="D101" s="136">
        <v>3862.5</v>
      </c>
      <c r="E101" s="136">
        <v>4471.5</v>
      </c>
      <c r="F101" s="137" t="s">
        <v>545</v>
      </c>
      <c r="G101" s="138">
        <v>42.97</v>
      </c>
      <c r="H101" s="137" t="s">
        <v>546</v>
      </c>
      <c r="I101" s="138">
        <v>70.72</v>
      </c>
      <c r="J101" s="138">
        <v>315.33999999999997</v>
      </c>
      <c r="K101" s="138">
        <v>211.61</v>
      </c>
      <c r="L101" s="138">
        <v>630.69000000000005</v>
      </c>
      <c r="M101" s="138">
        <v>423.22</v>
      </c>
      <c r="N101" s="138">
        <v>946.03</v>
      </c>
      <c r="O101" s="138">
        <v>634.84</v>
      </c>
      <c r="P101" s="136">
        <v>1261.3800000000001</v>
      </c>
      <c r="Q101" s="138">
        <v>846.45</v>
      </c>
      <c r="R101" s="136">
        <v>1576.72</v>
      </c>
      <c r="S101" s="136">
        <v>1058.06</v>
      </c>
      <c r="T101" s="136">
        <v>1892.07</v>
      </c>
      <c r="U101" s="136">
        <v>1269.67</v>
      </c>
      <c r="V101" s="140" t="s">
        <v>555</v>
      </c>
      <c r="W101" s="139">
        <v>2811</v>
      </c>
      <c r="X101" s="140" t="s">
        <v>552</v>
      </c>
      <c r="Y101" s="136">
        <v>1148.08</v>
      </c>
      <c r="Z101" s="136">
        <v>3178.89</v>
      </c>
      <c r="AA101" s="140" t="s">
        <v>486</v>
      </c>
      <c r="AB101" s="138">
        <v>359.45</v>
      </c>
      <c r="AC101" s="140" t="s">
        <v>487</v>
      </c>
      <c r="AD101" s="136">
        <v>1821.55</v>
      </c>
      <c r="AE101" s="138">
        <v>0</v>
      </c>
      <c r="AF101" s="138">
        <v>0</v>
      </c>
      <c r="AG101" s="139">
        <v>140000</v>
      </c>
    </row>
    <row r="102" spans="1:33" s="403" customFormat="1" ht="14.25" customHeight="1">
      <c r="A102" s="134" t="s">
        <v>129</v>
      </c>
      <c r="B102" s="135">
        <v>870</v>
      </c>
      <c r="C102" s="136">
        <v>3226.23</v>
      </c>
      <c r="D102" s="136">
        <v>3630.42</v>
      </c>
      <c r="E102" s="136">
        <v>4308.88</v>
      </c>
      <c r="F102" s="137" t="s">
        <v>550</v>
      </c>
      <c r="G102" s="136">
        <v>2272.19</v>
      </c>
      <c r="H102" s="137" t="s">
        <v>551</v>
      </c>
      <c r="I102" s="136">
        <v>4989.4799999999996</v>
      </c>
      <c r="J102" s="141"/>
      <c r="K102" s="141"/>
      <c r="L102" s="141"/>
      <c r="M102" s="141"/>
      <c r="N102" s="141"/>
      <c r="O102" s="141"/>
      <c r="P102" s="141"/>
      <c r="Q102" s="141"/>
      <c r="R102" s="141"/>
      <c r="S102" s="141"/>
      <c r="T102" s="141"/>
      <c r="U102" s="141"/>
      <c r="V102" s="140" t="s">
        <v>549</v>
      </c>
      <c r="W102" s="141"/>
      <c r="X102" s="140" t="s">
        <v>549</v>
      </c>
      <c r="Y102" s="141"/>
      <c r="Z102" s="141"/>
      <c r="AA102" s="140" t="s">
        <v>486</v>
      </c>
      <c r="AB102" s="138">
        <v>699.02</v>
      </c>
      <c r="AC102" s="140" t="s">
        <v>487</v>
      </c>
      <c r="AD102" s="136">
        <v>1409.5</v>
      </c>
      <c r="AE102" s="138">
        <v>172.83</v>
      </c>
      <c r="AF102" s="138">
        <v>91.88</v>
      </c>
      <c r="AG102" s="139">
        <v>48480</v>
      </c>
    </row>
    <row r="103" spans="1:33" s="403" customFormat="1" ht="14.25" customHeight="1">
      <c r="A103" s="134" t="s">
        <v>130</v>
      </c>
      <c r="B103" s="135">
        <v>317</v>
      </c>
      <c r="C103" s="136">
        <v>3076.3970022660001</v>
      </c>
      <c r="D103" s="136">
        <v>4019.6549874389998</v>
      </c>
      <c r="E103" s="136">
        <v>4793.3187910030001</v>
      </c>
      <c r="F103" s="137" t="s">
        <v>550</v>
      </c>
      <c r="G103" s="138">
        <v>759.08881722399997</v>
      </c>
      <c r="H103" s="137" t="s">
        <v>551</v>
      </c>
      <c r="I103" s="136">
        <v>1080.4124986930001</v>
      </c>
      <c r="J103" s="138">
        <v>76.491373396</v>
      </c>
      <c r="K103" s="138">
        <v>113.97282957</v>
      </c>
      <c r="L103" s="138">
        <v>76.491373396</v>
      </c>
      <c r="M103" s="138">
        <v>113.97282957</v>
      </c>
      <c r="N103" s="138">
        <v>114.737060094</v>
      </c>
      <c r="O103" s="138">
        <v>170.95924435500001</v>
      </c>
      <c r="P103" s="138">
        <v>152.982746792</v>
      </c>
      <c r="Q103" s="138">
        <v>227.94565914</v>
      </c>
      <c r="R103" s="138">
        <v>191.22843348999999</v>
      </c>
      <c r="S103" s="138">
        <v>284.932073925</v>
      </c>
      <c r="T103" s="138">
        <v>229.474120188</v>
      </c>
      <c r="U103" s="138">
        <v>341.91848871000002</v>
      </c>
      <c r="V103" s="140" t="s">
        <v>547</v>
      </c>
      <c r="W103" s="138">
        <v>655.26299537900002</v>
      </c>
      <c r="X103" s="140" t="s">
        <v>548</v>
      </c>
      <c r="Y103" s="138">
        <v>989.68274278199999</v>
      </c>
      <c r="Z103" s="136">
        <v>2550.6813861830001</v>
      </c>
      <c r="AA103" s="140" t="s">
        <v>486</v>
      </c>
      <c r="AB103" s="138">
        <v>420.22799551000003</v>
      </c>
      <c r="AC103" s="140" t="s">
        <v>487</v>
      </c>
      <c r="AD103" s="138">
        <v>420.22799551000003</v>
      </c>
      <c r="AE103" s="138">
        <v>90.124523132999997</v>
      </c>
      <c r="AF103" s="138">
        <v>0</v>
      </c>
      <c r="AG103" s="136">
        <v>123343.24</v>
      </c>
    </row>
    <row r="104" spans="1:33" s="403" customFormat="1" ht="14.25" customHeight="1">
      <c r="A104" s="134" t="s">
        <v>131</v>
      </c>
      <c r="B104" s="135">
        <v>807</v>
      </c>
      <c r="C104" s="136">
        <v>2565.1799999999998</v>
      </c>
      <c r="D104" s="136">
        <v>3800.04</v>
      </c>
      <c r="E104" s="136">
        <v>5027.04</v>
      </c>
      <c r="F104" s="137" t="s">
        <v>550</v>
      </c>
      <c r="G104" s="138">
        <v>290</v>
      </c>
      <c r="H104" s="137" t="s">
        <v>551</v>
      </c>
      <c r="I104" s="138">
        <v>313</v>
      </c>
      <c r="J104" s="138">
        <v>375</v>
      </c>
      <c r="K104" s="138">
        <v>375</v>
      </c>
      <c r="L104" s="138">
        <v>375</v>
      </c>
      <c r="M104" s="138">
        <v>375</v>
      </c>
      <c r="N104" s="138">
        <v>375</v>
      </c>
      <c r="O104" s="138">
        <v>375</v>
      </c>
      <c r="P104" s="138">
        <v>575</v>
      </c>
      <c r="Q104" s="138">
        <v>575</v>
      </c>
      <c r="R104" s="138">
        <v>575</v>
      </c>
      <c r="S104" s="138">
        <v>575</v>
      </c>
      <c r="T104" s="138">
        <v>650</v>
      </c>
      <c r="U104" s="138">
        <v>650</v>
      </c>
      <c r="V104" s="140" t="s">
        <v>547</v>
      </c>
      <c r="W104" s="138">
        <v>600</v>
      </c>
      <c r="X104" s="140" t="s">
        <v>552</v>
      </c>
      <c r="Y104" s="139">
        <v>1943</v>
      </c>
      <c r="Z104" s="139">
        <v>2212</v>
      </c>
      <c r="AA104" s="140" t="s">
        <v>549</v>
      </c>
      <c r="AB104" s="141"/>
      <c r="AC104" s="140" t="s">
        <v>549</v>
      </c>
      <c r="AD104" s="141"/>
      <c r="AE104" s="141"/>
      <c r="AF104" s="141"/>
      <c r="AG104" s="139">
        <v>150000</v>
      </c>
    </row>
    <row r="105" spans="1:33" s="403" customFormat="1" ht="14.25" customHeight="1">
      <c r="A105" s="134" t="s">
        <v>132</v>
      </c>
      <c r="B105" s="135">
        <v>318</v>
      </c>
      <c r="C105" s="136">
        <v>3215.29</v>
      </c>
      <c r="D105" s="136">
        <v>4302.07</v>
      </c>
      <c r="E105" s="136">
        <v>5370.23</v>
      </c>
      <c r="F105" s="137" t="s">
        <v>545</v>
      </c>
      <c r="G105" s="136">
        <v>1530.9</v>
      </c>
      <c r="H105" s="137" t="s">
        <v>546</v>
      </c>
      <c r="I105" s="136">
        <v>1435.8428349999999</v>
      </c>
      <c r="J105" s="141"/>
      <c r="K105" s="141"/>
      <c r="L105" s="141"/>
      <c r="M105" s="141"/>
      <c r="N105" s="141"/>
      <c r="O105" s="141"/>
      <c r="P105" s="141"/>
      <c r="Q105" s="141"/>
      <c r="R105" s="141"/>
      <c r="S105" s="141"/>
      <c r="T105" s="141"/>
      <c r="U105" s="141"/>
      <c r="V105" s="140" t="s">
        <v>549</v>
      </c>
      <c r="W105" s="141"/>
      <c r="X105" s="140" t="s">
        <v>548</v>
      </c>
      <c r="Y105" s="136">
        <v>2651.32</v>
      </c>
      <c r="Z105" s="136">
        <v>3219.31</v>
      </c>
      <c r="AA105" s="140" t="s">
        <v>486</v>
      </c>
      <c r="AB105" s="138">
        <v>90.27</v>
      </c>
      <c r="AC105" s="140" t="s">
        <v>487</v>
      </c>
      <c r="AD105" s="138">
        <v>90.27</v>
      </c>
      <c r="AE105" s="138">
        <v>0</v>
      </c>
      <c r="AF105" s="138">
        <v>0</v>
      </c>
      <c r="AG105" s="139">
        <v>160000</v>
      </c>
    </row>
    <row r="106" spans="1:33" s="403" customFormat="1" ht="14.25" customHeight="1">
      <c r="A106" s="134" t="s">
        <v>133</v>
      </c>
      <c r="B106" s="135">
        <v>354</v>
      </c>
      <c r="C106" s="136">
        <v>3318.1075801460001</v>
      </c>
      <c r="D106" s="136">
        <v>4898.3748132199999</v>
      </c>
      <c r="E106" s="136">
        <v>5691.1521770810004</v>
      </c>
      <c r="F106" s="137" t="s">
        <v>545</v>
      </c>
      <c r="G106" s="138">
        <v>284.71780000000001</v>
      </c>
      <c r="H106" s="137" t="s">
        <v>546</v>
      </c>
      <c r="I106" s="138">
        <v>284.71780000000001</v>
      </c>
      <c r="J106" s="141"/>
      <c r="K106" s="141"/>
      <c r="L106" s="141"/>
      <c r="M106" s="141"/>
      <c r="N106" s="141"/>
      <c r="O106" s="141"/>
      <c r="P106" s="141"/>
      <c r="Q106" s="141"/>
      <c r="R106" s="141"/>
      <c r="S106" s="141"/>
      <c r="T106" s="141"/>
      <c r="U106" s="141"/>
      <c r="V106" s="140" t="s">
        <v>554</v>
      </c>
      <c r="W106" s="138">
        <v>679.43</v>
      </c>
      <c r="X106" s="140" t="s">
        <v>548</v>
      </c>
      <c r="Y106" s="136">
        <v>1365.4331</v>
      </c>
      <c r="Z106" s="136">
        <v>1365.4331</v>
      </c>
      <c r="AA106" s="140" t="s">
        <v>486</v>
      </c>
      <c r="AB106" s="138">
        <v>366.46</v>
      </c>
      <c r="AC106" s="140" t="s">
        <v>487</v>
      </c>
      <c r="AD106" s="138">
        <v>366.46</v>
      </c>
      <c r="AE106" s="141"/>
      <c r="AF106" s="141"/>
      <c r="AG106" s="139">
        <v>120000</v>
      </c>
    </row>
    <row r="107" spans="1:33" s="403" customFormat="1" ht="14.25" customHeight="1">
      <c r="A107" s="134" t="s">
        <v>134</v>
      </c>
      <c r="B107" s="135">
        <v>372</v>
      </c>
      <c r="C107" s="136">
        <v>3083.7077003999998</v>
      </c>
      <c r="D107" s="136">
        <v>4937.0126442999999</v>
      </c>
      <c r="E107" s="136">
        <v>5131.0126442999999</v>
      </c>
      <c r="F107" s="137" t="s">
        <v>545</v>
      </c>
      <c r="G107" s="138">
        <v>548</v>
      </c>
      <c r="H107" s="137" t="s">
        <v>546</v>
      </c>
      <c r="I107" s="138">
        <v>625</v>
      </c>
      <c r="J107" s="141"/>
      <c r="K107" s="141"/>
      <c r="L107" s="141"/>
      <c r="M107" s="141"/>
      <c r="N107" s="141"/>
      <c r="O107" s="141"/>
      <c r="P107" s="141"/>
      <c r="Q107" s="141"/>
      <c r="R107" s="141"/>
      <c r="S107" s="141"/>
      <c r="T107" s="141"/>
      <c r="U107" s="141"/>
      <c r="V107" s="140" t="s">
        <v>549</v>
      </c>
      <c r="W107" s="141"/>
      <c r="X107" s="140" t="s">
        <v>552</v>
      </c>
      <c r="Y107" s="138">
        <v>537</v>
      </c>
      <c r="Z107" s="138">
        <v>869</v>
      </c>
      <c r="AA107" s="140" t="s">
        <v>486</v>
      </c>
      <c r="AB107" s="138">
        <v>367</v>
      </c>
      <c r="AC107" s="140" t="s">
        <v>487</v>
      </c>
      <c r="AD107" s="138">
        <v>367</v>
      </c>
      <c r="AE107" s="141"/>
      <c r="AF107" s="141"/>
      <c r="AG107" s="139">
        <v>117000</v>
      </c>
    </row>
    <row r="108" spans="1:33" s="403" customFormat="1" ht="14.25" customHeight="1">
      <c r="A108" s="134" t="s">
        <v>135</v>
      </c>
      <c r="B108" s="135">
        <v>857</v>
      </c>
      <c r="C108" s="139">
        <v>2582</v>
      </c>
      <c r="D108" s="139">
        <v>3983</v>
      </c>
      <c r="E108" s="139">
        <v>3983</v>
      </c>
      <c r="F108" s="137" t="s">
        <v>545</v>
      </c>
      <c r="G108" s="139">
        <v>1020</v>
      </c>
      <c r="H108" s="137" t="s">
        <v>546</v>
      </c>
      <c r="I108" s="139">
        <v>1020</v>
      </c>
      <c r="J108" s="139">
        <v>1000</v>
      </c>
      <c r="K108" s="139">
        <v>1000</v>
      </c>
      <c r="L108" s="139">
        <v>1500</v>
      </c>
      <c r="M108" s="139">
        <v>1500</v>
      </c>
      <c r="N108" s="139">
        <v>2000</v>
      </c>
      <c r="O108" s="139">
        <v>2000</v>
      </c>
      <c r="P108" s="139">
        <v>2500</v>
      </c>
      <c r="Q108" s="139">
        <v>2500</v>
      </c>
      <c r="R108" s="139">
        <v>3000</v>
      </c>
      <c r="S108" s="139">
        <v>3000</v>
      </c>
      <c r="T108" s="139">
        <v>3500</v>
      </c>
      <c r="U108" s="139">
        <v>3500</v>
      </c>
      <c r="V108" s="140" t="s">
        <v>547</v>
      </c>
      <c r="W108" s="139">
        <v>1000</v>
      </c>
      <c r="X108" s="140" t="s">
        <v>548</v>
      </c>
      <c r="Y108" s="139">
        <v>1300</v>
      </c>
      <c r="Z108" s="139">
        <v>3950</v>
      </c>
      <c r="AA108" s="140" t="s">
        <v>486</v>
      </c>
      <c r="AB108" s="139">
        <v>1100</v>
      </c>
      <c r="AC108" s="140" t="s">
        <v>487</v>
      </c>
      <c r="AD108" s="139">
        <v>1100</v>
      </c>
      <c r="AE108" s="139">
        <v>1000</v>
      </c>
      <c r="AF108" s="139">
        <v>1000</v>
      </c>
      <c r="AG108" s="139">
        <v>100000</v>
      </c>
    </row>
    <row r="109" spans="1:33" s="403" customFormat="1" ht="14.25" customHeight="1">
      <c r="A109" s="134" t="s">
        <v>136</v>
      </c>
      <c r="B109" s="135">
        <v>355</v>
      </c>
      <c r="C109" s="136">
        <v>2551.5560197899999</v>
      </c>
      <c r="D109" s="136">
        <v>3902.74107499</v>
      </c>
      <c r="E109" s="136">
        <v>3998.9750095999998</v>
      </c>
      <c r="F109" s="137" t="s">
        <v>545</v>
      </c>
      <c r="G109" s="138">
        <v>356.97118584100002</v>
      </c>
      <c r="H109" s="137" t="s">
        <v>546</v>
      </c>
      <c r="I109" s="138">
        <v>214.55610167699999</v>
      </c>
      <c r="J109" s="138">
        <v>240.979986</v>
      </c>
      <c r="K109" s="138">
        <v>318.72723300000001</v>
      </c>
      <c r="L109" s="138">
        <v>289.17598299999997</v>
      </c>
      <c r="M109" s="138">
        <v>382.47267900000003</v>
      </c>
      <c r="N109" s="138">
        <v>385.56797699999998</v>
      </c>
      <c r="O109" s="138">
        <v>509.963572</v>
      </c>
      <c r="P109" s="138">
        <v>481.959971</v>
      </c>
      <c r="Q109" s="138">
        <v>637.45446500000003</v>
      </c>
      <c r="R109" s="138">
        <v>578.35196499999995</v>
      </c>
      <c r="S109" s="138">
        <v>764.94535900000005</v>
      </c>
      <c r="T109" s="138">
        <v>963.91994199999999</v>
      </c>
      <c r="U109" s="136">
        <v>1274.9089309999999</v>
      </c>
      <c r="V109" s="140" t="s">
        <v>547</v>
      </c>
      <c r="W109" s="136">
        <v>2339.8441839400002</v>
      </c>
      <c r="X109" s="140" t="s">
        <v>548</v>
      </c>
      <c r="Y109" s="138">
        <v>819.62321916099995</v>
      </c>
      <c r="Z109" s="136">
        <v>2412.7820603999999</v>
      </c>
      <c r="AA109" s="140" t="s">
        <v>486</v>
      </c>
      <c r="AB109" s="138">
        <v>756.66860744600001</v>
      </c>
      <c r="AC109" s="140" t="s">
        <v>487</v>
      </c>
      <c r="AD109" s="136">
        <v>2611.4329662700002</v>
      </c>
      <c r="AE109" s="138">
        <v>113.503777731</v>
      </c>
      <c r="AF109" s="138">
        <v>222.43343625899999</v>
      </c>
      <c r="AG109" s="139">
        <v>110000</v>
      </c>
    </row>
    <row r="110" spans="1:33" s="403" customFormat="1" ht="14.25" customHeight="1">
      <c r="A110" s="134" t="s">
        <v>137</v>
      </c>
      <c r="B110" s="135">
        <v>333</v>
      </c>
      <c r="C110" s="136">
        <v>3063.4</v>
      </c>
      <c r="D110" s="136">
        <v>4441.92</v>
      </c>
      <c r="E110" s="136">
        <v>4441.92</v>
      </c>
      <c r="F110" s="398" t="s">
        <v>550</v>
      </c>
      <c r="G110" s="141"/>
      <c r="H110" s="398" t="s">
        <v>551</v>
      </c>
      <c r="I110" s="141"/>
      <c r="J110" s="141"/>
      <c r="K110" s="141"/>
      <c r="L110" s="141"/>
      <c r="M110" s="141"/>
      <c r="N110" s="138">
        <v>459.94</v>
      </c>
      <c r="O110" s="138">
        <v>666.92</v>
      </c>
      <c r="P110" s="138">
        <v>505.94</v>
      </c>
      <c r="Q110" s="138">
        <v>733.61</v>
      </c>
      <c r="R110" s="138">
        <v>556.53</v>
      </c>
      <c r="S110" s="138">
        <v>806.98</v>
      </c>
      <c r="T110" s="138">
        <v>612.19000000000005</v>
      </c>
      <c r="U110" s="138">
        <v>887.67</v>
      </c>
      <c r="V110" s="140" t="s">
        <v>554</v>
      </c>
      <c r="W110" s="138">
        <v>848.67</v>
      </c>
      <c r="X110" s="140" t="s">
        <v>548</v>
      </c>
      <c r="Y110" s="136">
        <v>1224.9100000000001</v>
      </c>
      <c r="Z110" s="136">
        <v>1776.13</v>
      </c>
      <c r="AA110" s="140" t="s">
        <v>488</v>
      </c>
      <c r="AB110" s="138">
        <v>846.29</v>
      </c>
      <c r="AC110" s="140" t="s">
        <v>489</v>
      </c>
      <c r="AD110" s="136">
        <v>1227.1199999999999</v>
      </c>
      <c r="AE110" s="141"/>
      <c r="AF110" s="141"/>
      <c r="AG110" s="136">
        <v>129057.3</v>
      </c>
    </row>
    <row r="111" spans="1:33" s="403" customFormat="1" ht="14.25" customHeight="1">
      <c r="A111" s="134" t="s">
        <v>138</v>
      </c>
      <c r="B111" s="135">
        <v>343</v>
      </c>
      <c r="C111" s="139">
        <v>3030</v>
      </c>
      <c r="D111" s="139">
        <v>4260</v>
      </c>
      <c r="E111" s="139">
        <v>4297</v>
      </c>
      <c r="F111" s="137" t="s">
        <v>550</v>
      </c>
      <c r="G111" s="138">
        <v>280</v>
      </c>
      <c r="H111" s="137" t="s">
        <v>551</v>
      </c>
      <c r="I111" s="139">
        <v>1650</v>
      </c>
      <c r="J111" s="138">
        <v>110</v>
      </c>
      <c r="K111" s="138">
        <v>75</v>
      </c>
      <c r="L111" s="138">
        <v>160</v>
      </c>
      <c r="M111" s="138">
        <v>150</v>
      </c>
      <c r="N111" s="138">
        <v>200</v>
      </c>
      <c r="O111" s="138">
        <v>250</v>
      </c>
      <c r="P111" s="138">
        <v>310</v>
      </c>
      <c r="Q111" s="138">
        <v>450</v>
      </c>
      <c r="R111" s="138">
        <v>575</v>
      </c>
      <c r="S111" s="138">
        <v>650</v>
      </c>
      <c r="T111" s="139">
        <v>1000</v>
      </c>
      <c r="U111" s="139">
        <v>1050</v>
      </c>
      <c r="V111" s="140" t="s">
        <v>547</v>
      </c>
      <c r="W111" s="139">
        <v>1000</v>
      </c>
      <c r="X111" s="140" t="s">
        <v>548</v>
      </c>
      <c r="Y111" s="139">
        <v>1210</v>
      </c>
      <c r="Z111" s="139">
        <v>3000</v>
      </c>
      <c r="AA111" s="140" t="s">
        <v>488</v>
      </c>
      <c r="AB111" s="139">
        <v>1000</v>
      </c>
      <c r="AC111" s="140" t="s">
        <v>489</v>
      </c>
      <c r="AD111" s="139">
        <v>1000</v>
      </c>
      <c r="AE111" s="141"/>
      <c r="AF111" s="141"/>
      <c r="AG111" s="139">
        <v>120000</v>
      </c>
    </row>
    <row r="112" spans="1:33" s="403" customFormat="1" ht="14.25" customHeight="1">
      <c r="A112" s="134" t="s">
        <v>139</v>
      </c>
      <c r="B112" s="135">
        <v>373</v>
      </c>
      <c r="C112" s="136">
        <v>2701.507321</v>
      </c>
      <c r="D112" s="136">
        <v>3420.3323300000002</v>
      </c>
      <c r="E112" s="136">
        <v>4169.7915389999998</v>
      </c>
      <c r="F112" s="137" t="s">
        <v>550</v>
      </c>
      <c r="G112" s="138">
        <v>657.67849309999997</v>
      </c>
      <c r="H112" s="137" t="s">
        <v>551</v>
      </c>
      <c r="I112" s="138">
        <v>888.88765850000004</v>
      </c>
      <c r="J112" s="138">
        <v>148.55000000000001</v>
      </c>
      <c r="K112" s="138">
        <v>190.66</v>
      </c>
      <c r="L112" s="138">
        <v>148.55000000000001</v>
      </c>
      <c r="M112" s="138">
        <v>190.66</v>
      </c>
      <c r="N112" s="138">
        <v>222.83</v>
      </c>
      <c r="O112" s="138">
        <v>285.99</v>
      </c>
      <c r="P112" s="138">
        <v>297.11</v>
      </c>
      <c r="Q112" s="138">
        <v>381.32</v>
      </c>
      <c r="R112" s="138">
        <v>371.39</v>
      </c>
      <c r="S112" s="138">
        <v>476.65</v>
      </c>
      <c r="T112" s="138">
        <v>445.66</v>
      </c>
      <c r="U112" s="138">
        <v>571.98</v>
      </c>
      <c r="V112" s="140" t="s">
        <v>549</v>
      </c>
      <c r="W112" s="141"/>
      <c r="X112" s="140" t="s">
        <v>552</v>
      </c>
      <c r="Y112" s="136">
        <v>2106.9899999999998</v>
      </c>
      <c r="Z112" s="136">
        <v>3117.62</v>
      </c>
      <c r="AA112" s="140" t="s">
        <v>486</v>
      </c>
      <c r="AB112" s="138">
        <v>382.62834850000002</v>
      </c>
      <c r="AC112" s="140" t="s">
        <v>487</v>
      </c>
      <c r="AD112" s="138">
        <v>895.04391180000005</v>
      </c>
      <c r="AE112" s="138">
        <v>270.14999999999998</v>
      </c>
      <c r="AF112" s="138">
        <v>372.81</v>
      </c>
      <c r="AG112" s="139">
        <v>150000</v>
      </c>
    </row>
    <row r="113" spans="1:33" s="403" customFormat="1" ht="14.25" customHeight="1">
      <c r="A113" s="134" t="s">
        <v>140</v>
      </c>
      <c r="B113" s="135">
        <v>893</v>
      </c>
      <c r="C113" s="136">
        <v>2768.4115750000001</v>
      </c>
      <c r="D113" s="136">
        <v>3793.0677019999998</v>
      </c>
      <c r="E113" s="136">
        <v>3793.0677019999998</v>
      </c>
      <c r="F113" s="137" t="s">
        <v>550</v>
      </c>
      <c r="G113" s="136">
        <v>2464.8838770000002</v>
      </c>
      <c r="H113" s="137" t="s">
        <v>551</v>
      </c>
      <c r="I113" s="136">
        <v>2797.9998365800002</v>
      </c>
      <c r="J113" s="138">
        <v>37.802407940000002</v>
      </c>
      <c r="K113" s="138">
        <v>0</v>
      </c>
      <c r="L113" s="138">
        <v>46.202943040000001</v>
      </c>
      <c r="M113" s="138">
        <v>0</v>
      </c>
      <c r="N113" s="138">
        <v>58.80374569</v>
      </c>
      <c r="O113" s="138">
        <v>0</v>
      </c>
      <c r="P113" s="138">
        <v>75.604815889999998</v>
      </c>
      <c r="Q113" s="138">
        <v>0</v>
      </c>
      <c r="R113" s="138">
        <v>92.405886089999996</v>
      </c>
      <c r="S113" s="138">
        <v>0</v>
      </c>
      <c r="T113" s="138">
        <v>134.40856160000001</v>
      </c>
      <c r="U113" s="138">
        <v>0</v>
      </c>
      <c r="V113" s="140" t="s">
        <v>549</v>
      </c>
      <c r="W113" s="141"/>
      <c r="X113" s="140" t="s">
        <v>552</v>
      </c>
      <c r="Y113" s="138">
        <v>688.54</v>
      </c>
      <c r="Z113" s="136">
        <v>1812.56</v>
      </c>
      <c r="AA113" s="140" t="s">
        <v>549</v>
      </c>
      <c r="AB113" s="141"/>
      <c r="AC113" s="140" t="s">
        <v>549</v>
      </c>
      <c r="AD113" s="141"/>
      <c r="AE113" s="138">
        <v>0</v>
      </c>
      <c r="AF113" s="138">
        <v>0</v>
      </c>
      <c r="AG113" s="139">
        <v>62000</v>
      </c>
    </row>
    <row r="114" spans="1:33" s="403" customFormat="1" ht="14.25" customHeight="1">
      <c r="A114" s="134" t="s">
        <v>141</v>
      </c>
      <c r="B114" s="135">
        <v>871</v>
      </c>
      <c r="C114" s="136">
        <v>3149.78</v>
      </c>
      <c r="D114" s="136">
        <v>3908.11</v>
      </c>
      <c r="E114" s="136">
        <v>4583.71</v>
      </c>
      <c r="F114" s="137" t="s">
        <v>545</v>
      </c>
      <c r="G114" s="136">
        <v>1034.1400000000001</v>
      </c>
      <c r="H114" s="137" t="s">
        <v>546</v>
      </c>
      <c r="I114" s="136">
        <v>1537.47</v>
      </c>
      <c r="J114" s="138">
        <v>0</v>
      </c>
      <c r="K114" s="138">
        <v>0</v>
      </c>
      <c r="L114" s="138">
        <v>0</v>
      </c>
      <c r="M114" s="138">
        <v>0</v>
      </c>
      <c r="N114" s="138">
        <v>614.4</v>
      </c>
      <c r="O114" s="136">
        <v>1284.3399999999999</v>
      </c>
      <c r="P114" s="138">
        <v>768</v>
      </c>
      <c r="Q114" s="136">
        <v>1605.42</v>
      </c>
      <c r="R114" s="138">
        <v>958.46</v>
      </c>
      <c r="S114" s="136">
        <v>2003.57</v>
      </c>
      <c r="T114" s="136">
        <v>1198.08</v>
      </c>
      <c r="U114" s="136">
        <v>2504.4499999999998</v>
      </c>
      <c r="V114" s="140" t="s">
        <v>549</v>
      </c>
      <c r="W114" s="141"/>
      <c r="X114" s="140" t="s">
        <v>552</v>
      </c>
      <c r="Y114" s="136">
        <v>1490.38</v>
      </c>
      <c r="Z114" s="136">
        <v>4949.45</v>
      </c>
      <c r="AA114" s="140" t="s">
        <v>549</v>
      </c>
      <c r="AB114" s="141"/>
      <c r="AC114" s="140" t="s">
        <v>549</v>
      </c>
      <c r="AD114" s="141"/>
      <c r="AE114" s="138">
        <v>209.3</v>
      </c>
      <c r="AF114" s="138">
        <v>179.26</v>
      </c>
      <c r="AG114" s="139">
        <v>55000</v>
      </c>
    </row>
    <row r="115" spans="1:33" s="403" customFormat="1" ht="14.25" customHeight="1">
      <c r="A115" s="134" t="s">
        <v>142</v>
      </c>
      <c r="B115" s="135">
        <v>334</v>
      </c>
      <c r="C115" s="136">
        <v>2530.0300000000002</v>
      </c>
      <c r="D115" s="136">
        <v>3813.72</v>
      </c>
      <c r="E115" s="136">
        <v>3813.72</v>
      </c>
      <c r="F115" s="137" t="s">
        <v>550</v>
      </c>
      <c r="G115" s="138">
        <v>889.23</v>
      </c>
      <c r="H115" s="137" t="s">
        <v>551</v>
      </c>
      <c r="I115" s="136">
        <v>1152.8</v>
      </c>
      <c r="J115" s="138">
        <v>154.49</v>
      </c>
      <c r="K115" s="138">
        <v>181.07</v>
      </c>
      <c r="L115" s="138">
        <v>185.4</v>
      </c>
      <c r="M115" s="138">
        <v>217.28</v>
      </c>
      <c r="N115" s="138">
        <v>247.19</v>
      </c>
      <c r="O115" s="138">
        <v>289.70999999999998</v>
      </c>
      <c r="P115" s="136">
        <v>1007.79</v>
      </c>
      <c r="Q115" s="138">
        <v>805.84</v>
      </c>
      <c r="R115" s="136">
        <v>1209.32</v>
      </c>
      <c r="S115" s="138">
        <v>967</v>
      </c>
      <c r="T115" s="136">
        <v>2015.55</v>
      </c>
      <c r="U115" s="136">
        <v>1611.67</v>
      </c>
      <c r="V115" s="140" t="s">
        <v>549</v>
      </c>
      <c r="W115" s="141"/>
      <c r="X115" s="140" t="s">
        <v>552</v>
      </c>
      <c r="Y115" s="136">
        <v>1610.27</v>
      </c>
      <c r="Z115" s="136">
        <v>2635.01</v>
      </c>
      <c r="AA115" s="140" t="s">
        <v>549</v>
      </c>
      <c r="AB115" s="141"/>
      <c r="AC115" s="140" t="s">
        <v>549</v>
      </c>
      <c r="AD115" s="141"/>
      <c r="AE115" s="138">
        <v>0</v>
      </c>
      <c r="AF115" s="138">
        <v>0</v>
      </c>
      <c r="AG115" s="139">
        <v>200000</v>
      </c>
    </row>
    <row r="116" spans="1:33" s="403" customFormat="1" ht="14.25" customHeight="1">
      <c r="A116" s="142" t="s">
        <v>143</v>
      </c>
      <c r="B116" s="143">
        <v>933</v>
      </c>
      <c r="C116" s="144">
        <v>2805</v>
      </c>
      <c r="D116" s="144">
        <v>3750</v>
      </c>
      <c r="E116" s="144">
        <v>4254</v>
      </c>
      <c r="F116" s="145" t="s">
        <v>545</v>
      </c>
      <c r="G116" s="144">
        <v>650</v>
      </c>
      <c r="H116" s="145" t="s">
        <v>546</v>
      </c>
      <c r="I116" s="144">
        <v>720</v>
      </c>
      <c r="J116" s="144">
        <v>280</v>
      </c>
      <c r="K116" s="144">
        <v>320</v>
      </c>
      <c r="L116" s="144">
        <v>330</v>
      </c>
      <c r="M116" s="144">
        <v>380</v>
      </c>
      <c r="N116" s="144">
        <v>390</v>
      </c>
      <c r="O116" s="144">
        <v>450</v>
      </c>
      <c r="P116" s="144">
        <v>440</v>
      </c>
      <c r="Q116" s="144">
        <v>510</v>
      </c>
      <c r="R116" s="144">
        <v>500</v>
      </c>
      <c r="S116" s="144">
        <v>580</v>
      </c>
      <c r="T116" s="144">
        <v>550</v>
      </c>
      <c r="U116" s="144">
        <v>640</v>
      </c>
      <c r="V116" s="143" t="s">
        <v>549</v>
      </c>
      <c r="W116" s="144"/>
      <c r="X116" s="143" t="s">
        <v>548</v>
      </c>
      <c r="Y116" s="144">
        <v>980</v>
      </c>
      <c r="Z116" s="144">
        <v>1950</v>
      </c>
      <c r="AA116" s="143" t="s">
        <v>549</v>
      </c>
      <c r="AB116" s="144"/>
      <c r="AC116" s="143" t="s">
        <v>549</v>
      </c>
      <c r="AD116" s="144"/>
      <c r="AE116" s="144"/>
      <c r="AF116" s="144"/>
      <c r="AG116" s="144">
        <v>95000</v>
      </c>
    </row>
    <row r="117" spans="1:33" s="403" customFormat="1" ht="14.25" customHeight="1">
      <c r="A117" s="134" t="s">
        <v>144</v>
      </c>
      <c r="B117" s="135">
        <v>803</v>
      </c>
      <c r="C117" s="136">
        <v>2392.1</v>
      </c>
      <c r="D117" s="136">
        <v>3782.4</v>
      </c>
      <c r="E117" s="136">
        <v>4026.01</v>
      </c>
      <c r="F117" s="137" t="s">
        <v>550</v>
      </c>
      <c r="G117" s="138">
        <v>605.83000000000004</v>
      </c>
      <c r="H117" s="137" t="s">
        <v>551</v>
      </c>
      <c r="I117" s="138">
        <v>802.39</v>
      </c>
      <c r="J117" s="141"/>
      <c r="K117" s="141"/>
      <c r="L117" s="141"/>
      <c r="M117" s="141"/>
      <c r="N117" s="141"/>
      <c r="O117" s="141"/>
      <c r="P117" s="141"/>
      <c r="Q117" s="141"/>
      <c r="R117" s="141"/>
      <c r="S117" s="141"/>
      <c r="T117" s="141"/>
      <c r="U117" s="141"/>
      <c r="V117" s="140" t="s">
        <v>554</v>
      </c>
      <c r="W117" s="138">
        <v>500</v>
      </c>
      <c r="X117" s="140" t="s">
        <v>548</v>
      </c>
      <c r="Y117" s="136">
        <v>1065.5899999999999</v>
      </c>
      <c r="Z117" s="136">
        <v>3830.86</v>
      </c>
      <c r="AA117" s="140" t="s">
        <v>486</v>
      </c>
      <c r="AB117" s="138">
        <v>900</v>
      </c>
      <c r="AC117" s="140" t="s">
        <v>487</v>
      </c>
      <c r="AD117" s="138">
        <v>900</v>
      </c>
      <c r="AE117" s="138">
        <v>0</v>
      </c>
      <c r="AF117" s="138">
        <v>0</v>
      </c>
      <c r="AG117" s="139">
        <v>160838</v>
      </c>
    </row>
    <row r="118" spans="1:33" s="403" customFormat="1" ht="14.25" customHeight="1">
      <c r="A118" s="134" t="s">
        <v>145</v>
      </c>
      <c r="B118" s="135">
        <v>393</v>
      </c>
      <c r="C118" s="136">
        <v>2707.7038499999999</v>
      </c>
      <c r="D118" s="136">
        <v>4084.3539500000002</v>
      </c>
      <c r="E118" s="136">
        <v>4632.9192499999999</v>
      </c>
      <c r="F118" s="137" t="s">
        <v>550</v>
      </c>
      <c r="G118" s="138">
        <v>565.52</v>
      </c>
      <c r="H118" s="137" t="s">
        <v>551</v>
      </c>
      <c r="I118" s="138">
        <v>229.04</v>
      </c>
      <c r="J118" s="138">
        <v>386.82</v>
      </c>
      <c r="K118" s="138">
        <v>446.81</v>
      </c>
      <c r="L118" s="138">
        <v>386.82</v>
      </c>
      <c r="M118" s="138">
        <v>446.81</v>
      </c>
      <c r="N118" s="138">
        <v>580.23</v>
      </c>
      <c r="O118" s="138">
        <v>670.22</v>
      </c>
      <c r="P118" s="138">
        <v>773.63</v>
      </c>
      <c r="Q118" s="138">
        <v>893.63</v>
      </c>
      <c r="R118" s="138">
        <v>967.04</v>
      </c>
      <c r="S118" s="136">
        <v>1117.04</v>
      </c>
      <c r="T118" s="136">
        <v>1160.45</v>
      </c>
      <c r="U118" s="136">
        <v>1340.44</v>
      </c>
      <c r="V118" s="140" t="s">
        <v>547</v>
      </c>
      <c r="W118" s="138">
        <v>965.23987</v>
      </c>
      <c r="X118" s="140" t="s">
        <v>548</v>
      </c>
      <c r="Y118" s="138">
        <v>376.58625999999998</v>
      </c>
      <c r="Z118" s="136">
        <v>1634.7108000000001</v>
      </c>
      <c r="AA118" s="140" t="s">
        <v>486</v>
      </c>
      <c r="AB118" s="138">
        <v>955.60799999999995</v>
      </c>
      <c r="AC118" s="140" t="s">
        <v>487</v>
      </c>
      <c r="AD118" s="138">
        <v>955.60799999999995</v>
      </c>
      <c r="AE118" s="138">
        <v>0</v>
      </c>
      <c r="AF118" s="138">
        <v>0</v>
      </c>
      <c r="AG118" s="139">
        <v>120000</v>
      </c>
    </row>
    <row r="119" spans="1:33" s="403" customFormat="1" ht="14.25" customHeight="1">
      <c r="A119" s="134" t="s">
        <v>146</v>
      </c>
      <c r="B119" s="135">
        <v>852</v>
      </c>
      <c r="C119" s="136">
        <v>2662.49</v>
      </c>
      <c r="D119" s="136">
        <v>4131.42</v>
      </c>
      <c r="E119" s="136">
        <v>4131.42</v>
      </c>
      <c r="F119" s="137" t="s">
        <v>545</v>
      </c>
      <c r="G119" s="138">
        <v>470.55</v>
      </c>
      <c r="H119" s="137" t="s">
        <v>546</v>
      </c>
      <c r="I119" s="138">
        <v>679.12</v>
      </c>
      <c r="J119" s="138">
        <v>0</v>
      </c>
      <c r="K119" s="138">
        <v>0</v>
      </c>
      <c r="L119" s="138">
        <v>0</v>
      </c>
      <c r="M119" s="138">
        <v>0</v>
      </c>
      <c r="N119" s="138">
        <v>500</v>
      </c>
      <c r="O119" s="138">
        <v>500</v>
      </c>
      <c r="P119" s="138">
        <v>800</v>
      </c>
      <c r="Q119" s="138">
        <v>800</v>
      </c>
      <c r="R119" s="139">
        <v>1200</v>
      </c>
      <c r="S119" s="139">
        <v>1200</v>
      </c>
      <c r="T119" s="139">
        <v>1500</v>
      </c>
      <c r="U119" s="139">
        <v>1500</v>
      </c>
      <c r="V119" s="140" t="s">
        <v>554</v>
      </c>
      <c r="W119" s="138">
        <v>679.12</v>
      </c>
      <c r="X119" s="140" t="s">
        <v>548</v>
      </c>
      <c r="Y119" s="138">
        <v>847.33</v>
      </c>
      <c r="Z119" s="136">
        <v>2342.52</v>
      </c>
      <c r="AA119" s="140" t="s">
        <v>486</v>
      </c>
      <c r="AB119" s="138">
        <v>702.91</v>
      </c>
      <c r="AC119" s="140" t="s">
        <v>487</v>
      </c>
      <c r="AD119" s="138">
        <v>702.91</v>
      </c>
      <c r="AE119" s="138">
        <v>679.12</v>
      </c>
      <c r="AF119" s="138">
        <v>679.12</v>
      </c>
      <c r="AG119" s="139">
        <v>114200</v>
      </c>
    </row>
    <row r="120" spans="1:33" s="403" customFormat="1" ht="14.25" customHeight="1">
      <c r="A120" s="134" t="s">
        <v>147</v>
      </c>
      <c r="B120" s="135">
        <v>882</v>
      </c>
      <c r="C120" s="136">
        <v>2960.9127442499998</v>
      </c>
      <c r="D120" s="136">
        <v>3824.7193877200002</v>
      </c>
      <c r="E120" s="136">
        <v>4667.68958974</v>
      </c>
      <c r="F120" s="137" t="s">
        <v>550</v>
      </c>
      <c r="G120" s="136">
        <v>1413.08858564</v>
      </c>
      <c r="H120" s="137" t="s">
        <v>551</v>
      </c>
      <c r="I120" s="136">
        <v>2982.6672595599998</v>
      </c>
      <c r="J120" s="138">
        <v>108.133534392</v>
      </c>
      <c r="K120" s="138">
        <v>186.10525156599999</v>
      </c>
      <c r="L120" s="138">
        <v>216.26707478099999</v>
      </c>
      <c r="M120" s="138">
        <v>372.21050776499999</v>
      </c>
      <c r="N120" s="138">
        <v>324.40061590900001</v>
      </c>
      <c r="O120" s="138">
        <v>558.31576260500003</v>
      </c>
      <c r="P120" s="138">
        <v>432.534152581</v>
      </c>
      <c r="Q120" s="138">
        <v>744.42102228399995</v>
      </c>
      <c r="R120" s="138">
        <v>556.88771763099999</v>
      </c>
      <c r="S120" s="138">
        <v>958.442070188</v>
      </c>
      <c r="T120" s="138">
        <v>675.83461038300004</v>
      </c>
      <c r="U120" s="136">
        <v>1163.1578597</v>
      </c>
      <c r="V120" s="140" t="s">
        <v>549</v>
      </c>
      <c r="W120" s="141"/>
      <c r="X120" s="140" t="s">
        <v>552</v>
      </c>
      <c r="Y120" s="138">
        <v>910.94780255399996</v>
      </c>
      <c r="Z120" s="136">
        <v>2070.8726139400001</v>
      </c>
      <c r="AA120" s="140" t="s">
        <v>486</v>
      </c>
      <c r="AB120" s="138">
        <v>363.29959920700003</v>
      </c>
      <c r="AC120" s="140" t="s">
        <v>487</v>
      </c>
      <c r="AD120" s="138">
        <v>186.83989154</v>
      </c>
      <c r="AE120" s="138">
        <v>217.40587762199999</v>
      </c>
      <c r="AF120" s="138">
        <v>126.366116717</v>
      </c>
      <c r="AG120" s="139">
        <v>70000</v>
      </c>
    </row>
    <row r="121" spans="1:33" s="403" customFormat="1" ht="14.25" customHeight="1">
      <c r="A121" s="134" t="s">
        <v>148</v>
      </c>
      <c r="B121" s="135">
        <v>210</v>
      </c>
      <c r="C121" s="136">
        <v>4047.1382290000001</v>
      </c>
      <c r="D121" s="136">
        <v>5810.8678049999999</v>
      </c>
      <c r="E121" s="136">
        <v>5810.8678049999999</v>
      </c>
      <c r="F121" s="137" t="s">
        <v>545</v>
      </c>
      <c r="G121" s="136">
        <v>1013.0489157</v>
      </c>
      <c r="H121" s="137" t="s">
        <v>546</v>
      </c>
      <c r="I121" s="136">
        <v>1362.5232000000001</v>
      </c>
      <c r="J121" s="138">
        <v>112.74</v>
      </c>
      <c r="K121" s="138">
        <v>93.18</v>
      </c>
      <c r="L121" s="138">
        <v>117.57</v>
      </c>
      <c r="M121" s="138">
        <v>127.45</v>
      </c>
      <c r="N121" s="138">
        <v>224.64</v>
      </c>
      <c r="O121" s="138">
        <v>443.93</v>
      </c>
      <c r="P121" s="138">
        <v>360.63</v>
      </c>
      <c r="Q121" s="138">
        <v>718.21</v>
      </c>
      <c r="R121" s="138">
        <v>414.25</v>
      </c>
      <c r="S121" s="138">
        <v>826.66</v>
      </c>
      <c r="T121" s="138">
        <v>408.91</v>
      </c>
      <c r="U121" s="136">
        <v>1036.24</v>
      </c>
      <c r="V121" s="140" t="s">
        <v>549</v>
      </c>
      <c r="W121" s="141"/>
      <c r="X121" s="140" t="s">
        <v>548</v>
      </c>
      <c r="Y121" s="138">
        <v>663.53546879999999</v>
      </c>
      <c r="Z121" s="136">
        <v>3237.7318847400002</v>
      </c>
      <c r="AA121" s="140" t="s">
        <v>486</v>
      </c>
      <c r="AB121" s="138">
        <v>263.56922185000002</v>
      </c>
      <c r="AC121" s="140" t="s">
        <v>487</v>
      </c>
      <c r="AD121" s="136">
        <v>1432.0840639400001</v>
      </c>
      <c r="AE121" s="138">
        <v>150.27561460999999</v>
      </c>
      <c r="AF121" s="138">
        <v>137.38484244</v>
      </c>
      <c r="AG121" s="139">
        <v>150000</v>
      </c>
    </row>
    <row r="122" spans="1:33" s="403" customFormat="1" ht="14.25" customHeight="1">
      <c r="A122" s="142" t="s">
        <v>149</v>
      </c>
      <c r="B122" s="143">
        <v>342</v>
      </c>
      <c r="C122" s="144">
        <v>2899.9185000000002</v>
      </c>
      <c r="D122" s="144">
        <v>3801.0855999999999</v>
      </c>
      <c r="E122" s="144">
        <v>4677.4321</v>
      </c>
      <c r="F122" s="145" t="s">
        <v>545</v>
      </c>
      <c r="G122" s="144">
        <v>1126</v>
      </c>
      <c r="H122" s="145" t="s">
        <v>546</v>
      </c>
      <c r="I122" s="144">
        <v>1941</v>
      </c>
      <c r="J122" s="144">
        <v>0</v>
      </c>
      <c r="K122" s="144">
        <v>0</v>
      </c>
      <c r="L122" s="144">
        <v>0</v>
      </c>
      <c r="M122" s="144">
        <v>0</v>
      </c>
      <c r="N122" s="144">
        <v>0</v>
      </c>
      <c r="O122" s="144">
        <v>0</v>
      </c>
      <c r="P122" s="144">
        <v>255</v>
      </c>
      <c r="Q122" s="144">
        <v>0</v>
      </c>
      <c r="R122" s="144">
        <v>390</v>
      </c>
      <c r="S122" s="144">
        <v>0</v>
      </c>
      <c r="T122" s="144">
        <v>1202</v>
      </c>
      <c r="U122" s="144">
        <v>1215</v>
      </c>
      <c r="V122" s="143" t="s">
        <v>549</v>
      </c>
      <c r="W122" s="144"/>
      <c r="X122" s="143" t="s">
        <v>552</v>
      </c>
      <c r="Y122" s="144">
        <v>638</v>
      </c>
      <c r="Z122" s="144">
        <v>1337</v>
      </c>
      <c r="AA122" s="143" t="s">
        <v>549</v>
      </c>
      <c r="AB122" s="144"/>
      <c r="AC122" s="143" t="s">
        <v>549</v>
      </c>
      <c r="AD122" s="144"/>
      <c r="AE122" s="144"/>
      <c r="AF122" s="144"/>
      <c r="AG122" s="144">
        <v>100000</v>
      </c>
    </row>
    <row r="123" spans="1:33" s="403" customFormat="1" ht="14.25" customHeight="1">
      <c r="A123" s="134" t="s">
        <v>150</v>
      </c>
      <c r="B123" s="135">
        <v>860</v>
      </c>
      <c r="C123" s="136">
        <v>2735.6576584200002</v>
      </c>
      <c r="D123" s="136">
        <v>3726.5275689800001</v>
      </c>
      <c r="E123" s="136">
        <v>4598.96640278</v>
      </c>
      <c r="F123" s="137" t="s">
        <v>550</v>
      </c>
      <c r="G123" s="136">
        <v>2121.4932846800002</v>
      </c>
      <c r="H123" s="137" t="s">
        <v>551</v>
      </c>
      <c r="I123" s="136">
        <v>2674.8563482099999</v>
      </c>
      <c r="J123" s="141"/>
      <c r="K123" s="141"/>
      <c r="L123" s="141"/>
      <c r="M123" s="141"/>
      <c r="N123" s="141"/>
      <c r="O123" s="141"/>
      <c r="P123" s="141"/>
      <c r="Q123" s="141"/>
      <c r="R123" s="141"/>
      <c r="S123" s="141"/>
      <c r="T123" s="141"/>
      <c r="U123" s="141"/>
      <c r="V123" s="140" t="s">
        <v>549</v>
      </c>
      <c r="W123" s="141"/>
      <c r="X123" s="140" t="s">
        <v>552</v>
      </c>
      <c r="Y123" s="136">
        <v>1325.71635064</v>
      </c>
      <c r="Z123" s="136">
        <v>2113.7749737099998</v>
      </c>
      <c r="AA123" s="140" t="s">
        <v>486</v>
      </c>
      <c r="AB123" s="138">
        <v>451.87110000000001</v>
      </c>
      <c r="AC123" s="140" t="s">
        <v>487</v>
      </c>
      <c r="AD123" s="136">
        <v>1081.5029999999999</v>
      </c>
      <c r="AE123" s="141"/>
      <c r="AF123" s="141"/>
      <c r="AG123" s="139">
        <v>116900</v>
      </c>
    </row>
    <row r="124" spans="1:33" s="403" customFormat="1" ht="14.25" customHeight="1">
      <c r="A124" s="134" t="s">
        <v>151</v>
      </c>
      <c r="B124" s="135">
        <v>356</v>
      </c>
      <c r="C124" s="136">
        <v>2573.633041</v>
      </c>
      <c r="D124" s="136">
        <v>3648.5603379999998</v>
      </c>
      <c r="E124" s="136">
        <v>4640.5603380000002</v>
      </c>
      <c r="F124" s="137" t="s">
        <v>545</v>
      </c>
      <c r="G124" s="139">
        <v>1544</v>
      </c>
      <c r="H124" s="137" t="s">
        <v>546</v>
      </c>
      <c r="I124" s="139">
        <v>2405</v>
      </c>
      <c r="J124" s="138">
        <v>156</v>
      </c>
      <c r="K124" s="138">
        <v>0</v>
      </c>
      <c r="L124" s="138">
        <v>156</v>
      </c>
      <c r="M124" s="138">
        <v>0</v>
      </c>
      <c r="N124" s="138">
        <v>234</v>
      </c>
      <c r="O124" s="138">
        <v>0</v>
      </c>
      <c r="P124" s="138">
        <v>312</v>
      </c>
      <c r="Q124" s="138">
        <v>0</v>
      </c>
      <c r="R124" s="138">
        <v>390</v>
      </c>
      <c r="S124" s="138">
        <v>0</v>
      </c>
      <c r="T124" s="138">
        <v>468</v>
      </c>
      <c r="U124" s="138">
        <v>0</v>
      </c>
      <c r="V124" s="140" t="s">
        <v>554</v>
      </c>
      <c r="W124" s="138">
        <v>400</v>
      </c>
      <c r="X124" s="140" t="s">
        <v>552</v>
      </c>
      <c r="Y124" s="139">
        <v>1500</v>
      </c>
      <c r="Z124" s="139">
        <v>1500</v>
      </c>
      <c r="AA124" s="140" t="s">
        <v>486</v>
      </c>
      <c r="AB124" s="138">
        <v>860</v>
      </c>
      <c r="AC124" s="140" t="s">
        <v>487</v>
      </c>
      <c r="AD124" s="139">
        <v>1461</v>
      </c>
      <c r="AE124" s="138">
        <v>0</v>
      </c>
      <c r="AF124" s="138">
        <v>0</v>
      </c>
      <c r="AG124" s="139">
        <v>150000</v>
      </c>
    </row>
    <row r="125" spans="1:33" s="403" customFormat="1" ht="14.25" customHeight="1">
      <c r="A125" s="134" t="s">
        <v>152</v>
      </c>
      <c r="B125" s="135">
        <v>808</v>
      </c>
      <c r="C125" s="136">
        <v>2565.2604000000001</v>
      </c>
      <c r="D125" s="136">
        <v>3285.3978999999999</v>
      </c>
      <c r="E125" s="136">
        <v>4787.3918000000003</v>
      </c>
      <c r="F125" s="137" t="s">
        <v>545</v>
      </c>
      <c r="G125" s="136">
        <v>1643.9574</v>
      </c>
      <c r="H125" s="137" t="s">
        <v>546</v>
      </c>
      <c r="I125" s="136">
        <v>2331.6462999999999</v>
      </c>
      <c r="J125" s="141"/>
      <c r="K125" s="141"/>
      <c r="L125" s="141"/>
      <c r="M125" s="141"/>
      <c r="N125" s="141"/>
      <c r="O125" s="141"/>
      <c r="P125" s="141"/>
      <c r="Q125" s="141"/>
      <c r="R125" s="141"/>
      <c r="S125" s="141"/>
      <c r="T125" s="141"/>
      <c r="U125" s="141"/>
      <c r="V125" s="140" t="s">
        <v>547</v>
      </c>
      <c r="W125" s="136">
        <v>1295.0881999999999</v>
      </c>
      <c r="X125" s="140" t="s">
        <v>548</v>
      </c>
      <c r="Y125" s="136">
        <v>1037.0624</v>
      </c>
      <c r="Z125" s="136">
        <v>2593.8054000000002</v>
      </c>
      <c r="AA125" s="140" t="s">
        <v>486</v>
      </c>
      <c r="AB125" s="138">
        <v>601.04100000000005</v>
      </c>
      <c r="AC125" s="140" t="s">
        <v>487</v>
      </c>
      <c r="AD125" s="136">
        <v>2623.7737000000002</v>
      </c>
      <c r="AE125" s="141"/>
      <c r="AF125" s="141"/>
      <c r="AG125" s="136">
        <v>169409.67249999999</v>
      </c>
    </row>
    <row r="126" spans="1:33" s="403" customFormat="1" ht="14.25" customHeight="1">
      <c r="A126" s="134" t="s">
        <v>153</v>
      </c>
      <c r="B126" s="135">
        <v>861</v>
      </c>
      <c r="C126" s="136">
        <v>2822.18</v>
      </c>
      <c r="D126" s="136">
        <v>4380.1899999999996</v>
      </c>
      <c r="E126" s="136">
        <v>5037.22</v>
      </c>
      <c r="F126" s="137" t="s">
        <v>550</v>
      </c>
      <c r="G126" s="138">
        <v>500</v>
      </c>
      <c r="H126" s="137" t="s">
        <v>551</v>
      </c>
      <c r="I126" s="138">
        <v>500</v>
      </c>
      <c r="J126" s="138">
        <v>100</v>
      </c>
      <c r="K126" s="138">
        <v>75</v>
      </c>
      <c r="L126" s="138">
        <v>150</v>
      </c>
      <c r="M126" s="138">
        <v>125</v>
      </c>
      <c r="N126" s="138">
        <v>175</v>
      </c>
      <c r="O126" s="138">
        <v>150</v>
      </c>
      <c r="P126" s="138">
        <v>200</v>
      </c>
      <c r="Q126" s="138">
        <v>175</v>
      </c>
      <c r="R126" s="138">
        <v>225</v>
      </c>
      <c r="S126" s="138">
        <v>200</v>
      </c>
      <c r="T126" s="138">
        <v>265</v>
      </c>
      <c r="U126" s="138">
        <v>263</v>
      </c>
      <c r="V126" s="140" t="s">
        <v>549</v>
      </c>
      <c r="W126" s="141"/>
      <c r="X126" s="140" t="s">
        <v>548</v>
      </c>
      <c r="Y126" s="136">
        <v>1104.1600000000001</v>
      </c>
      <c r="Z126" s="136">
        <v>1104.1600000000001</v>
      </c>
      <c r="AA126" s="140" t="s">
        <v>486</v>
      </c>
      <c r="AB126" s="138">
        <v>200</v>
      </c>
      <c r="AC126" s="140" t="s">
        <v>487</v>
      </c>
      <c r="AD126" s="138">
        <v>200</v>
      </c>
      <c r="AE126" s="138">
        <v>0</v>
      </c>
      <c r="AF126" s="138">
        <v>0</v>
      </c>
      <c r="AG126" s="139">
        <v>100000</v>
      </c>
    </row>
    <row r="127" spans="1:33" s="403" customFormat="1" ht="14.25" customHeight="1">
      <c r="A127" s="134" t="s">
        <v>154</v>
      </c>
      <c r="B127" s="135">
        <v>935</v>
      </c>
      <c r="C127" s="139">
        <v>2568</v>
      </c>
      <c r="D127" s="139">
        <v>3771</v>
      </c>
      <c r="E127" s="139">
        <v>4175</v>
      </c>
      <c r="F127" s="137" t="s">
        <v>550</v>
      </c>
      <c r="G127" s="138">
        <v>80</v>
      </c>
      <c r="H127" s="137" t="s">
        <v>551</v>
      </c>
      <c r="I127" s="138">
        <v>80</v>
      </c>
      <c r="J127" s="138">
        <v>190</v>
      </c>
      <c r="K127" s="138">
        <v>190</v>
      </c>
      <c r="L127" s="138">
        <v>600</v>
      </c>
      <c r="M127" s="138">
        <v>600</v>
      </c>
      <c r="N127" s="139">
        <v>1507</v>
      </c>
      <c r="O127" s="139">
        <v>1507</v>
      </c>
      <c r="P127" s="139">
        <v>1507</v>
      </c>
      <c r="Q127" s="139">
        <v>1507</v>
      </c>
      <c r="R127" s="139">
        <v>1577</v>
      </c>
      <c r="S127" s="139">
        <v>1577</v>
      </c>
      <c r="T127" s="139">
        <v>1697</v>
      </c>
      <c r="U127" s="139">
        <v>1697</v>
      </c>
      <c r="V127" s="140" t="s">
        <v>547</v>
      </c>
      <c r="W127" s="138">
        <v>925</v>
      </c>
      <c r="X127" s="140" t="s">
        <v>548</v>
      </c>
      <c r="Y127" s="138">
        <v>885</v>
      </c>
      <c r="Z127" s="139">
        <v>2555</v>
      </c>
      <c r="AA127" s="140" t="s">
        <v>490</v>
      </c>
      <c r="AB127" s="139">
        <v>1500</v>
      </c>
      <c r="AC127" s="140" t="s">
        <v>491</v>
      </c>
      <c r="AD127" s="139">
        <v>1500</v>
      </c>
      <c r="AE127" s="138">
        <v>88</v>
      </c>
      <c r="AF127" s="138">
        <v>88</v>
      </c>
      <c r="AG127" s="139">
        <v>114000</v>
      </c>
    </row>
    <row r="128" spans="1:33" s="403" customFormat="1" ht="14.25" customHeight="1">
      <c r="A128" s="134" t="s">
        <v>155</v>
      </c>
      <c r="B128" s="135">
        <v>394</v>
      </c>
      <c r="C128" s="136">
        <v>2848.6606999999999</v>
      </c>
      <c r="D128" s="136">
        <v>4289.4328999999998</v>
      </c>
      <c r="E128" s="136">
        <v>4526.3894</v>
      </c>
      <c r="F128" s="137" t="s">
        <v>545</v>
      </c>
      <c r="G128" s="138">
        <v>436.77420000000001</v>
      </c>
      <c r="H128" s="137" t="s">
        <v>546</v>
      </c>
      <c r="I128" s="138">
        <v>402.11720000000003</v>
      </c>
      <c r="J128" s="138">
        <v>193.64490000000001</v>
      </c>
      <c r="K128" s="138">
        <v>203.7218</v>
      </c>
      <c r="L128" s="138">
        <v>193.64490000000001</v>
      </c>
      <c r="M128" s="138">
        <v>203.7218</v>
      </c>
      <c r="N128" s="138">
        <v>387.28989999999999</v>
      </c>
      <c r="O128" s="138">
        <v>407.44369999999998</v>
      </c>
      <c r="P128" s="138">
        <v>580.9348</v>
      </c>
      <c r="Q128" s="138">
        <v>611.16549999999995</v>
      </c>
      <c r="R128" s="138">
        <v>774.5797</v>
      </c>
      <c r="S128" s="138">
        <v>814.88729999999998</v>
      </c>
      <c r="T128" s="138">
        <v>968.22469999999998</v>
      </c>
      <c r="U128" s="136">
        <v>1018.6092</v>
      </c>
      <c r="V128" s="140" t="s">
        <v>547</v>
      </c>
      <c r="W128" s="138">
        <v>500</v>
      </c>
      <c r="X128" s="140" t="s">
        <v>552</v>
      </c>
      <c r="Y128" s="138">
        <v>317.78859999999997</v>
      </c>
      <c r="Z128" s="138">
        <v>873.43870000000004</v>
      </c>
      <c r="AA128" s="140" t="s">
        <v>486</v>
      </c>
      <c r="AB128" s="136">
        <v>1041.6297999999999</v>
      </c>
      <c r="AC128" s="140" t="s">
        <v>487</v>
      </c>
      <c r="AD128" s="136">
        <v>1437.1889000000001</v>
      </c>
      <c r="AE128" s="138">
        <v>100</v>
      </c>
      <c r="AF128" s="138">
        <v>100</v>
      </c>
      <c r="AG128" s="139">
        <v>150000</v>
      </c>
    </row>
    <row r="129" spans="1:33" s="403" customFormat="1" ht="14.25" customHeight="1">
      <c r="A129" s="134" t="s">
        <v>156</v>
      </c>
      <c r="B129" s="135">
        <v>936</v>
      </c>
      <c r="C129" s="136">
        <v>2578.5581000000002</v>
      </c>
      <c r="D129" s="136">
        <v>3445.2532999999999</v>
      </c>
      <c r="E129" s="136">
        <v>4372.9908999999998</v>
      </c>
      <c r="F129" s="137" t="s">
        <v>550</v>
      </c>
      <c r="G129" s="136">
        <v>4837.9598999999998</v>
      </c>
      <c r="H129" s="137" t="s">
        <v>551</v>
      </c>
      <c r="I129" s="136">
        <v>3588.0524999999998</v>
      </c>
      <c r="J129" s="141"/>
      <c r="K129" s="138">
        <v>886.58690000000001</v>
      </c>
      <c r="L129" s="141"/>
      <c r="M129" s="136">
        <v>1599.0182</v>
      </c>
      <c r="N129" s="141"/>
      <c r="O129" s="136">
        <v>1599.0182</v>
      </c>
      <c r="P129" s="141"/>
      <c r="Q129" s="136">
        <v>1599.0182</v>
      </c>
      <c r="R129" s="141"/>
      <c r="S129" s="136">
        <v>1599.0182</v>
      </c>
      <c r="T129" s="141"/>
      <c r="U129" s="136">
        <v>1599.0182</v>
      </c>
      <c r="V129" s="140" t="s">
        <v>547</v>
      </c>
      <c r="W129" s="138">
        <v>796.17229999999995</v>
      </c>
      <c r="X129" s="140" t="s">
        <v>548</v>
      </c>
      <c r="Y129" s="138">
        <v>869.12149999999997</v>
      </c>
      <c r="Z129" s="136">
        <v>2414.6655000000001</v>
      </c>
      <c r="AA129" s="140" t="s">
        <v>486</v>
      </c>
      <c r="AB129" s="138">
        <v>275.94560000000001</v>
      </c>
      <c r="AC129" s="140" t="s">
        <v>487</v>
      </c>
      <c r="AD129" s="138">
        <v>672.95410000000004</v>
      </c>
      <c r="AE129" s="138">
        <v>0</v>
      </c>
      <c r="AF129" s="138">
        <v>0</v>
      </c>
      <c r="AG129" s="139">
        <v>135000</v>
      </c>
    </row>
    <row r="130" spans="1:33" s="403" customFormat="1" ht="14.25" customHeight="1">
      <c r="A130" s="134" t="s">
        <v>157</v>
      </c>
      <c r="B130" s="135">
        <v>319</v>
      </c>
      <c r="C130" s="136">
        <v>3167.5</v>
      </c>
      <c r="D130" s="136">
        <v>4179.8999999999996</v>
      </c>
      <c r="E130" s="136">
        <v>4179.8999999999996</v>
      </c>
      <c r="F130" s="137" t="s">
        <v>550</v>
      </c>
      <c r="G130" s="138">
        <v>600</v>
      </c>
      <c r="H130" s="137" t="s">
        <v>551</v>
      </c>
      <c r="I130" s="138">
        <v>800</v>
      </c>
      <c r="J130" s="138">
        <v>0</v>
      </c>
      <c r="K130" s="138">
        <v>0</v>
      </c>
      <c r="L130" s="138">
        <v>0</v>
      </c>
      <c r="M130" s="138">
        <v>0</v>
      </c>
      <c r="N130" s="138">
        <v>100</v>
      </c>
      <c r="O130" s="138">
        <v>100</v>
      </c>
      <c r="P130" s="138">
        <v>200</v>
      </c>
      <c r="Q130" s="138">
        <v>200</v>
      </c>
      <c r="R130" s="138">
        <v>300</v>
      </c>
      <c r="S130" s="138">
        <v>300</v>
      </c>
      <c r="T130" s="138">
        <v>400</v>
      </c>
      <c r="U130" s="138">
        <v>400</v>
      </c>
      <c r="V130" s="140" t="s">
        <v>547</v>
      </c>
      <c r="W130" s="138">
        <v>500</v>
      </c>
      <c r="X130" s="140" t="s">
        <v>552</v>
      </c>
      <c r="Y130" s="139">
        <v>2000</v>
      </c>
      <c r="Z130" s="139">
        <v>5250</v>
      </c>
      <c r="AA130" s="140" t="s">
        <v>490</v>
      </c>
      <c r="AB130" s="138">
        <v>150</v>
      </c>
      <c r="AC130" s="140" t="s">
        <v>491</v>
      </c>
      <c r="AD130" s="138">
        <v>75</v>
      </c>
      <c r="AE130" s="138">
        <v>10</v>
      </c>
      <c r="AF130" s="138">
        <v>10</v>
      </c>
      <c r="AG130" s="139">
        <v>100000</v>
      </c>
    </row>
    <row r="131" spans="1:33" s="403" customFormat="1" ht="14.25" customHeight="1">
      <c r="A131" s="134" t="s">
        <v>158</v>
      </c>
      <c r="B131" s="135">
        <v>866</v>
      </c>
      <c r="C131" s="136">
        <v>2644.65</v>
      </c>
      <c r="D131" s="136">
        <v>3661.97</v>
      </c>
      <c r="E131" s="136">
        <v>4467.08</v>
      </c>
      <c r="F131" s="137" t="s">
        <v>545</v>
      </c>
      <c r="G131" s="138">
        <v>865.86</v>
      </c>
      <c r="H131" s="137" t="s">
        <v>546</v>
      </c>
      <c r="I131" s="138">
        <v>865.86</v>
      </c>
      <c r="J131" s="138">
        <v>434</v>
      </c>
      <c r="K131" s="138">
        <v>434</v>
      </c>
      <c r="L131" s="138">
        <v>529</v>
      </c>
      <c r="M131" s="138">
        <v>529</v>
      </c>
      <c r="N131" s="138">
        <v>608</v>
      </c>
      <c r="O131" s="138">
        <v>608</v>
      </c>
      <c r="P131" s="138">
        <v>781</v>
      </c>
      <c r="Q131" s="138">
        <v>781</v>
      </c>
      <c r="R131" s="138">
        <v>955</v>
      </c>
      <c r="S131" s="138">
        <v>955</v>
      </c>
      <c r="T131" s="139">
        <v>1215</v>
      </c>
      <c r="U131" s="139">
        <v>1215</v>
      </c>
      <c r="V131" s="140" t="s">
        <v>549</v>
      </c>
      <c r="W131" s="141"/>
      <c r="X131" s="140" t="s">
        <v>548</v>
      </c>
      <c r="Y131" s="138">
        <v>701.57</v>
      </c>
      <c r="Z131" s="138">
        <v>701.57</v>
      </c>
      <c r="AA131" s="140" t="s">
        <v>486</v>
      </c>
      <c r="AB131" s="138">
        <v>574.11</v>
      </c>
      <c r="AC131" s="140" t="s">
        <v>487</v>
      </c>
      <c r="AD131" s="138">
        <v>574.11</v>
      </c>
      <c r="AE131" s="138">
        <v>0</v>
      </c>
      <c r="AF131" s="138">
        <v>0</v>
      </c>
      <c r="AG131" s="139">
        <v>106700</v>
      </c>
    </row>
    <row r="132" spans="1:33" s="403" customFormat="1" ht="14.25" customHeight="1">
      <c r="A132" s="134" t="s">
        <v>159</v>
      </c>
      <c r="B132" s="135">
        <v>357</v>
      </c>
      <c r="C132" s="136">
        <v>3250.68</v>
      </c>
      <c r="D132" s="136">
        <v>4667.88</v>
      </c>
      <c r="E132" s="136">
        <v>4667.88</v>
      </c>
      <c r="F132" s="137" t="s">
        <v>550</v>
      </c>
      <c r="G132" s="138">
        <v>352</v>
      </c>
      <c r="H132" s="137" t="s">
        <v>551</v>
      </c>
      <c r="I132" s="138">
        <v>447</v>
      </c>
      <c r="J132" s="138">
        <v>0</v>
      </c>
      <c r="K132" s="138">
        <v>0</v>
      </c>
      <c r="L132" s="138">
        <v>104</v>
      </c>
      <c r="M132" s="138">
        <v>130</v>
      </c>
      <c r="N132" s="138">
        <v>156</v>
      </c>
      <c r="O132" s="138">
        <v>195</v>
      </c>
      <c r="P132" s="138">
        <v>260</v>
      </c>
      <c r="Q132" s="138">
        <v>325</v>
      </c>
      <c r="R132" s="138">
        <v>312</v>
      </c>
      <c r="S132" s="138">
        <v>390</v>
      </c>
      <c r="T132" s="138">
        <v>364</v>
      </c>
      <c r="U132" s="138">
        <v>455</v>
      </c>
      <c r="V132" s="140" t="s">
        <v>554</v>
      </c>
      <c r="W132" s="138">
        <v>832.25</v>
      </c>
      <c r="X132" s="140" t="s">
        <v>552</v>
      </c>
      <c r="Y132" s="138">
        <v>817</v>
      </c>
      <c r="Z132" s="139">
        <v>1237</v>
      </c>
      <c r="AA132" s="140" t="s">
        <v>488</v>
      </c>
      <c r="AB132" s="138">
        <v>950.93</v>
      </c>
      <c r="AC132" s="140" t="s">
        <v>489</v>
      </c>
      <c r="AD132" s="136">
        <v>4338.34</v>
      </c>
      <c r="AE132" s="141"/>
      <c r="AF132" s="141"/>
      <c r="AG132" s="139">
        <v>100000</v>
      </c>
    </row>
    <row r="133" spans="1:33" s="403" customFormat="1" ht="14.25" customHeight="1">
      <c r="A133" s="134" t="s">
        <v>160</v>
      </c>
      <c r="B133" s="135">
        <v>894</v>
      </c>
      <c r="C133" s="136">
        <v>2279.6068599999999</v>
      </c>
      <c r="D133" s="136">
        <v>4103.2923499999997</v>
      </c>
      <c r="E133" s="136">
        <v>4445.2333799999997</v>
      </c>
      <c r="F133" s="137" t="s">
        <v>550</v>
      </c>
      <c r="G133" s="139">
        <v>1725</v>
      </c>
      <c r="H133" s="137" t="s">
        <v>551</v>
      </c>
      <c r="I133" s="136">
        <v>2587.5</v>
      </c>
      <c r="J133" s="141"/>
      <c r="K133" s="141"/>
      <c r="L133" s="141"/>
      <c r="M133" s="141"/>
      <c r="N133" s="141"/>
      <c r="O133" s="141"/>
      <c r="P133" s="141"/>
      <c r="Q133" s="141"/>
      <c r="R133" s="141"/>
      <c r="S133" s="141"/>
      <c r="T133" s="141"/>
      <c r="U133" s="141"/>
      <c r="V133" s="140" t="s">
        <v>554</v>
      </c>
      <c r="W133" s="138">
        <v>900</v>
      </c>
      <c r="X133" s="140" t="s">
        <v>548</v>
      </c>
      <c r="Y133" s="138">
        <v>845</v>
      </c>
      <c r="Z133" s="136">
        <v>1267.5</v>
      </c>
      <c r="AA133" s="140" t="s">
        <v>486</v>
      </c>
      <c r="AB133" s="138">
        <v>800</v>
      </c>
      <c r="AC133" s="140" t="s">
        <v>487</v>
      </c>
      <c r="AD133" s="139">
        <v>1200</v>
      </c>
      <c r="AE133" s="141"/>
      <c r="AF133" s="141"/>
      <c r="AG133" s="139">
        <v>175000</v>
      </c>
    </row>
    <row r="134" spans="1:33" s="403" customFormat="1" ht="14.25" customHeight="1">
      <c r="A134" s="134" t="s">
        <v>161</v>
      </c>
      <c r="B134" s="135">
        <v>883</v>
      </c>
      <c r="C134" s="136">
        <v>3153.3825999999999</v>
      </c>
      <c r="D134" s="136">
        <v>4058.2597999999998</v>
      </c>
      <c r="E134" s="136">
        <v>4950.5897999999997</v>
      </c>
      <c r="F134" s="137" t="s">
        <v>550</v>
      </c>
      <c r="G134" s="136">
        <v>1624.9860000000001</v>
      </c>
      <c r="H134" s="137" t="s">
        <v>551</v>
      </c>
      <c r="I134" s="136">
        <v>1813.288</v>
      </c>
      <c r="J134" s="138">
        <v>0</v>
      </c>
      <c r="K134" s="138">
        <v>0</v>
      </c>
      <c r="L134" s="138">
        <v>0</v>
      </c>
      <c r="M134" s="138">
        <v>0</v>
      </c>
      <c r="N134" s="138">
        <v>113.4645</v>
      </c>
      <c r="O134" s="138">
        <v>202.5624</v>
      </c>
      <c r="P134" s="138">
        <v>113.4645</v>
      </c>
      <c r="Q134" s="138">
        <v>202.5624</v>
      </c>
      <c r="R134" s="138">
        <v>113.4645</v>
      </c>
      <c r="S134" s="138">
        <v>202.5624</v>
      </c>
      <c r="T134" s="138">
        <v>113.4645</v>
      </c>
      <c r="U134" s="138">
        <v>202.5624</v>
      </c>
      <c r="V134" s="140" t="s">
        <v>549</v>
      </c>
      <c r="W134" s="141"/>
      <c r="X134" s="140" t="s">
        <v>548</v>
      </c>
      <c r="Y134" s="138">
        <v>446.41550000000001</v>
      </c>
      <c r="Z134" s="136">
        <v>1784.6729</v>
      </c>
      <c r="AA134" s="140" t="s">
        <v>486</v>
      </c>
      <c r="AB134" s="138">
        <v>112.36</v>
      </c>
      <c r="AC134" s="140" t="s">
        <v>487</v>
      </c>
      <c r="AD134" s="138">
        <v>112.36</v>
      </c>
      <c r="AE134" s="138">
        <v>0</v>
      </c>
      <c r="AF134" s="138">
        <v>0</v>
      </c>
      <c r="AG134" s="139">
        <v>125000</v>
      </c>
    </row>
    <row r="135" spans="1:33" s="403" customFormat="1" ht="14.25" customHeight="1">
      <c r="A135" s="142" t="s">
        <v>162</v>
      </c>
      <c r="B135" s="143">
        <v>880</v>
      </c>
      <c r="C135" s="144">
        <v>2739.44</v>
      </c>
      <c r="D135" s="144">
        <v>3823.59</v>
      </c>
      <c r="E135" s="144">
        <v>4004.53</v>
      </c>
      <c r="F135" s="145" t="s">
        <v>550</v>
      </c>
      <c r="G135" s="144">
        <v>1524.68</v>
      </c>
      <c r="H135" s="145" t="s">
        <v>551</v>
      </c>
      <c r="I135" s="144">
        <v>1985.96</v>
      </c>
      <c r="J135" s="144"/>
      <c r="K135" s="144"/>
      <c r="L135" s="144">
        <v>169.94</v>
      </c>
      <c r="M135" s="144">
        <v>230.98</v>
      </c>
      <c r="N135" s="144">
        <v>254.91</v>
      </c>
      <c r="O135" s="144">
        <v>346.47</v>
      </c>
      <c r="P135" s="144">
        <v>339.88</v>
      </c>
      <c r="Q135" s="144">
        <v>461.96</v>
      </c>
      <c r="R135" s="144">
        <v>424.85</v>
      </c>
      <c r="S135" s="144">
        <v>577.45000000000005</v>
      </c>
      <c r="T135" s="144"/>
      <c r="U135" s="144"/>
      <c r="V135" s="143" t="s">
        <v>549</v>
      </c>
      <c r="W135" s="144"/>
      <c r="X135" s="143" t="s">
        <v>548</v>
      </c>
      <c r="Y135" s="144">
        <v>776.67</v>
      </c>
      <c r="Z135" s="144">
        <v>2696.83</v>
      </c>
      <c r="AA135" s="143" t="s">
        <v>486</v>
      </c>
      <c r="AB135" s="144">
        <v>406.46</v>
      </c>
      <c r="AC135" s="143" t="s">
        <v>487</v>
      </c>
      <c r="AD135" s="144">
        <v>355.47</v>
      </c>
      <c r="AE135" s="144"/>
      <c r="AF135" s="144"/>
      <c r="AG135" s="144">
        <v>71897</v>
      </c>
    </row>
    <row r="136" spans="1:33" s="403" customFormat="1" ht="14.25" customHeight="1">
      <c r="A136" s="142" t="s">
        <v>163</v>
      </c>
      <c r="B136" s="162">
        <v>211</v>
      </c>
      <c r="C136" s="163">
        <v>4835.3411816380003</v>
      </c>
      <c r="D136" s="163">
        <v>6794.5540804849998</v>
      </c>
      <c r="E136" s="163">
        <v>6794.5540804849998</v>
      </c>
      <c r="F136" s="145" t="s">
        <v>545</v>
      </c>
      <c r="G136" s="164">
        <v>785.37267925599997</v>
      </c>
      <c r="H136" s="145" t="s">
        <v>546</v>
      </c>
      <c r="I136" s="164">
        <v>824.70086931000003</v>
      </c>
      <c r="J136" s="144"/>
      <c r="K136" s="144"/>
      <c r="L136" s="144"/>
      <c r="M136" s="144"/>
      <c r="N136" s="144"/>
      <c r="O136" s="144"/>
      <c r="P136" s="144"/>
      <c r="Q136" s="144"/>
      <c r="R136" s="144"/>
      <c r="S136" s="144"/>
      <c r="T136" s="144"/>
      <c r="U136" s="144"/>
      <c r="V136" s="143" t="s">
        <v>549</v>
      </c>
      <c r="W136" s="144"/>
      <c r="X136" s="143" t="s">
        <v>548</v>
      </c>
      <c r="Y136" s="164">
        <v>560.68057656600001</v>
      </c>
      <c r="Z136" s="163">
        <v>3237.727176507</v>
      </c>
      <c r="AA136" s="143" t="s">
        <v>486</v>
      </c>
      <c r="AB136" s="164">
        <v>922.33900179600005</v>
      </c>
      <c r="AC136" s="143" t="s">
        <v>487</v>
      </c>
      <c r="AD136" s="163">
        <v>3791.9541432139999</v>
      </c>
      <c r="AE136" s="144"/>
      <c r="AF136" s="144"/>
      <c r="AG136" s="165">
        <v>100000</v>
      </c>
    </row>
    <row r="137" spans="1:33" s="403" customFormat="1" ht="14.25" customHeight="1">
      <c r="A137" s="134" t="s">
        <v>164</v>
      </c>
      <c r="B137" s="135">
        <v>358</v>
      </c>
      <c r="C137" s="136">
        <v>2472.21</v>
      </c>
      <c r="D137" s="136">
        <v>3994.86</v>
      </c>
      <c r="E137" s="136">
        <v>3994.85</v>
      </c>
      <c r="F137" s="137" t="s">
        <v>545</v>
      </c>
      <c r="G137" s="136">
        <v>1060.83</v>
      </c>
      <c r="H137" s="137" t="s">
        <v>546</v>
      </c>
      <c r="I137" s="136">
        <v>1329.13</v>
      </c>
      <c r="J137" s="138">
        <v>0</v>
      </c>
      <c r="K137" s="138">
        <v>0</v>
      </c>
      <c r="L137" s="138">
        <v>159.94999999999999</v>
      </c>
      <c r="M137" s="138">
        <v>305.82</v>
      </c>
      <c r="N137" s="138">
        <v>387.41</v>
      </c>
      <c r="O137" s="138">
        <v>529.77</v>
      </c>
      <c r="P137" s="138">
        <v>630.54</v>
      </c>
      <c r="Q137" s="138">
        <v>767.78</v>
      </c>
      <c r="R137" s="138">
        <v>829.57</v>
      </c>
      <c r="S137" s="138">
        <v>950.77</v>
      </c>
      <c r="T137" s="138">
        <v>966.73</v>
      </c>
      <c r="U137" s="136">
        <v>1185.57</v>
      </c>
      <c r="V137" s="140" t="s">
        <v>549</v>
      </c>
      <c r="W137" s="141"/>
      <c r="X137" s="140" t="s">
        <v>548</v>
      </c>
      <c r="Y137" s="136">
        <v>1365.2</v>
      </c>
      <c r="Z137" s="136">
        <v>5799.31</v>
      </c>
      <c r="AA137" s="140" t="s">
        <v>486</v>
      </c>
      <c r="AB137" s="138">
        <v>269.20999999999998</v>
      </c>
      <c r="AC137" s="140" t="s">
        <v>487</v>
      </c>
      <c r="AD137" s="136">
        <v>1180.17</v>
      </c>
      <c r="AE137" s="141"/>
      <c r="AF137" s="141"/>
      <c r="AG137" s="139">
        <v>150000</v>
      </c>
    </row>
    <row r="138" spans="1:33" s="403" customFormat="1" ht="14.25" customHeight="1">
      <c r="A138" s="134" t="s">
        <v>165</v>
      </c>
      <c r="B138" s="135">
        <v>384</v>
      </c>
      <c r="C138" s="136">
        <v>3024.9571599999999</v>
      </c>
      <c r="D138" s="136">
        <v>4193.7721000000001</v>
      </c>
      <c r="E138" s="136">
        <v>4358.9740000000002</v>
      </c>
      <c r="F138" s="137" t="s">
        <v>545</v>
      </c>
      <c r="G138" s="138">
        <v>666.3972</v>
      </c>
      <c r="H138" s="137" t="s">
        <v>546</v>
      </c>
      <c r="I138" s="138">
        <v>666.3972</v>
      </c>
      <c r="J138" s="138">
        <v>328.45580000000001</v>
      </c>
      <c r="K138" s="138">
        <v>445.91140000000001</v>
      </c>
      <c r="L138" s="138">
        <v>361.30009999999999</v>
      </c>
      <c r="M138" s="138">
        <v>490.50130000000001</v>
      </c>
      <c r="N138" s="138">
        <v>394.14569999999998</v>
      </c>
      <c r="O138" s="138">
        <v>535.09369000000004</v>
      </c>
      <c r="P138" s="138">
        <v>426.99079999999998</v>
      </c>
      <c r="Q138" s="138">
        <v>579.68439999999998</v>
      </c>
      <c r="R138" s="138">
        <v>459.83640000000003</v>
      </c>
      <c r="S138" s="138">
        <v>624.27949999999998</v>
      </c>
      <c r="T138" s="138">
        <v>492.68310000000002</v>
      </c>
      <c r="U138" s="138">
        <v>668.87429999999995</v>
      </c>
      <c r="V138" s="140" t="s">
        <v>547</v>
      </c>
      <c r="W138" s="136">
        <v>2209.0686300000002</v>
      </c>
      <c r="X138" s="140" t="s">
        <v>552</v>
      </c>
      <c r="Y138" s="138">
        <v>685.75973209999995</v>
      </c>
      <c r="Z138" s="136">
        <v>1757.86229</v>
      </c>
      <c r="AA138" s="140" t="s">
        <v>486</v>
      </c>
      <c r="AB138" s="138">
        <v>722.70191999999997</v>
      </c>
      <c r="AC138" s="140" t="s">
        <v>487</v>
      </c>
      <c r="AD138" s="138">
        <v>722.70191999999997</v>
      </c>
      <c r="AE138" s="141"/>
      <c r="AF138" s="141"/>
      <c r="AG138" s="139">
        <v>116000</v>
      </c>
    </row>
    <row r="139" spans="1:33" s="403" customFormat="1" ht="14.25" customHeight="1">
      <c r="A139" s="146" t="s">
        <v>166</v>
      </c>
      <c r="B139" s="147">
        <v>335</v>
      </c>
      <c r="C139" s="153">
        <v>2780.44</v>
      </c>
      <c r="D139" s="153">
        <v>4329.04</v>
      </c>
      <c r="E139" s="153">
        <v>4329.04</v>
      </c>
      <c r="F139" s="149" t="s">
        <v>550</v>
      </c>
      <c r="G139" s="153">
        <v>1288.6099999999999</v>
      </c>
      <c r="H139" s="149" t="s">
        <v>551</v>
      </c>
      <c r="I139" s="153">
        <v>1546.33</v>
      </c>
      <c r="J139" s="151">
        <v>222.82</v>
      </c>
      <c r="K139" s="151">
        <v>267.39</v>
      </c>
      <c r="L139" s="151">
        <v>272.33999999999997</v>
      </c>
      <c r="M139" s="151">
        <v>326.81</v>
      </c>
      <c r="N139" s="151">
        <v>346.61</v>
      </c>
      <c r="O139" s="151">
        <v>415.94</v>
      </c>
      <c r="P139" s="151">
        <v>445.64</v>
      </c>
      <c r="Q139" s="151">
        <v>534.78</v>
      </c>
      <c r="R139" s="151">
        <v>544.66999999999996</v>
      </c>
      <c r="S139" s="151">
        <v>653.62</v>
      </c>
      <c r="T139" s="151">
        <v>792.25</v>
      </c>
      <c r="U139" s="151">
        <v>950.72</v>
      </c>
      <c r="V139" s="152" t="s">
        <v>554</v>
      </c>
      <c r="W139" s="148">
        <v>1390</v>
      </c>
      <c r="X139" s="152" t="s">
        <v>548</v>
      </c>
      <c r="Y139" s="151">
        <v>214.99789999999999</v>
      </c>
      <c r="Z139" s="151">
        <v>214.99789999999999</v>
      </c>
      <c r="AA139" s="152" t="s">
        <v>486</v>
      </c>
      <c r="AB139" s="151">
        <v>438.85</v>
      </c>
      <c r="AC139" s="152" t="s">
        <v>487</v>
      </c>
      <c r="AD139" s="151">
        <v>438.85</v>
      </c>
      <c r="AE139" s="150"/>
      <c r="AF139" s="150"/>
      <c r="AG139" s="148">
        <v>200000</v>
      </c>
    </row>
    <row r="140" spans="1:33" s="403" customFormat="1" ht="14.25" customHeight="1">
      <c r="A140" s="134" t="s">
        <v>167</v>
      </c>
      <c r="B140" s="135">
        <v>320</v>
      </c>
      <c r="C140" s="139">
        <v>3240</v>
      </c>
      <c r="D140" s="139">
        <v>4850</v>
      </c>
      <c r="E140" s="139">
        <v>4850</v>
      </c>
      <c r="F140" s="137" t="s">
        <v>545</v>
      </c>
      <c r="G140" s="138">
        <v>600</v>
      </c>
      <c r="H140" s="137" t="s">
        <v>546</v>
      </c>
      <c r="I140" s="139">
        <v>1200</v>
      </c>
      <c r="J140" s="141"/>
      <c r="K140" s="141"/>
      <c r="L140" s="141"/>
      <c r="M140" s="141"/>
      <c r="N140" s="141"/>
      <c r="O140" s="141"/>
      <c r="P140" s="138">
        <v>200</v>
      </c>
      <c r="Q140" s="138">
        <v>400</v>
      </c>
      <c r="R140" s="138">
        <v>500</v>
      </c>
      <c r="S140" s="139">
        <v>1000</v>
      </c>
      <c r="T140" s="138">
        <v>750</v>
      </c>
      <c r="U140" s="139">
        <v>1500</v>
      </c>
      <c r="V140" s="140" t="s">
        <v>549</v>
      </c>
      <c r="W140" s="141"/>
      <c r="X140" s="140" t="s">
        <v>552</v>
      </c>
      <c r="Y140" s="138">
        <v>600</v>
      </c>
      <c r="Z140" s="138">
        <v>800</v>
      </c>
      <c r="AA140" s="140" t="s">
        <v>486</v>
      </c>
      <c r="AB140" s="138">
        <v>600</v>
      </c>
      <c r="AC140" s="140" t="s">
        <v>487</v>
      </c>
      <c r="AD140" s="138">
        <v>800</v>
      </c>
      <c r="AE140" s="138">
        <v>750</v>
      </c>
      <c r="AF140" s="139">
        <v>1000</v>
      </c>
      <c r="AG140" s="139">
        <v>125000</v>
      </c>
    </row>
    <row r="141" spans="1:33" s="403" customFormat="1" ht="14.25" customHeight="1">
      <c r="A141" s="134" t="s">
        <v>168</v>
      </c>
      <c r="B141" s="135">
        <v>212</v>
      </c>
      <c r="C141" s="136">
        <v>3680.3110000000001</v>
      </c>
      <c r="D141" s="136">
        <v>4637.1909999999998</v>
      </c>
      <c r="E141" s="136">
        <v>5741.2849999999999</v>
      </c>
      <c r="F141" s="137" t="s">
        <v>550</v>
      </c>
      <c r="G141" s="136">
        <v>1823.799</v>
      </c>
      <c r="H141" s="137" t="s">
        <v>551</v>
      </c>
      <c r="I141" s="136">
        <v>1967.9259999999999</v>
      </c>
      <c r="J141" s="141"/>
      <c r="K141" s="141"/>
      <c r="L141" s="141"/>
      <c r="M141" s="141"/>
      <c r="N141" s="141"/>
      <c r="O141" s="141"/>
      <c r="P141" s="141"/>
      <c r="Q141" s="141"/>
      <c r="R141" s="141"/>
      <c r="S141" s="141"/>
      <c r="T141" s="141"/>
      <c r="U141" s="141"/>
      <c r="V141" s="140" t="s">
        <v>549</v>
      </c>
      <c r="W141" s="141"/>
      <c r="X141" s="140" t="s">
        <v>548</v>
      </c>
      <c r="Y141" s="136">
        <v>1830.655</v>
      </c>
      <c r="Z141" s="136">
        <v>3121.2550000000001</v>
      </c>
      <c r="AA141" s="140" t="s">
        <v>486</v>
      </c>
      <c r="AB141" s="138">
        <v>547.07399999999996</v>
      </c>
      <c r="AC141" s="140" t="s">
        <v>487</v>
      </c>
      <c r="AD141" s="136">
        <v>1608.134</v>
      </c>
      <c r="AE141" s="141"/>
      <c r="AF141" s="141"/>
      <c r="AG141" s="139">
        <v>100000</v>
      </c>
    </row>
    <row r="142" spans="1:33" s="403" customFormat="1" ht="14.25" customHeight="1">
      <c r="A142" s="134" t="s">
        <v>169</v>
      </c>
      <c r="B142" s="135">
        <v>877</v>
      </c>
      <c r="C142" s="136">
        <v>2524.6</v>
      </c>
      <c r="D142" s="136">
        <v>4012.73</v>
      </c>
      <c r="E142" s="136">
        <v>4076.32</v>
      </c>
      <c r="F142" s="137" t="s">
        <v>550</v>
      </c>
      <c r="G142" s="136">
        <v>3109.56</v>
      </c>
      <c r="H142" s="137" t="s">
        <v>551</v>
      </c>
      <c r="I142" s="136">
        <v>3035.76</v>
      </c>
      <c r="J142" s="141"/>
      <c r="K142" s="141"/>
      <c r="L142" s="141"/>
      <c r="M142" s="141"/>
      <c r="N142" s="141"/>
      <c r="O142" s="141"/>
      <c r="P142" s="141"/>
      <c r="Q142" s="141"/>
      <c r="R142" s="141"/>
      <c r="S142" s="141"/>
      <c r="T142" s="141"/>
      <c r="U142" s="141"/>
      <c r="V142" s="140" t="s">
        <v>547</v>
      </c>
      <c r="W142" s="136">
        <v>1063.31</v>
      </c>
      <c r="X142" s="140" t="s">
        <v>552</v>
      </c>
      <c r="Y142" s="136">
        <v>7211.39</v>
      </c>
      <c r="Z142" s="136">
        <v>10687.87</v>
      </c>
      <c r="AA142" s="140" t="s">
        <v>549</v>
      </c>
      <c r="AB142" s="141"/>
      <c r="AC142" s="140" t="s">
        <v>549</v>
      </c>
      <c r="AD142" s="141"/>
      <c r="AE142" s="141"/>
      <c r="AF142" s="141"/>
      <c r="AG142" s="136">
        <v>150606.5</v>
      </c>
    </row>
    <row r="143" spans="1:33" s="403" customFormat="1" ht="14.25" customHeight="1">
      <c r="A143" s="134" t="s">
        <v>170</v>
      </c>
      <c r="B143" s="135">
        <v>937</v>
      </c>
      <c r="C143" s="136">
        <v>2663.38</v>
      </c>
      <c r="D143" s="136">
        <v>3567.58</v>
      </c>
      <c r="E143" s="136">
        <v>4747.62</v>
      </c>
      <c r="F143" s="137" t="s">
        <v>545</v>
      </c>
      <c r="G143" s="139">
        <v>1460</v>
      </c>
      <c r="H143" s="137" t="s">
        <v>546</v>
      </c>
      <c r="I143" s="139">
        <v>1780</v>
      </c>
      <c r="J143" s="141"/>
      <c r="K143" s="141"/>
      <c r="L143" s="141"/>
      <c r="M143" s="141"/>
      <c r="N143" s="141"/>
      <c r="O143" s="141"/>
      <c r="P143" s="141"/>
      <c r="Q143" s="141"/>
      <c r="R143" s="141"/>
      <c r="S143" s="141"/>
      <c r="T143" s="141"/>
      <c r="U143" s="141"/>
      <c r="V143" s="140" t="s">
        <v>549</v>
      </c>
      <c r="W143" s="141"/>
      <c r="X143" s="140" t="s">
        <v>552</v>
      </c>
      <c r="Y143" s="139">
        <v>1460</v>
      </c>
      <c r="Z143" s="139">
        <v>1780</v>
      </c>
      <c r="AA143" s="140" t="s">
        <v>549</v>
      </c>
      <c r="AB143" s="141"/>
      <c r="AC143" s="140" t="s">
        <v>549</v>
      </c>
      <c r="AD143" s="141"/>
      <c r="AE143" s="141"/>
      <c r="AF143" s="141"/>
      <c r="AG143" s="139">
        <v>95000</v>
      </c>
    </row>
    <row r="144" spans="1:33" s="403" customFormat="1" ht="14.25" customHeight="1">
      <c r="A144" s="134" t="s">
        <v>171</v>
      </c>
      <c r="B144" s="135">
        <v>869</v>
      </c>
      <c r="C144" s="139">
        <v>2907</v>
      </c>
      <c r="D144" s="139">
        <v>4332</v>
      </c>
      <c r="E144" s="139">
        <v>4332</v>
      </c>
      <c r="F144" s="137" t="s">
        <v>550</v>
      </c>
      <c r="G144" s="139">
        <v>1160</v>
      </c>
      <c r="H144" s="137" t="s">
        <v>551</v>
      </c>
      <c r="I144" s="138">
        <v>800</v>
      </c>
      <c r="J144" s="138">
        <v>150</v>
      </c>
      <c r="K144" s="138">
        <v>200</v>
      </c>
      <c r="L144" s="138">
        <v>300</v>
      </c>
      <c r="M144" s="138">
        <v>400</v>
      </c>
      <c r="N144" s="138">
        <v>400</v>
      </c>
      <c r="O144" s="138">
        <v>600</v>
      </c>
      <c r="P144" s="138">
        <v>600</v>
      </c>
      <c r="Q144" s="138">
        <v>800</v>
      </c>
      <c r="R144" s="138">
        <v>600</v>
      </c>
      <c r="S144" s="139">
        <v>1000</v>
      </c>
      <c r="T144" s="138">
        <v>600</v>
      </c>
      <c r="U144" s="139">
        <v>1000</v>
      </c>
      <c r="V144" s="140" t="s">
        <v>549</v>
      </c>
      <c r="W144" s="141"/>
      <c r="X144" s="140" t="s">
        <v>548</v>
      </c>
      <c r="Y144" s="138">
        <v>382</v>
      </c>
      <c r="Z144" s="139">
        <v>2570</v>
      </c>
      <c r="AA144" s="140" t="s">
        <v>486</v>
      </c>
      <c r="AB144" s="138">
        <v>420</v>
      </c>
      <c r="AC144" s="140" t="s">
        <v>487</v>
      </c>
      <c r="AD144" s="138">
        <v>420</v>
      </c>
      <c r="AE144" s="138">
        <v>0</v>
      </c>
      <c r="AF144" s="138">
        <v>0</v>
      </c>
      <c r="AG144" s="139">
        <v>125733</v>
      </c>
    </row>
    <row r="145" spans="1:33" s="403" customFormat="1" ht="14.25" customHeight="1">
      <c r="A145" s="134" t="s">
        <v>172</v>
      </c>
      <c r="B145" s="135">
        <v>938</v>
      </c>
      <c r="C145" s="136">
        <v>2676.8</v>
      </c>
      <c r="D145" s="136">
        <v>3694.9</v>
      </c>
      <c r="E145" s="136">
        <v>4313.7</v>
      </c>
      <c r="F145" s="137" t="s">
        <v>550</v>
      </c>
      <c r="G145" s="138">
        <v>870.21</v>
      </c>
      <c r="H145" s="137" t="s">
        <v>551</v>
      </c>
      <c r="I145" s="138">
        <v>484.2</v>
      </c>
      <c r="J145" s="138">
        <v>161.19</v>
      </c>
      <c r="K145" s="138">
        <v>345.54</v>
      </c>
      <c r="L145" s="138">
        <v>241.79</v>
      </c>
      <c r="M145" s="138">
        <v>518.30999999999995</v>
      </c>
      <c r="N145" s="138">
        <v>483.57</v>
      </c>
      <c r="O145" s="136">
        <v>1036.6199999999999</v>
      </c>
      <c r="P145" s="138">
        <v>805.95</v>
      </c>
      <c r="Q145" s="136">
        <v>1727.7</v>
      </c>
      <c r="R145" s="136">
        <v>1128.33</v>
      </c>
      <c r="S145" s="136">
        <v>2418.7800000000002</v>
      </c>
      <c r="T145" s="136">
        <v>1128.33</v>
      </c>
      <c r="U145" s="136">
        <v>2418.7800000000002</v>
      </c>
      <c r="V145" s="140" t="s">
        <v>549</v>
      </c>
      <c r="W145" s="141"/>
      <c r="X145" s="140" t="s">
        <v>548</v>
      </c>
      <c r="Y145" s="138">
        <v>985.14</v>
      </c>
      <c r="Z145" s="136">
        <v>1966.9</v>
      </c>
      <c r="AA145" s="140" t="s">
        <v>490</v>
      </c>
      <c r="AB145" s="138">
        <v>417.36</v>
      </c>
      <c r="AC145" s="140" t="s">
        <v>491</v>
      </c>
      <c r="AD145" s="138">
        <v>417.37</v>
      </c>
      <c r="AE145" s="141"/>
      <c r="AF145" s="141"/>
      <c r="AG145" s="139">
        <v>150000</v>
      </c>
    </row>
    <row r="146" spans="1:33" s="403" customFormat="1" ht="14.25" customHeight="1">
      <c r="A146" s="134" t="s">
        <v>173</v>
      </c>
      <c r="B146" s="135">
        <v>213</v>
      </c>
      <c r="C146" s="136">
        <v>3330.2</v>
      </c>
      <c r="D146" s="136">
        <v>4910.6000000000004</v>
      </c>
      <c r="E146" s="136">
        <v>5592.8</v>
      </c>
      <c r="F146" s="137" t="s">
        <v>545</v>
      </c>
      <c r="G146" s="138">
        <v>922.44</v>
      </c>
      <c r="H146" s="137" t="s">
        <v>546</v>
      </c>
      <c r="I146" s="136">
        <v>1419.41</v>
      </c>
      <c r="J146" s="141"/>
      <c r="K146" s="141"/>
      <c r="L146" s="141"/>
      <c r="M146" s="141"/>
      <c r="N146" s="141"/>
      <c r="O146" s="141"/>
      <c r="P146" s="141"/>
      <c r="Q146" s="141"/>
      <c r="R146" s="141"/>
      <c r="S146" s="141"/>
      <c r="T146" s="141"/>
      <c r="U146" s="141"/>
      <c r="V146" s="140" t="s">
        <v>547</v>
      </c>
      <c r="W146" s="139">
        <v>1000</v>
      </c>
      <c r="X146" s="140" t="s">
        <v>548</v>
      </c>
      <c r="Y146" s="138">
        <v>841.54</v>
      </c>
      <c r="Z146" s="136">
        <v>4476.63</v>
      </c>
      <c r="AA146" s="140" t="s">
        <v>486</v>
      </c>
      <c r="AB146" s="138">
        <v>615.37</v>
      </c>
      <c r="AC146" s="140" t="s">
        <v>487</v>
      </c>
      <c r="AD146" s="136">
        <v>3157.73</v>
      </c>
      <c r="AE146" s="138">
        <v>954.96</v>
      </c>
      <c r="AF146" s="138">
        <v>950.87</v>
      </c>
      <c r="AG146" s="139">
        <v>200000</v>
      </c>
    </row>
    <row r="147" spans="1:33" s="403" customFormat="1" ht="14.25" customHeight="1">
      <c r="A147" s="146" t="s">
        <v>174</v>
      </c>
      <c r="B147" s="147">
        <v>359</v>
      </c>
      <c r="C147" s="153">
        <v>2641.3942550000002</v>
      </c>
      <c r="D147" s="153">
        <v>3761.4335129999999</v>
      </c>
      <c r="E147" s="153">
        <v>5137.1942349390001</v>
      </c>
      <c r="F147" s="149" t="s">
        <v>545</v>
      </c>
      <c r="G147" s="151">
        <v>710.11609999999996</v>
      </c>
      <c r="H147" s="149" t="s">
        <v>546</v>
      </c>
      <c r="I147" s="151">
        <v>885.39747999999997</v>
      </c>
      <c r="J147" s="151">
        <v>294.52512000000002</v>
      </c>
      <c r="K147" s="151">
        <v>352.02789000000001</v>
      </c>
      <c r="L147" s="151">
        <v>294.52512000000002</v>
      </c>
      <c r="M147" s="151">
        <v>352.02787000000001</v>
      </c>
      <c r="N147" s="151">
        <v>441.78766999999999</v>
      </c>
      <c r="O147" s="151">
        <v>528.04181000000005</v>
      </c>
      <c r="P147" s="151">
        <v>589.05023000000006</v>
      </c>
      <c r="Q147" s="151">
        <v>704.05574999999999</v>
      </c>
      <c r="R147" s="151">
        <v>736.31278999999995</v>
      </c>
      <c r="S147" s="151">
        <v>880.06967999999995</v>
      </c>
      <c r="T147" s="151">
        <v>883.57583</v>
      </c>
      <c r="U147" s="153">
        <v>1056.0827899999999</v>
      </c>
      <c r="V147" s="152" t="s">
        <v>547</v>
      </c>
      <c r="W147" s="153">
        <v>1262.6379999999999</v>
      </c>
      <c r="X147" s="152" t="s">
        <v>552</v>
      </c>
      <c r="Y147" s="153">
        <v>1303.6509000000001</v>
      </c>
      <c r="Z147" s="153">
        <v>2743.60007</v>
      </c>
      <c r="AA147" s="152" t="s">
        <v>488</v>
      </c>
      <c r="AB147" s="151">
        <v>678.85891000000004</v>
      </c>
      <c r="AC147" s="152" t="s">
        <v>489</v>
      </c>
      <c r="AD147" s="153">
        <v>2198.1873999999998</v>
      </c>
      <c r="AE147" s="150"/>
      <c r="AF147" s="150"/>
      <c r="AG147" s="148">
        <v>150000</v>
      </c>
    </row>
    <row r="148" spans="1:33" s="403" customFormat="1" ht="14.25" customHeight="1">
      <c r="A148" s="134" t="s">
        <v>175</v>
      </c>
      <c r="B148" s="135">
        <v>865</v>
      </c>
      <c r="C148" s="136">
        <v>2833.3</v>
      </c>
      <c r="D148" s="136">
        <v>3820.37</v>
      </c>
      <c r="E148" s="136">
        <v>4661.1000000000004</v>
      </c>
      <c r="F148" s="137" t="s">
        <v>545</v>
      </c>
      <c r="G148" s="138">
        <v>865.81</v>
      </c>
      <c r="H148" s="137" t="s">
        <v>546</v>
      </c>
      <c r="I148" s="138">
        <v>886.06</v>
      </c>
      <c r="J148" s="141"/>
      <c r="K148" s="141"/>
      <c r="L148" s="141"/>
      <c r="M148" s="141"/>
      <c r="N148" s="141"/>
      <c r="O148" s="141"/>
      <c r="P148" s="141"/>
      <c r="Q148" s="141"/>
      <c r="R148" s="141"/>
      <c r="S148" s="141"/>
      <c r="T148" s="141"/>
      <c r="U148" s="141"/>
      <c r="V148" s="140" t="s">
        <v>549</v>
      </c>
      <c r="W148" s="141"/>
      <c r="X148" s="140" t="s">
        <v>548</v>
      </c>
      <c r="Y148" s="138">
        <v>629.51</v>
      </c>
      <c r="Z148" s="136">
        <v>1018.96</v>
      </c>
      <c r="AA148" s="140" t="s">
        <v>490</v>
      </c>
      <c r="AB148" s="136">
        <v>2239.3200000000002</v>
      </c>
      <c r="AC148" s="140" t="s">
        <v>491</v>
      </c>
      <c r="AD148" s="138">
        <v>602.59</v>
      </c>
      <c r="AE148" s="141"/>
      <c r="AF148" s="141"/>
      <c r="AG148" s="139">
        <v>100000</v>
      </c>
    </row>
    <row r="149" spans="1:33" s="403" customFormat="1" ht="14.25" customHeight="1">
      <c r="A149" s="134" t="s">
        <v>176</v>
      </c>
      <c r="B149" s="135">
        <v>868</v>
      </c>
      <c r="C149" s="136">
        <v>2819.14</v>
      </c>
      <c r="D149" s="136">
        <v>3910.47</v>
      </c>
      <c r="E149" s="136">
        <v>4576.25</v>
      </c>
      <c r="F149" s="137" t="s">
        <v>545</v>
      </c>
      <c r="G149" s="138">
        <v>387.62</v>
      </c>
      <c r="H149" s="137" t="s">
        <v>546</v>
      </c>
      <c r="I149" s="138">
        <v>336.33</v>
      </c>
      <c r="J149" s="138">
        <v>242.41</v>
      </c>
      <c r="K149" s="138">
        <v>283.77</v>
      </c>
      <c r="L149" s="138">
        <v>242.41</v>
      </c>
      <c r="M149" s="138">
        <v>283.77</v>
      </c>
      <c r="N149" s="138">
        <v>242.41</v>
      </c>
      <c r="O149" s="138">
        <v>283.77</v>
      </c>
      <c r="P149" s="138">
        <v>242.41</v>
      </c>
      <c r="Q149" s="138">
        <v>283.77</v>
      </c>
      <c r="R149" s="138">
        <v>242.41</v>
      </c>
      <c r="S149" s="138">
        <v>283.77</v>
      </c>
      <c r="T149" s="138">
        <v>242.41</v>
      </c>
      <c r="U149" s="138">
        <v>283.77</v>
      </c>
      <c r="V149" s="140" t="s">
        <v>549</v>
      </c>
      <c r="W149" s="141"/>
      <c r="X149" s="140" t="s">
        <v>548</v>
      </c>
      <c r="Y149" s="136">
        <v>1773.82</v>
      </c>
      <c r="Z149" s="136">
        <v>3978.26</v>
      </c>
      <c r="AA149" s="140" t="s">
        <v>486</v>
      </c>
      <c r="AB149" s="138">
        <v>323.12</v>
      </c>
      <c r="AC149" s="140" t="s">
        <v>487</v>
      </c>
      <c r="AD149" s="138">
        <v>987.92</v>
      </c>
      <c r="AE149" s="141"/>
      <c r="AF149" s="141"/>
      <c r="AG149" s="139">
        <v>120478</v>
      </c>
    </row>
    <row r="150" spans="1:33" s="403" customFormat="1" ht="14.25" customHeight="1">
      <c r="A150" s="134" t="s">
        <v>177</v>
      </c>
      <c r="B150" s="135">
        <v>344</v>
      </c>
      <c r="C150" s="136">
        <v>2729.26</v>
      </c>
      <c r="D150" s="136">
        <v>3891.65</v>
      </c>
      <c r="E150" s="136">
        <v>4999.7299999999996</v>
      </c>
      <c r="F150" s="137" t="s">
        <v>550</v>
      </c>
      <c r="G150" s="136">
        <v>1831.04</v>
      </c>
      <c r="H150" s="137" t="s">
        <v>551</v>
      </c>
      <c r="I150" s="136">
        <v>2256.56</v>
      </c>
      <c r="J150" s="138">
        <v>40</v>
      </c>
      <c r="K150" s="138">
        <v>41</v>
      </c>
      <c r="L150" s="138">
        <v>71</v>
      </c>
      <c r="M150" s="138">
        <v>79</v>
      </c>
      <c r="N150" s="138">
        <v>121</v>
      </c>
      <c r="O150" s="138">
        <v>127</v>
      </c>
      <c r="P150" s="138">
        <v>181</v>
      </c>
      <c r="Q150" s="138">
        <v>188</v>
      </c>
      <c r="R150" s="138">
        <v>241</v>
      </c>
      <c r="S150" s="138">
        <v>248</v>
      </c>
      <c r="T150" s="138">
        <v>301</v>
      </c>
      <c r="U150" s="138">
        <v>308</v>
      </c>
      <c r="V150" s="140" t="s">
        <v>554</v>
      </c>
      <c r="W150" s="138">
        <v>575.53</v>
      </c>
      <c r="X150" s="140" t="s">
        <v>548</v>
      </c>
      <c r="Y150" s="138">
        <v>944.1</v>
      </c>
      <c r="Z150" s="136">
        <v>2367.2600000000002</v>
      </c>
      <c r="AA150" s="140" t="s">
        <v>490</v>
      </c>
      <c r="AB150" s="136">
        <v>1348.25</v>
      </c>
      <c r="AC150" s="140" t="s">
        <v>491</v>
      </c>
      <c r="AD150" s="138">
        <v>772.94</v>
      </c>
      <c r="AE150" s="138">
        <v>0</v>
      </c>
      <c r="AF150" s="138">
        <v>0</v>
      </c>
      <c r="AG150" s="139">
        <v>100000</v>
      </c>
    </row>
    <row r="151" spans="1:33" s="403" customFormat="1" ht="14.25" customHeight="1">
      <c r="A151" s="134" t="s">
        <v>178</v>
      </c>
      <c r="B151" s="135">
        <v>872</v>
      </c>
      <c r="C151" s="136">
        <v>3097.4</v>
      </c>
      <c r="D151" s="136">
        <v>3685.2</v>
      </c>
      <c r="E151" s="136">
        <v>4605.1000000000004</v>
      </c>
      <c r="F151" s="137" t="s">
        <v>545</v>
      </c>
      <c r="G151" s="138">
        <v>798.75</v>
      </c>
      <c r="H151" s="137" t="s">
        <v>546</v>
      </c>
      <c r="I151" s="138">
        <v>981.02</v>
      </c>
      <c r="J151" s="138">
        <v>240.51</v>
      </c>
      <c r="K151" s="138">
        <v>278.98</v>
      </c>
      <c r="L151" s="138">
        <v>293.95999999999998</v>
      </c>
      <c r="M151" s="138">
        <v>340.98</v>
      </c>
      <c r="N151" s="138">
        <v>374.13</v>
      </c>
      <c r="O151" s="138">
        <v>433.97</v>
      </c>
      <c r="P151" s="138">
        <v>481.02</v>
      </c>
      <c r="Q151" s="138">
        <v>557.96</v>
      </c>
      <c r="R151" s="138">
        <v>587.91999999999996</v>
      </c>
      <c r="S151" s="138">
        <v>681.95</v>
      </c>
      <c r="T151" s="138">
        <v>855.15</v>
      </c>
      <c r="U151" s="138">
        <v>0</v>
      </c>
      <c r="V151" s="140" t="s">
        <v>547</v>
      </c>
      <c r="W151" s="138">
        <v>600</v>
      </c>
      <c r="X151" s="140" t="s">
        <v>548</v>
      </c>
      <c r="Y151" s="138">
        <v>700.62</v>
      </c>
      <c r="Z151" s="136">
        <v>2984.44</v>
      </c>
      <c r="AA151" s="140" t="s">
        <v>486</v>
      </c>
      <c r="AB151" s="138">
        <v>365.15</v>
      </c>
      <c r="AC151" s="140" t="s">
        <v>487</v>
      </c>
      <c r="AD151" s="136">
        <v>1405.15</v>
      </c>
      <c r="AE151" s="138">
        <v>0</v>
      </c>
      <c r="AF151" s="138">
        <v>0</v>
      </c>
      <c r="AG151" s="136">
        <v>140779.739649</v>
      </c>
    </row>
    <row r="152" spans="1:33" s="403" customFormat="1" ht="14.25" customHeight="1">
      <c r="A152" s="134" t="s">
        <v>179</v>
      </c>
      <c r="B152" s="135">
        <v>336</v>
      </c>
      <c r="C152" s="136">
        <v>2638.0730742310002</v>
      </c>
      <c r="D152" s="136">
        <v>3680.01902599</v>
      </c>
      <c r="E152" s="136">
        <v>4768.5572519730003</v>
      </c>
      <c r="F152" s="137" t="s">
        <v>550</v>
      </c>
      <c r="G152" s="138">
        <v>450</v>
      </c>
      <c r="H152" s="137" t="s">
        <v>551</v>
      </c>
      <c r="I152" s="138">
        <v>450</v>
      </c>
      <c r="J152" s="138">
        <v>0</v>
      </c>
      <c r="K152" s="138">
        <v>0</v>
      </c>
      <c r="L152" s="138">
        <v>0</v>
      </c>
      <c r="M152" s="138">
        <v>0</v>
      </c>
      <c r="N152" s="138">
        <v>0</v>
      </c>
      <c r="O152" s="138">
        <v>0</v>
      </c>
      <c r="P152" s="138">
        <v>822.02437499999996</v>
      </c>
      <c r="Q152" s="136">
        <v>1116.8759520000001</v>
      </c>
      <c r="R152" s="136">
        <v>1233.03125</v>
      </c>
      <c r="S152" s="136">
        <v>1675.313928</v>
      </c>
      <c r="T152" s="136">
        <v>1644.038125</v>
      </c>
      <c r="U152" s="136">
        <v>2233.7405370000001</v>
      </c>
      <c r="V152" s="140" t="s">
        <v>549</v>
      </c>
      <c r="W152" s="141"/>
      <c r="X152" s="140" t="s">
        <v>548</v>
      </c>
      <c r="Y152" s="138">
        <v>800</v>
      </c>
      <c r="Z152" s="138">
        <v>935</v>
      </c>
      <c r="AA152" s="140" t="s">
        <v>549</v>
      </c>
      <c r="AB152" s="141"/>
      <c r="AC152" s="140" t="s">
        <v>549</v>
      </c>
      <c r="AD152" s="141"/>
      <c r="AE152" s="138">
        <v>0</v>
      </c>
      <c r="AF152" s="138">
        <v>0</v>
      </c>
      <c r="AG152" s="139">
        <v>125000</v>
      </c>
    </row>
    <row r="153" spans="1:33" s="403" customFormat="1" ht="14.25" customHeight="1">
      <c r="A153" s="134" t="s">
        <v>180</v>
      </c>
      <c r="B153" s="135">
        <v>885</v>
      </c>
      <c r="C153" s="136">
        <v>3372.43</v>
      </c>
      <c r="D153" s="136">
        <v>4126.43</v>
      </c>
      <c r="E153" s="136">
        <v>4970.09</v>
      </c>
      <c r="F153" s="137" t="s">
        <v>550</v>
      </c>
      <c r="G153" s="138">
        <v>857.75</v>
      </c>
      <c r="H153" s="137" t="s">
        <v>551</v>
      </c>
      <c r="I153" s="138">
        <v>725.68</v>
      </c>
      <c r="J153" s="138">
        <v>0</v>
      </c>
      <c r="K153" s="138">
        <v>0</v>
      </c>
      <c r="L153" s="138">
        <v>0</v>
      </c>
      <c r="M153" s="138">
        <v>0</v>
      </c>
      <c r="N153" s="138">
        <v>0</v>
      </c>
      <c r="O153" s="138">
        <v>0</v>
      </c>
      <c r="P153" s="138">
        <v>894</v>
      </c>
      <c r="Q153" s="136">
        <v>1250.6500000000001</v>
      </c>
      <c r="R153" s="139">
        <v>1118</v>
      </c>
      <c r="S153" s="136">
        <v>1531.65</v>
      </c>
      <c r="T153" s="139">
        <v>1229</v>
      </c>
      <c r="U153" s="136">
        <v>1671.65</v>
      </c>
      <c r="V153" s="140" t="s">
        <v>549</v>
      </c>
      <c r="W153" s="141"/>
      <c r="X153" s="140" t="s">
        <v>548</v>
      </c>
      <c r="Y153" s="136">
        <v>1236.57</v>
      </c>
      <c r="Z153" s="136">
        <v>2875.47</v>
      </c>
      <c r="AA153" s="140" t="s">
        <v>486</v>
      </c>
      <c r="AB153" s="138">
        <v>928.95</v>
      </c>
      <c r="AC153" s="140" t="s">
        <v>487</v>
      </c>
      <c r="AD153" s="136">
        <v>2273.2399999999998</v>
      </c>
      <c r="AE153" s="138">
        <v>0</v>
      </c>
      <c r="AF153" s="138">
        <v>0</v>
      </c>
      <c r="AG153" s="139">
        <v>42000</v>
      </c>
    </row>
    <row r="154" spans="1:33" s="403" customFormat="1" ht="14.25" customHeight="1" thickBot="1">
      <c r="A154" s="166" t="s">
        <v>181</v>
      </c>
      <c r="B154" s="167">
        <v>816</v>
      </c>
      <c r="C154" s="168">
        <v>2122</v>
      </c>
      <c r="D154" s="168">
        <v>3536</v>
      </c>
      <c r="E154" s="168">
        <v>4186</v>
      </c>
      <c r="F154" s="169" t="s">
        <v>550</v>
      </c>
      <c r="G154" s="168">
        <v>2141</v>
      </c>
      <c r="H154" s="169" t="s">
        <v>551</v>
      </c>
      <c r="I154" s="168">
        <v>2175</v>
      </c>
      <c r="J154" s="170"/>
      <c r="K154" s="170"/>
      <c r="L154" s="170"/>
      <c r="M154" s="170"/>
      <c r="N154" s="170"/>
      <c r="O154" s="170"/>
      <c r="P154" s="170"/>
      <c r="Q154" s="170"/>
      <c r="R154" s="170"/>
      <c r="S154" s="170"/>
      <c r="T154" s="170"/>
      <c r="U154" s="170"/>
      <c r="V154" s="171" t="s">
        <v>547</v>
      </c>
      <c r="W154" s="172">
        <v>377</v>
      </c>
      <c r="X154" s="171" t="s">
        <v>548</v>
      </c>
      <c r="Y154" s="168">
        <v>1403</v>
      </c>
      <c r="Z154" s="168">
        <v>3595</v>
      </c>
      <c r="AA154" s="171" t="s">
        <v>486</v>
      </c>
      <c r="AB154" s="172">
        <v>667</v>
      </c>
      <c r="AC154" s="171" t="s">
        <v>487</v>
      </c>
      <c r="AD154" s="168">
        <v>1787</v>
      </c>
      <c r="AE154" s="172">
        <v>201</v>
      </c>
      <c r="AF154" s="172">
        <v>209</v>
      </c>
      <c r="AG154" s="168">
        <v>200000</v>
      </c>
    </row>
  </sheetData>
  <sheetProtection password="90BC"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sheetPr>
  <dimension ref="A1:E152"/>
  <sheetViews>
    <sheetView workbookViewId="0">
      <selection sqref="A1:C1048576"/>
    </sheetView>
  </sheetViews>
  <sheetFormatPr defaultColWidth="9.140625" defaultRowHeight="14.25"/>
  <cols>
    <col min="1" max="1" width="12.140625" style="405" customWidth="1"/>
    <col min="2" max="2" width="10.85546875" style="405" bestFit="1" customWidth="1"/>
    <col min="3" max="3" width="18.5703125" style="406" customWidth="1"/>
    <col min="4" max="16384" width="9.140625" style="29"/>
  </cols>
  <sheetData>
    <row r="1" spans="1:5" ht="75.75" thickBot="1">
      <c r="A1" s="173" t="s">
        <v>30</v>
      </c>
      <c r="B1" s="173" t="s">
        <v>28</v>
      </c>
      <c r="C1" s="173" t="s">
        <v>29</v>
      </c>
      <c r="E1" s="30"/>
    </row>
    <row r="2" spans="1:5" ht="15">
      <c r="A2" s="174">
        <v>201</v>
      </c>
      <c r="B2" s="175">
        <v>0</v>
      </c>
      <c r="C2" s="176">
        <f t="shared" ref="C2:C65" si="0">IF(B2*0.9&gt;150,0.9*B2,150)-150</f>
        <v>0</v>
      </c>
    </row>
    <row r="3" spans="1:5" ht="15">
      <c r="A3" s="177">
        <v>202</v>
      </c>
      <c r="B3" s="175">
        <v>240.86</v>
      </c>
      <c r="C3" s="176">
        <f t="shared" si="0"/>
        <v>66.774000000000029</v>
      </c>
    </row>
    <row r="4" spans="1:5" ht="15">
      <c r="A4" s="177">
        <v>203</v>
      </c>
      <c r="B4" s="175">
        <v>204.08</v>
      </c>
      <c r="C4" s="176">
        <f t="shared" si="0"/>
        <v>33.672000000000025</v>
      </c>
    </row>
    <row r="5" spans="1:5" ht="15">
      <c r="A5" s="177">
        <v>204</v>
      </c>
      <c r="B5" s="175">
        <v>349.64</v>
      </c>
      <c r="C5" s="176">
        <f t="shared" si="0"/>
        <v>164.67599999999999</v>
      </c>
    </row>
    <row r="6" spans="1:5" ht="15">
      <c r="A6" s="177">
        <v>205</v>
      </c>
      <c r="B6" s="175">
        <v>204.62</v>
      </c>
      <c r="C6" s="176">
        <f t="shared" si="0"/>
        <v>34.158000000000015</v>
      </c>
    </row>
    <row r="7" spans="1:5" ht="15">
      <c r="A7" s="177">
        <v>206</v>
      </c>
      <c r="B7" s="175">
        <v>136.22</v>
      </c>
      <c r="C7" s="176">
        <f t="shared" si="0"/>
        <v>0</v>
      </c>
    </row>
    <row r="8" spans="1:5" ht="15">
      <c r="A8" s="177">
        <v>207</v>
      </c>
      <c r="B8" s="175">
        <v>413.68</v>
      </c>
      <c r="C8" s="176">
        <f t="shared" si="0"/>
        <v>222.31200000000001</v>
      </c>
    </row>
    <row r="9" spans="1:5" ht="15">
      <c r="A9" s="177">
        <v>208</v>
      </c>
      <c r="B9" s="175">
        <v>174.35</v>
      </c>
      <c r="C9" s="176">
        <f t="shared" si="0"/>
        <v>6.914999999999992</v>
      </c>
    </row>
    <row r="10" spans="1:5" ht="15">
      <c r="A10" s="177">
        <v>209</v>
      </c>
      <c r="B10" s="175">
        <v>201.53</v>
      </c>
      <c r="C10" s="176">
        <f t="shared" si="0"/>
        <v>31.37700000000001</v>
      </c>
    </row>
    <row r="11" spans="1:5" ht="15">
      <c r="A11" s="177">
        <v>210</v>
      </c>
      <c r="B11" s="175">
        <v>228.41</v>
      </c>
      <c r="C11" s="176">
        <f t="shared" si="0"/>
        <v>55.568999999999988</v>
      </c>
    </row>
    <row r="12" spans="1:5" ht="15">
      <c r="A12" s="177">
        <v>211</v>
      </c>
      <c r="B12" s="175">
        <v>220.29</v>
      </c>
      <c r="C12" s="176">
        <f t="shared" si="0"/>
        <v>48.260999999999996</v>
      </c>
    </row>
    <row r="13" spans="1:5" ht="15">
      <c r="A13" s="177">
        <v>212</v>
      </c>
      <c r="B13" s="175">
        <v>181.94</v>
      </c>
      <c r="C13" s="176">
        <f t="shared" si="0"/>
        <v>13.746000000000009</v>
      </c>
    </row>
    <row r="14" spans="1:5" ht="15">
      <c r="A14" s="177">
        <v>213</v>
      </c>
      <c r="B14" s="175">
        <v>181.51</v>
      </c>
      <c r="C14" s="176">
        <f t="shared" si="0"/>
        <v>13.359000000000009</v>
      </c>
    </row>
    <row r="15" spans="1:5" ht="15">
      <c r="A15" s="177">
        <v>301</v>
      </c>
      <c r="B15" s="175">
        <v>135.16999999999999</v>
      </c>
      <c r="C15" s="176">
        <f t="shared" si="0"/>
        <v>0</v>
      </c>
    </row>
    <row r="16" spans="1:5" ht="15">
      <c r="A16" s="177">
        <v>302</v>
      </c>
      <c r="B16" s="175">
        <v>157.32</v>
      </c>
      <c r="C16" s="176">
        <f t="shared" si="0"/>
        <v>0</v>
      </c>
    </row>
    <row r="17" spans="1:3" ht="15">
      <c r="A17" s="177">
        <v>303</v>
      </c>
      <c r="B17" s="175">
        <v>141.35</v>
      </c>
      <c r="C17" s="176">
        <f t="shared" si="0"/>
        <v>0</v>
      </c>
    </row>
    <row r="18" spans="1:3" ht="15">
      <c r="A18" s="177">
        <v>304</v>
      </c>
      <c r="B18" s="175">
        <v>282.8</v>
      </c>
      <c r="C18" s="176">
        <f t="shared" si="0"/>
        <v>104.52000000000001</v>
      </c>
    </row>
    <row r="19" spans="1:3" ht="15">
      <c r="A19" s="177">
        <v>305</v>
      </c>
      <c r="B19" s="175">
        <v>94.68</v>
      </c>
      <c r="C19" s="176">
        <f t="shared" si="0"/>
        <v>0</v>
      </c>
    </row>
    <row r="20" spans="1:3" ht="15">
      <c r="A20" s="177">
        <v>306</v>
      </c>
      <c r="B20" s="175">
        <v>224.27</v>
      </c>
      <c r="C20" s="176">
        <f t="shared" si="0"/>
        <v>51.843000000000018</v>
      </c>
    </row>
    <row r="21" spans="1:3" ht="15">
      <c r="A21" s="177">
        <v>307</v>
      </c>
      <c r="B21" s="175">
        <v>97.74</v>
      </c>
      <c r="C21" s="176">
        <f t="shared" si="0"/>
        <v>0</v>
      </c>
    </row>
    <row r="22" spans="1:3" ht="15">
      <c r="A22" s="177">
        <v>308</v>
      </c>
      <c r="B22" s="175">
        <v>149.35</v>
      </c>
      <c r="C22" s="176">
        <f t="shared" si="0"/>
        <v>0</v>
      </c>
    </row>
    <row r="23" spans="1:3" ht="15">
      <c r="A23" s="177">
        <v>309</v>
      </c>
      <c r="B23" s="175">
        <v>136.21</v>
      </c>
      <c r="C23" s="176">
        <f t="shared" si="0"/>
        <v>0</v>
      </c>
    </row>
    <row r="24" spans="1:3" ht="15">
      <c r="A24" s="177">
        <v>310</v>
      </c>
      <c r="B24" s="175">
        <v>107.47</v>
      </c>
      <c r="C24" s="176">
        <f t="shared" si="0"/>
        <v>0</v>
      </c>
    </row>
    <row r="25" spans="1:3" ht="15">
      <c r="A25" s="177">
        <v>311</v>
      </c>
      <c r="B25" s="175">
        <v>151.79</v>
      </c>
      <c r="C25" s="176">
        <f t="shared" si="0"/>
        <v>0</v>
      </c>
    </row>
    <row r="26" spans="1:3" ht="15">
      <c r="A26" s="177">
        <v>312</v>
      </c>
      <c r="B26" s="175">
        <v>123.44</v>
      </c>
      <c r="C26" s="176">
        <f t="shared" si="0"/>
        <v>0</v>
      </c>
    </row>
    <row r="27" spans="1:3" ht="15">
      <c r="A27" s="177">
        <v>313</v>
      </c>
      <c r="B27" s="175">
        <v>144.11000000000001</v>
      </c>
      <c r="C27" s="176">
        <f t="shared" si="0"/>
        <v>0</v>
      </c>
    </row>
    <row r="28" spans="1:3" ht="15">
      <c r="A28" s="177">
        <v>314</v>
      </c>
      <c r="B28" s="175">
        <v>199.18</v>
      </c>
      <c r="C28" s="176">
        <f t="shared" si="0"/>
        <v>29.262</v>
      </c>
    </row>
    <row r="29" spans="1:3" ht="15">
      <c r="A29" s="177">
        <v>315</v>
      </c>
      <c r="B29" s="175">
        <v>99.65</v>
      </c>
      <c r="C29" s="176">
        <f t="shared" si="0"/>
        <v>0</v>
      </c>
    </row>
    <row r="30" spans="1:3" ht="15">
      <c r="A30" s="177">
        <v>316</v>
      </c>
      <c r="B30" s="175">
        <v>107.89</v>
      </c>
      <c r="C30" s="176">
        <f t="shared" si="0"/>
        <v>0</v>
      </c>
    </row>
    <row r="31" spans="1:3" ht="15">
      <c r="A31" s="177">
        <v>317</v>
      </c>
      <c r="B31" s="175">
        <v>187.39</v>
      </c>
      <c r="C31" s="176">
        <f t="shared" si="0"/>
        <v>18.650999999999982</v>
      </c>
    </row>
    <row r="32" spans="1:3" ht="15">
      <c r="A32" s="177">
        <v>318</v>
      </c>
      <c r="B32" s="175">
        <v>270.47000000000003</v>
      </c>
      <c r="C32" s="176">
        <f t="shared" si="0"/>
        <v>93.42300000000003</v>
      </c>
    </row>
    <row r="33" spans="1:3" ht="15">
      <c r="A33" s="177">
        <v>319</v>
      </c>
      <c r="B33" s="175">
        <v>136.81</v>
      </c>
      <c r="C33" s="176">
        <f t="shared" si="0"/>
        <v>0</v>
      </c>
    </row>
    <row r="34" spans="1:3" ht="15">
      <c r="A34" s="177">
        <v>320</v>
      </c>
      <c r="B34" s="175">
        <v>160.21</v>
      </c>
      <c r="C34" s="176">
        <f t="shared" si="0"/>
        <v>0</v>
      </c>
    </row>
    <row r="35" spans="1:3" ht="15">
      <c r="A35" s="177">
        <v>330</v>
      </c>
      <c r="B35" s="175">
        <v>96.72</v>
      </c>
      <c r="C35" s="176">
        <f t="shared" si="0"/>
        <v>0</v>
      </c>
    </row>
    <row r="36" spans="1:3" ht="15">
      <c r="A36" s="177">
        <v>331</v>
      </c>
      <c r="B36" s="175">
        <v>157.69999999999999</v>
      </c>
      <c r="C36" s="176">
        <f t="shared" si="0"/>
        <v>0</v>
      </c>
    </row>
    <row r="37" spans="1:3" ht="15">
      <c r="A37" s="177">
        <v>332</v>
      </c>
      <c r="B37" s="175">
        <v>123.92</v>
      </c>
      <c r="C37" s="176">
        <f t="shared" si="0"/>
        <v>0</v>
      </c>
    </row>
    <row r="38" spans="1:3" ht="15">
      <c r="A38" s="177">
        <v>333</v>
      </c>
      <c r="B38" s="175">
        <v>209.67</v>
      </c>
      <c r="C38" s="176">
        <f t="shared" si="0"/>
        <v>38.703000000000003</v>
      </c>
    </row>
    <row r="39" spans="1:3" ht="15">
      <c r="A39" s="177">
        <v>334</v>
      </c>
      <c r="B39" s="175">
        <v>129.61000000000001</v>
      </c>
      <c r="C39" s="176">
        <f t="shared" si="0"/>
        <v>0</v>
      </c>
    </row>
    <row r="40" spans="1:3" ht="15">
      <c r="A40" s="177">
        <v>335</v>
      </c>
      <c r="B40" s="175">
        <v>130.11000000000001</v>
      </c>
      <c r="C40" s="176">
        <f t="shared" si="0"/>
        <v>0</v>
      </c>
    </row>
    <row r="41" spans="1:3" ht="15">
      <c r="A41" s="177">
        <v>336</v>
      </c>
      <c r="B41" s="175">
        <v>362.81</v>
      </c>
      <c r="C41" s="176">
        <f t="shared" si="0"/>
        <v>176.529</v>
      </c>
    </row>
    <row r="42" spans="1:3" ht="15">
      <c r="A42" s="177">
        <v>340</v>
      </c>
      <c r="B42" s="175">
        <v>327.92</v>
      </c>
      <c r="C42" s="176">
        <f t="shared" si="0"/>
        <v>145.12800000000004</v>
      </c>
    </row>
    <row r="43" spans="1:3" ht="15">
      <c r="A43" s="177">
        <v>341</v>
      </c>
      <c r="B43" s="175">
        <v>262.17</v>
      </c>
      <c r="C43" s="176">
        <f t="shared" si="0"/>
        <v>85.953000000000031</v>
      </c>
    </row>
    <row r="44" spans="1:3" ht="15">
      <c r="A44" s="177">
        <v>342</v>
      </c>
      <c r="B44" s="175">
        <v>141.41999999999999</v>
      </c>
      <c r="C44" s="176">
        <f t="shared" si="0"/>
        <v>0</v>
      </c>
    </row>
    <row r="45" spans="1:3" ht="15">
      <c r="A45" s="177">
        <v>343</v>
      </c>
      <c r="B45" s="175">
        <v>152.18</v>
      </c>
      <c r="C45" s="176">
        <f t="shared" si="0"/>
        <v>0</v>
      </c>
    </row>
    <row r="46" spans="1:3" ht="15">
      <c r="A46" s="177">
        <v>344</v>
      </c>
      <c r="B46" s="175">
        <v>146.46</v>
      </c>
      <c r="C46" s="176">
        <f t="shared" si="0"/>
        <v>0</v>
      </c>
    </row>
    <row r="47" spans="1:3" ht="15">
      <c r="A47" s="177">
        <v>350</v>
      </c>
      <c r="B47" s="175">
        <v>153.65</v>
      </c>
      <c r="C47" s="176">
        <f t="shared" si="0"/>
        <v>0</v>
      </c>
    </row>
    <row r="48" spans="1:3" ht="15">
      <c r="A48" s="177">
        <v>351</v>
      </c>
      <c r="B48" s="175">
        <v>98.94</v>
      </c>
      <c r="C48" s="176">
        <f t="shared" si="0"/>
        <v>0</v>
      </c>
    </row>
    <row r="49" spans="1:3" ht="15">
      <c r="A49" s="177">
        <v>352</v>
      </c>
      <c r="B49" s="175">
        <v>212.57</v>
      </c>
      <c r="C49" s="176">
        <f t="shared" si="0"/>
        <v>41.312999999999988</v>
      </c>
    </row>
    <row r="50" spans="1:3" ht="15">
      <c r="A50" s="177">
        <v>353</v>
      </c>
      <c r="B50" s="175">
        <v>110.66</v>
      </c>
      <c r="C50" s="176">
        <f t="shared" si="0"/>
        <v>0</v>
      </c>
    </row>
    <row r="51" spans="1:3" ht="15">
      <c r="A51" s="177">
        <v>354</v>
      </c>
      <c r="B51" s="175">
        <v>224.25</v>
      </c>
      <c r="C51" s="176">
        <f t="shared" si="0"/>
        <v>51.825000000000017</v>
      </c>
    </row>
    <row r="52" spans="1:3" ht="15">
      <c r="A52" s="177">
        <v>355</v>
      </c>
      <c r="B52" s="175">
        <v>196.32</v>
      </c>
      <c r="C52" s="176">
        <f t="shared" si="0"/>
        <v>26.687999999999988</v>
      </c>
    </row>
    <row r="53" spans="1:3" ht="15">
      <c r="A53" s="177">
        <v>356</v>
      </c>
      <c r="B53" s="175">
        <v>123.95</v>
      </c>
      <c r="C53" s="176">
        <f t="shared" si="0"/>
        <v>0</v>
      </c>
    </row>
    <row r="54" spans="1:3" ht="15">
      <c r="A54" s="177">
        <v>357</v>
      </c>
      <c r="B54" s="175">
        <v>219.47</v>
      </c>
      <c r="C54" s="176">
        <f t="shared" si="0"/>
        <v>47.522999999999996</v>
      </c>
    </row>
    <row r="55" spans="1:3" ht="15">
      <c r="A55" s="177">
        <v>358</v>
      </c>
      <c r="B55" s="175">
        <v>114.39</v>
      </c>
      <c r="C55" s="176">
        <f t="shared" si="0"/>
        <v>0</v>
      </c>
    </row>
    <row r="56" spans="1:3" ht="15">
      <c r="A56" s="177">
        <v>359</v>
      </c>
      <c r="B56" s="175">
        <v>126.41</v>
      </c>
      <c r="C56" s="176">
        <f t="shared" si="0"/>
        <v>0</v>
      </c>
    </row>
    <row r="57" spans="1:3" ht="15">
      <c r="A57" s="177">
        <v>370</v>
      </c>
      <c r="B57" s="175">
        <v>235.63</v>
      </c>
      <c r="C57" s="176">
        <f t="shared" si="0"/>
        <v>62.067000000000007</v>
      </c>
    </row>
    <row r="58" spans="1:3" ht="15">
      <c r="A58" s="177">
        <v>371</v>
      </c>
      <c r="B58" s="175">
        <v>188.55</v>
      </c>
      <c r="C58" s="176">
        <f t="shared" si="0"/>
        <v>19.695000000000022</v>
      </c>
    </row>
    <row r="59" spans="1:3" ht="15">
      <c r="A59" s="177">
        <v>372</v>
      </c>
      <c r="B59" s="175">
        <v>231.16</v>
      </c>
      <c r="C59" s="176">
        <f t="shared" si="0"/>
        <v>58.044000000000011</v>
      </c>
    </row>
    <row r="60" spans="1:3" ht="15">
      <c r="A60" s="177">
        <v>373</v>
      </c>
      <c r="B60" s="175">
        <v>224.62</v>
      </c>
      <c r="C60" s="176">
        <f t="shared" si="0"/>
        <v>52.158000000000015</v>
      </c>
    </row>
    <row r="61" spans="1:3" ht="15">
      <c r="A61" s="177">
        <v>380</v>
      </c>
      <c r="B61" s="175">
        <v>178.99</v>
      </c>
      <c r="C61" s="176">
        <f t="shared" si="0"/>
        <v>11.091000000000008</v>
      </c>
    </row>
    <row r="62" spans="1:3" ht="15">
      <c r="A62" s="177">
        <v>381</v>
      </c>
      <c r="B62" s="175">
        <v>236.25</v>
      </c>
      <c r="C62" s="176">
        <f t="shared" si="0"/>
        <v>62.625</v>
      </c>
    </row>
    <row r="63" spans="1:3" ht="15">
      <c r="A63" s="177">
        <v>382</v>
      </c>
      <c r="B63" s="175">
        <v>150.75</v>
      </c>
      <c r="C63" s="176">
        <f t="shared" si="0"/>
        <v>0</v>
      </c>
    </row>
    <row r="64" spans="1:3" ht="15">
      <c r="A64" s="177">
        <v>383</v>
      </c>
      <c r="B64" s="175">
        <v>178.47</v>
      </c>
      <c r="C64" s="176">
        <f t="shared" si="0"/>
        <v>10.62299999999999</v>
      </c>
    </row>
    <row r="65" spans="1:3" ht="15">
      <c r="A65" s="177">
        <v>384</v>
      </c>
      <c r="B65" s="175">
        <v>198.79</v>
      </c>
      <c r="C65" s="176">
        <f t="shared" si="0"/>
        <v>28.911000000000001</v>
      </c>
    </row>
    <row r="66" spans="1:3" ht="15">
      <c r="A66" s="177">
        <v>390</v>
      </c>
      <c r="B66" s="175">
        <v>187.79</v>
      </c>
      <c r="C66" s="176">
        <f t="shared" ref="C66:C129" si="1">IF(B66*0.9&gt;150,0.9*B66,150)-150</f>
        <v>19.010999999999996</v>
      </c>
    </row>
    <row r="67" spans="1:3" ht="15">
      <c r="A67" s="177">
        <v>391</v>
      </c>
      <c r="B67" s="175">
        <v>129.11000000000001</v>
      </c>
      <c r="C67" s="176">
        <f t="shared" si="1"/>
        <v>0</v>
      </c>
    </row>
    <row r="68" spans="1:3" ht="15">
      <c r="A68" s="177">
        <v>392</v>
      </c>
      <c r="B68" s="175">
        <v>131.28</v>
      </c>
      <c r="C68" s="176">
        <f t="shared" si="1"/>
        <v>0</v>
      </c>
    </row>
    <row r="69" spans="1:3" ht="15">
      <c r="A69" s="177">
        <v>393</v>
      </c>
      <c r="B69" s="175">
        <v>232.12</v>
      </c>
      <c r="C69" s="176">
        <f t="shared" si="1"/>
        <v>58.908000000000015</v>
      </c>
    </row>
    <row r="70" spans="1:3" ht="15">
      <c r="A70" s="177">
        <v>394</v>
      </c>
      <c r="B70" s="175">
        <v>128.97999999999999</v>
      </c>
      <c r="C70" s="176">
        <f t="shared" si="1"/>
        <v>0</v>
      </c>
    </row>
    <row r="71" spans="1:3" ht="15">
      <c r="A71" s="177">
        <v>800</v>
      </c>
      <c r="B71" s="175">
        <v>109.37</v>
      </c>
      <c r="C71" s="176">
        <f t="shared" si="1"/>
        <v>0</v>
      </c>
    </row>
    <row r="72" spans="1:3" ht="15">
      <c r="A72" s="177">
        <v>801</v>
      </c>
      <c r="B72" s="175">
        <v>133.31</v>
      </c>
      <c r="C72" s="176">
        <f t="shared" si="1"/>
        <v>0</v>
      </c>
    </row>
    <row r="73" spans="1:3" ht="15">
      <c r="A73" s="177">
        <v>802</v>
      </c>
      <c r="B73" s="175">
        <v>116.9</v>
      </c>
      <c r="C73" s="176">
        <f t="shared" si="1"/>
        <v>0</v>
      </c>
    </row>
    <row r="74" spans="1:3" ht="15">
      <c r="A74" s="177">
        <v>803</v>
      </c>
      <c r="B74" s="175">
        <v>116.84</v>
      </c>
      <c r="C74" s="176">
        <f t="shared" si="1"/>
        <v>0</v>
      </c>
    </row>
    <row r="75" spans="1:3" ht="15">
      <c r="A75" s="177">
        <v>805</v>
      </c>
      <c r="B75" s="175">
        <v>171.53</v>
      </c>
      <c r="C75" s="176">
        <f t="shared" si="1"/>
        <v>4.3770000000000095</v>
      </c>
    </row>
    <row r="76" spans="1:3" ht="15">
      <c r="A76" s="177">
        <v>806</v>
      </c>
      <c r="B76" s="175">
        <v>125.77</v>
      </c>
      <c r="C76" s="176">
        <f t="shared" si="1"/>
        <v>0</v>
      </c>
    </row>
    <row r="77" spans="1:3" ht="15">
      <c r="A77" s="177">
        <v>807</v>
      </c>
      <c r="B77" s="175">
        <v>152.66</v>
      </c>
      <c r="C77" s="176">
        <f t="shared" si="1"/>
        <v>0</v>
      </c>
    </row>
    <row r="78" spans="1:3" ht="15">
      <c r="A78" s="177">
        <v>808</v>
      </c>
      <c r="B78" s="175">
        <v>166.16</v>
      </c>
      <c r="C78" s="176">
        <f t="shared" si="1"/>
        <v>0</v>
      </c>
    </row>
    <row r="79" spans="1:3" ht="15">
      <c r="A79" s="177">
        <v>810</v>
      </c>
      <c r="B79" s="175">
        <v>81.150000000000006</v>
      </c>
      <c r="C79" s="176">
        <f t="shared" si="1"/>
        <v>0</v>
      </c>
    </row>
    <row r="80" spans="1:3" ht="15">
      <c r="A80" s="177">
        <v>811</v>
      </c>
      <c r="B80" s="175">
        <v>173.36</v>
      </c>
      <c r="C80" s="176">
        <f t="shared" si="1"/>
        <v>6.0240000000000293</v>
      </c>
    </row>
    <row r="81" spans="1:3" ht="15">
      <c r="A81" s="177">
        <v>812</v>
      </c>
      <c r="B81" s="175">
        <v>202.38</v>
      </c>
      <c r="C81" s="176">
        <f t="shared" si="1"/>
        <v>32.141999999999996</v>
      </c>
    </row>
    <row r="82" spans="1:3" ht="15">
      <c r="A82" s="177">
        <v>813</v>
      </c>
      <c r="B82" s="175">
        <v>211.77</v>
      </c>
      <c r="C82" s="176">
        <f t="shared" si="1"/>
        <v>40.593000000000018</v>
      </c>
    </row>
    <row r="83" spans="1:3" ht="15">
      <c r="A83" s="177">
        <v>815</v>
      </c>
      <c r="B83" s="175">
        <v>111.22</v>
      </c>
      <c r="C83" s="176">
        <f t="shared" si="1"/>
        <v>0</v>
      </c>
    </row>
    <row r="84" spans="1:3" ht="15">
      <c r="A84" s="177">
        <v>816</v>
      </c>
      <c r="B84" s="175">
        <v>145.63999999999999</v>
      </c>
      <c r="C84" s="176">
        <f t="shared" si="1"/>
        <v>0</v>
      </c>
    </row>
    <row r="85" spans="1:3" ht="15">
      <c r="A85" s="177">
        <v>821</v>
      </c>
      <c r="B85" s="175">
        <v>261.41000000000003</v>
      </c>
      <c r="C85" s="176">
        <f t="shared" si="1"/>
        <v>85.269000000000034</v>
      </c>
    </row>
    <row r="86" spans="1:3" ht="15">
      <c r="A86" s="177">
        <v>822</v>
      </c>
      <c r="B86" s="175">
        <v>177.19</v>
      </c>
      <c r="C86" s="176">
        <f t="shared" si="1"/>
        <v>9.4710000000000036</v>
      </c>
    </row>
    <row r="87" spans="1:3" ht="15">
      <c r="A87" s="177">
        <v>823</v>
      </c>
      <c r="B87" s="175">
        <v>184.9</v>
      </c>
      <c r="C87" s="176">
        <f t="shared" si="1"/>
        <v>16.409999999999997</v>
      </c>
    </row>
    <row r="88" spans="1:3" ht="15">
      <c r="A88" s="177">
        <v>825</v>
      </c>
      <c r="B88" s="175">
        <v>116.95</v>
      </c>
      <c r="C88" s="176">
        <f t="shared" si="1"/>
        <v>0</v>
      </c>
    </row>
    <row r="89" spans="1:3" ht="15">
      <c r="A89" s="177">
        <v>826</v>
      </c>
      <c r="B89" s="175">
        <v>185.84</v>
      </c>
      <c r="C89" s="176">
        <f t="shared" si="1"/>
        <v>17.256</v>
      </c>
    </row>
    <row r="90" spans="1:3" ht="15">
      <c r="A90" s="177">
        <v>830</v>
      </c>
      <c r="B90" s="175">
        <v>100.66</v>
      </c>
      <c r="C90" s="176">
        <f t="shared" si="1"/>
        <v>0</v>
      </c>
    </row>
    <row r="91" spans="1:3" ht="15">
      <c r="A91" s="177">
        <v>831</v>
      </c>
      <c r="B91" s="175">
        <v>144.29</v>
      </c>
      <c r="C91" s="176">
        <f t="shared" si="1"/>
        <v>0</v>
      </c>
    </row>
    <row r="92" spans="1:3" ht="15">
      <c r="A92" s="177">
        <v>835</v>
      </c>
      <c r="B92" s="175">
        <v>191.87</v>
      </c>
      <c r="C92" s="176">
        <f t="shared" si="1"/>
        <v>22.683000000000021</v>
      </c>
    </row>
    <row r="93" spans="1:3" ht="15">
      <c r="A93" s="177">
        <v>836</v>
      </c>
      <c r="B93" s="175">
        <v>119.48</v>
      </c>
      <c r="C93" s="176">
        <f t="shared" si="1"/>
        <v>0</v>
      </c>
    </row>
    <row r="94" spans="1:3" ht="15">
      <c r="A94" s="177">
        <v>837</v>
      </c>
      <c r="B94" s="175">
        <v>118.56</v>
      </c>
      <c r="C94" s="176">
        <f t="shared" si="1"/>
        <v>0</v>
      </c>
    </row>
    <row r="95" spans="1:3" ht="15">
      <c r="A95" s="177">
        <v>840</v>
      </c>
      <c r="B95" s="175">
        <v>111.11</v>
      </c>
      <c r="C95" s="176">
        <f t="shared" si="1"/>
        <v>0</v>
      </c>
    </row>
    <row r="96" spans="1:3" ht="15">
      <c r="A96" s="177">
        <v>841</v>
      </c>
      <c r="B96" s="175">
        <v>135.59</v>
      </c>
      <c r="C96" s="176">
        <f t="shared" si="1"/>
        <v>0</v>
      </c>
    </row>
    <row r="97" spans="1:3" ht="15">
      <c r="A97" s="177">
        <v>845</v>
      </c>
      <c r="B97" s="175">
        <v>149.80000000000001</v>
      </c>
      <c r="C97" s="176">
        <f t="shared" si="1"/>
        <v>0</v>
      </c>
    </row>
    <row r="98" spans="1:3" ht="15">
      <c r="A98" s="177">
        <v>846</v>
      </c>
      <c r="B98" s="175">
        <v>146.44999999999999</v>
      </c>
      <c r="C98" s="176">
        <f t="shared" si="1"/>
        <v>0</v>
      </c>
    </row>
    <row r="99" spans="1:3" ht="15">
      <c r="A99" s="177">
        <v>850</v>
      </c>
      <c r="B99" s="175">
        <v>127.7</v>
      </c>
      <c r="C99" s="176">
        <f t="shared" si="1"/>
        <v>0</v>
      </c>
    </row>
    <row r="100" spans="1:3" ht="15">
      <c r="A100" s="177">
        <v>851</v>
      </c>
      <c r="B100" s="175">
        <v>185.24</v>
      </c>
      <c r="C100" s="176">
        <f t="shared" si="1"/>
        <v>16.716000000000008</v>
      </c>
    </row>
    <row r="101" spans="1:3" ht="15">
      <c r="A101" s="177">
        <v>852</v>
      </c>
      <c r="B101" s="175">
        <v>238.28</v>
      </c>
      <c r="C101" s="176">
        <f t="shared" si="1"/>
        <v>64.451999999999998</v>
      </c>
    </row>
    <row r="102" spans="1:3" ht="15">
      <c r="A102" s="177">
        <v>855</v>
      </c>
      <c r="B102" s="175">
        <v>154.30000000000001</v>
      </c>
      <c r="C102" s="176">
        <f t="shared" si="1"/>
        <v>0</v>
      </c>
    </row>
    <row r="103" spans="1:3" ht="15">
      <c r="A103" s="177">
        <v>856</v>
      </c>
      <c r="B103" s="175">
        <v>281.43</v>
      </c>
      <c r="C103" s="176">
        <f t="shared" si="1"/>
        <v>103.28700000000001</v>
      </c>
    </row>
    <row r="104" spans="1:3" ht="15">
      <c r="A104" s="177">
        <v>857</v>
      </c>
      <c r="B104" s="175">
        <v>93.47</v>
      </c>
      <c r="C104" s="176">
        <f t="shared" si="1"/>
        <v>0</v>
      </c>
    </row>
    <row r="105" spans="1:3" ht="15">
      <c r="A105" s="177">
        <v>860</v>
      </c>
      <c r="B105" s="175">
        <v>113.07</v>
      </c>
      <c r="C105" s="176">
        <f t="shared" si="1"/>
        <v>0</v>
      </c>
    </row>
    <row r="106" spans="1:3" ht="15">
      <c r="A106" s="177">
        <v>861</v>
      </c>
      <c r="B106" s="175">
        <v>219.38</v>
      </c>
      <c r="C106" s="176">
        <f t="shared" si="1"/>
        <v>47.442000000000007</v>
      </c>
    </row>
    <row r="107" spans="1:3" ht="15">
      <c r="A107" s="177">
        <v>865</v>
      </c>
      <c r="B107" s="175">
        <v>170.29</v>
      </c>
      <c r="C107" s="176">
        <f t="shared" si="1"/>
        <v>3.2609999999999957</v>
      </c>
    </row>
    <row r="108" spans="1:3" ht="15">
      <c r="A108" s="177">
        <v>866</v>
      </c>
      <c r="B108" s="175">
        <v>106.86</v>
      </c>
      <c r="C108" s="176">
        <f t="shared" si="1"/>
        <v>0</v>
      </c>
    </row>
    <row r="109" spans="1:3" ht="15">
      <c r="A109" s="177">
        <v>867</v>
      </c>
      <c r="B109" s="175">
        <v>185.26</v>
      </c>
      <c r="C109" s="176">
        <f t="shared" si="1"/>
        <v>16.734000000000009</v>
      </c>
    </row>
    <row r="110" spans="1:3" ht="15">
      <c r="A110" s="177">
        <v>868</v>
      </c>
      <c r="B110" s="175">
        <v>160.87</v>
      </c>
      <c r="C110" s="176">
        <f t="shared" si="1"/>
        <v>0</v>
      </c>
    </row>
    <row r="111" spans="1:3" ht="15">
      <c r="A111" s="177">
        <v>869</v>
      </c>
      <c r="B111" s="175">
        <v>107.76</v>
      </c>
      <c r="C111" s="176">
        <f t="shared" si="1"/>
        <v>0</v>
      </c>
    </row>
    <row r="112" spans="1:3" ht="15">
      <c r="A112" s="177">
        <v>870</v>
      </c>
      <c r="B112" s="175">
        <v>216.26</v>
      </c>
      <c r="C112" s="176">
        <f t="shared" si="1"/>
        <v>44.633999999999986</v>
      </c>
    </row>
    <row r="113" spans="1:3" ht="15">
      <c r="A113" s="177">
        <v>871</v>
      </c>
      <c r="B113" s="175">
        <v>207.36</v>
      </c>
      <c r="C113" s="176">
        <f t="shared" si="1"/>
        <v>36.624000000000024</v>
      </c>
    </row>
    <row r="114" spans="1:3" ht="15">
      <c r="A114" s="177">
        <v>872</v>
      </c>
      <c r="B114" s="175">
        <v>289.73</v>
      </c>
      <c r="C114" s="176">
        <f t="shared" si="1"/>
        <v>110.75700000000001</v>
      </c>
    </row>
    <row r="115" spans="1:3" ht="15">
      <c r="A115" s="177">
        <v>873</v>
      </c>
      <c r="B115" s="175">
        <v>104.57</v>
      </c>
      <c r="C115" s="176">
        <f t="shared" si="1"/>
        <v>0</v>
      </c>
    </row>
    <row r="116" spans="1:3" ht="15">
      <c r="A116" s="177">
        <v>874</v>
      </c>
      <c r="B116" s="175">
        <v>303.33</v>
      </c>
      <c r="C116" s="176">
        <f t="shared" si="1"/>
        <v>122.99700000000001</v>
      </c>
    </row>
    <row r="117" spans="1:3" ht="15">
      <c r="A117" s="177">
        <v>876</v>
      </c>
      <c r="B117" s="175">
        <v>293</v>
      </c>
      <c r="C117" s="176">
        <f t="shared" si="1"/>
        <v>113.69999999999999</v>
      </c>
    </row>
    <row r="118" spans="1:3" ht="15">
      <c r="A118" s="177">
        <v>877</v>
      </c>
      <c r="B118" s="175">
        <v>183.36</v>
      </c>
      <c r="C118" s="176">
        <f t="shared" si="1"/>
        <v>15.024000000000029</v>
      </c>
    </row>
    <row r="119" spans="1:3" ht="15">
      <c r="A119" s="177">
        <v>878</v>
      </c>
      <c r="B119" s="175">
        <v>85.52</v>
      </c>
      <c r="C119" s="176">
        <f t="shared" si="1"/>
        <v>0</v>
      </c>
    </row>
    <row r="120" spans="1:3" ht="15">
      <c r="A120" s="177">
        <v>879</v>
      </c>
      <c r="B120" s="175">
        <v>136.78</v>
      </c>
      <c r="C120" s="176">
        <f t="shared" si="1"/>
        <v>0</v>
      </c>
    </row>
    <row r="121" spans="1:3" ht="15">
      <c r="A121" s="177">
        <v>880</v>
      </c>
      <c r="B121" s="175">
        <v>168.39</v>
      </c>
      <c r="C121" s="176">
        <f t="shared" si="1"/>
        <v>1.5509999999999877</v>
      </c>
    </row>
    <row r="122" spans="1:3" ht="15">
      <c r="A122" s="177">
        <v>881</v>
      </c>
      <c r="B122" s="175">
        <v>190.37</v>
      </c>
      <c r="C122" s="176">
        <f t="shared" si="1"/>
        <v>21.332999999999998</v>
      </c>
    </row>
    <row r="123" spans="1:3" ht="15">
      <c r="A123" s="177">
        <v>882</v>
      </c>
      <c r="B123" s="175">
        <v>112.99</v>
      </c>
      <c r="C123" s="176">
        <f t="shared" si="1"/>
        <v>0</v>
      </c>
    </row>
    <row r="124" spans="1:3" ht="15">
      <c r="A124" s="177">
        <v>883</v>
      </c>
      <c r="B124" s="175">
        <v>327.51</v>
      </c>
      <c r="C124" s="176">
        <f t="shared" si="1"/>
        <v>144.75900000000001</v>
      </c>
    </row>
    <row r="125" spans="1:3" ht="15">
      <c r="A125" s="177">
        <v>884</v>
      </c>
      <c r="B125" s="175">
        <v>169.51</v>
      </c>
      <c r="C125" s="176">
        <f t="shared" si="1"/>
        <v>2.5589999999999975</v>
      </c>
    </row>
    <row r="126" spans="1:3" ht="15">
      <c r="A126" s="177">
        <v>885</v>
      </c>
      <c r="B126" s="175">
        <v>163.09</v>
      </c>
      <c r="C126" s="176">
        <f t="shared" si="1"/>
        <v>0</v>
      </c>
    </row>
    <row r="127" spans="1:3" ht="15">
      <c r="A127" s="177">
        <v>886</v>
      </c>
      <c r="B127" s="175">
        <v>89.17</v>
      </c>
      <c r="C127" s="176">
        <f t="shared" si="1"/>
        <v>0</v>
      </c>
    </row>
    <row r="128" spans="1:3" ht="15">
      <c r="A128" s="177">
        <v>887</v>
      </c>
      <c r="B128" s="175">
        <v>119.47</v>
      </c>
      <c r="C128" s="176">
        <f t="shared" si="1"/>
        <v>0</v>
      </c>
    </row>
    <row r="129" spans="1:3" ht="15">
      <c r="A129" s="177">
        <v>888</v>
      </c>
      <c r="B129" s="175">
        <v>136.85</v>
      </c>
      <c r="C129" s="176">
        <f t="shared" si="1"/>
        <v>0</v>
      </c>
    </row>
    <row r="130" spans="1:3" ht="15">
      <c r="A130" s="177">
        <v>889</v>
      </c>
      <c r="B130" s="175">
        <v>144.94</v>
      </c>
      <c r="C130" s="176">
        <f t="shared" ref="C130:C152" si="2">IF(B130*0.9&gt;150,0.9*B130,150)-150</f>
        <v>0</v>
      </c>
    </row>
    <row r="131" spans="1:3" ht="15">
      <c r="A131" s="177">
        <v>890</v>
      </c>
      <c r="B131" s="175">
        <v>191.18</v>
      </c>
      <c r="C131" s="176">
        <f t="shared" si="2"/>
        <v>22.062000000000012</v>
      </c>
    </row>
    <row r="132" spans="1:3" ht="15">
      <c r="A132" s="177">
        <v>891</v>
      </c>
      <c r="B132" s="175">
        <v>174.58</v>
      </c>
      <c r="C132" s="176">
        <f t="shared" si="2"/>
        <v>7.1220000000000141</v>
      </c>
    </row>
    <row r="133" spans="1:3" ht="15">
      <c r="A133" s="177">
        <v>892</v>
      </c>
      <c r="B133" s="175">
        <v>214.79</v>
      </c>
      <c r="C133" s="176">
        <f t="shared" si="2"/>
        <v>43.311000000000007</v>
      </c>
    </row>
    <row r="134" spans="1:3" ht="15">
      <c r="A134" s="177">
        <v>893</v>
      </c>
      <c r="B134" s="175">
        <v>227.09</v>
      </c>
      <c r="C134" s="176">
        <f t="shared" si="2"/>
        <v>54.381</v>
      </c>
    </row>
    <row r="135" spans="1:3" ht="15">
      <c r="A135" s="177">
        <v>894</v>
      </c>
      <c r="B135" s="175">
        <v>216.39</v>
      </c>
      <c r="C135" s="176">
        <f t="shared" si="2"/>
        <v>44.751000000000005</v>
      </c>
    </row>
    <row r="136" spans="1:3" ht="15">
      <c r="A136" s="177">
        <v>895</v>
      </c>
      <c r="B136" s="175">
        <v>215.9</v>
      </c>
      <c r="C136" s="176">
        <f t="shared" si="2"/>
        <v>44.31</v>
      </c>
    </row>
    <row r="137" spans="1:3" ht="15">
      <c r="A137" s="177">
        <v>896</v>
      </c>
      <c r="B137" s="175">
        <v>182.66</v>
      </c>
      <c r="C137" s="176">
        <f t="shared" si="2"/>
        <v>14.394000000000005</v>
      </c>
    </row>
    <row r="138" spans="1:3" ht="15">
      <c r="A138" s="177">
        <v>908</v>
      </c>
      <c r="B138" s="175">
        <v>153.27000000000001</v>
      </c>
      <c r="C138" s="176">
        <f t="shared" si="2"/>
        <v>0</v>
      </c>
    </row>
    <row r="139" spans="1:3" ht="15">
      <c r="A139" s="177">
        <v>909</v>
      </c>
      <c r="B139" s="175">
        <v>120.38</v>
      </c>
      <c r="C139" s="176">
        <f t="shared" si="2"/>
        <v>0</v>
      </c>
    </row>
    <row r="140" spans="1:3" ht="15">
      <c r="A140" s="177">
        <v>916</v>
      </c>
      <c r="B140" s="175">
        <v>90.14</v>
      </c>
      <c r="C140" s="176">
        <f t="shared" si="2"/>
        <v>0</v>
      </c>
    </row>
    <row r="141" spans="1:3" ht="15">
      <c r="A141" s="177">
        <v>919</v>
      </c>
      <c r="B141" s="175">
        <v>114.06</v>
      </c>
      <c r="C141" s="176">
        <f t="shared" si="2"/>
        <v>0</v>
      </c>
    </row>
    <row r="142" spans="1:3" ht="15">
      <c r="A142" s="177">
        <v>921</v>
      </c>
      <c r="B142" s="175">
        <v>175.3</v>
      </c>
      <c r="C142" s="176">
        <f t="shared" si="2"/>
        <v>7.7700000000000102</v>
      </c>
    </row>
    <row r="143" spans="1:3" ht="15">
      <c r="A143" s="177">
        <v>925</v>
      </c>
      <c r="B143" s="175">
        <v>134.96</v>
      </c>
      <c r="C143" s="176">
        <f t="shared" si="2"/>
        <v>0</v>
      </c>
    </row>
    <row r="144" spans="1:3" ht="15">
      <c r="A144" s="177">
        <v>926</v>
      </c>
      <c r="B144" s="175">
        <v>152.97999999999999</v>
      </c>
      <c r="C144" s="176">
        <f t="shared" si="2"/>
        <v>0</v>
      </c>
    </row>
    <row r="145" spans="1:3" ht="15">
      <c r="A145" s="177">
        <v>928</v>
      </c>
      <c r="B145" s="175">
        <v>120.01</v>
      </c>
      <c r="C145" s="176">
        <f t="shared" si="2"/>
        <v>0</v>
      </c>
    </row>
    <row r="146" spans="1:3" ht="15">
      <c r="A146" s="177">
        <v>929</v>
      </c>
      <c r="B146" s="175">
        <v>134.84</v>
      </c>
      <c r="C146" s="176">
        <f t="shared" si="2"/>
        <v>0</v>
      </c>
    </row>
    <row r="147" spans="1:3" ht="15">
      <c r="A147" s="177">
        <v>931</v>
      </c>
      <c r="B147" s="175">
        <v>152.94</v>
      </c>
      <c r="C147" s="176">
        <f t="shared" si="2"/>
        <v>0</v>
      </c>
    </row>
    <row r="148" spans="1:3" ht="15">
      <c r="A148" s="177">
        <v>933</v>
      </c>
      <c r="B148" s="175">
        <v>231.87</v>
      </c>
      <c r="C148" s="176">
        <f t="shared" si="2"/>
        <v>58.683000000000021</v>
      </c>
    </row>
    <row r="149" spans="1:3" ht="15">
      <c r="A149" s="177">
        <v>935</v>
      </c>
      <c r="B149" s="175">
        <v>184.19</v>
      </c>
      <c r="C149" s="176">
        <f t="shared" si="2"/>
        <v>15.771000000000015</v>
      </c>
    </row>
    <row r="150" spans="1:3" ht="15">
      <c r="A150" s="177">
        <v>936</v>
      </c>
      <c r="B150" s="175">
        <v>106.42</v>
      </c>
      <c r="C150" s="176">
        <f t="shared" si="2"/>
        <v>0</v>
      </c>
    </row>
    <row r="151" spans="1:3" ht="15">
      <c r="A151" s="177">
        <v>937</v>
      </c>
      <c r="B151" s="175">
        <v>136.41</v>
      </c>
      <c r="C151" s="176">
        <f t="shared" si="2"/>
        <v>0</v>
      </c>
    </row>
    <row r="152" spans="1:3" ht="15.75" thickBot="1">
      <c r="A152" s="178">
        <v>938</v>
      </c>
      <c r="B152" s="179">
        <v>122.69</v>
      </c>
      <c r="C152" s="180">
        <f t="shared" si="2"/>
        <v>0</v>
      </c>
    </row>
  </sheetData>
  <sheetProtection password="90BC"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IWPGroupOOB xmlns="D0DBE1C3-1077-46F2-86D7-431066378370">Free Schools Group</IWPGroupOOB>
    <Function2OOB xmlns="D0DBE1C3-1077-46F2-86D7-431066378370" xsi:nil="true"/>
    <Team xmlns="D0DBE1C3-1077-46F2-86D7-431066378370" xsi:nil="true"/>
    <SiteType xmlns="D0DBE1C3-1077-46F2-86D7-431066378370" xsi:nil="true"/>
    <DocumentSubjectOOB xmlns="D0DBE1C3-1077-46F2-86D7-431066378370" xsi:nil="true"/>
    <SiteTypeOOB xmlns="D0DBE1C3-1077-46F2-86D7-431066378370" xsi:nil="true"/>
    <OwnerOOB xmlns="D0DBE1C3-1077-46F2-86D7-431066378370" xsi:nil="true"/>
    <DCSFContributor xmlns="D0DBE1C3-1077-46F2-86D7-431066378370" xsi:nil="true"/>
    <_Source xmlns="http://schemas.microsoft.com/sharepoint/v3" xsi:nil="true"/>
    <IsLink xmlns="http://schemas.microsoft.com/sharepoint/v3" xsi:nil="true"/>
    <DocumentStatusOOB xmlns="D0DBE1C3-1077-46F2-86D7-431066378370">draft</DocumentStatusOOB>
    <IWPGroup xmlns="D0DBE1C3-1077-46F2-86D7-431066378370" xsi:nil="true"/>
    <SecurityClassification xmlns="D0DBE1C3-1077-46F2-86D7-431066378370" xsi:nil="true"/>
    <Function2 xmlns="D0DBE1C3-1077-46F2-86D7-431066378370" xsi:nil="true"/>
    <SecurityClassificationOOB xmlns="D0DBE1C3-1077-46F2-86D7-431066378370">unclassified</SecurityClassificationOOB>
    <Owner xmlns="D0DBE1C3-1077-46F2-86D7-431066378370" xsi:nil="true"/>
    <DocumentStatus xmlns="D0DBE1C3-1077-46F2-86D7-431066378370" xsi:nil="true"/>
    <Description xmlns="D0DBE1C3-1077-46F2-86D7-431066378370" xsi:nil="true"/>
    <Division xmlns="D0DBE1C3-1077-46F2-86D7-431066378370">Policy Development</Division>
    <_Version xmlns="http://schemas.microsoft.com/sharepoint/v3" xsi:nil="true"/>
    <DocumentSubject xmlns="D0DBE1C3-1077-46F2-86D7-431066378370" xsi:nil="true"/>
  </documentManagement>
</p:properties>
</file>

<file path=customXml/item2.xml><?xml version="1.0" encoding="utf-8"?>
<?mso-contentType ?>
<spe:Receivers xmlns:spe="http://schemas.microsoft.com/sharepoint/events">
  <Receiver>
    <Name>Microsoft.Office.RecordsManagement.PolicyFeatures.ExpirationEventReceiver</Name>
    <Type>10001</Type>
    <SequenceNumber>101</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10002</Type>
    <SequenceNumber>102</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10004</Type>
    <SequenceNumber>103</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10006</Type>
    <SequenceNumber>104</SequenceNumber>
    <Assembly>Microsoft.Office.Policy, Version=12.0.0.0, Culture=neutral, PublicKeyToken=71e9bce111e9429c</Assembly>
    <Class>Microsoft.Office.RecordsManagement.Internal.UpdateExpireDate</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Unmanaged Document" ma:contentTypeID="0x0101000706A8051BDDA64C90F797109D7E80C9003FA3C63982A44316817BAF8506D347AC00D6DA52F241987642ACB733D579C89DC2" ma:contentTypeVersion="12" ma:contentTypeDescription="This Content Type should be used for unmanaged documents" ma:contentTypeScope="" ma:versionID="bf2f56c4aa1614969de75fe2ac7d073d">
  <xsd:schema xmlns:xsd="http://www.w3.org/2001/XMLSchema" xmlns:p="http://schemas.microsoft.com/office/2006/metadata/properties" xmlns:ns1="http://schemas.microsoft.com/sharepoint/v3" xmlns:ns2="D0DBE1C3-1077-46F2-86D7-431066378370" xmlns:ns3="5282e748-471c-4458-8725-fce4ff2dc6c9" targetNamespace="http://schemas.microsoft.com/office/2006/metadata/properties" ma:root="true" ma:fieldsID="52517369fb1813ad57b6aa659db96b1e" ns1:_="" ns2:_="" ns3:_="">
    <xsd:import namespace="http://schemas.microsoft.com/sharepoint/v3"/>
    <xsd:import namespace="D0DBE1C3-1077-46F2-86D7-431066378370"/>
    <xsd:import namespace="5282e748-471c-4458-8725-fce4ff2dc6c9"/>
    <xsd:element name="properties">
      <xsd:complexType>
        <xsd:sequence>
          <xsd:element name="documentManagement">
            <xsd:complexType>
              <xsd:all>
                <xsd:element ref="ns2:Description" minOccurs="0"/>
                <xsd:element ref="ns2:SiteType" minOccurs="0"/>
                <xsd:element ref="ns2:SiteTypeOOB" minOccurs="0"/>
                <xsd:element ref="ns2:SecurityClassification" minOccurs="0"/>
                <xsd:element ref="ns2:SecurityClassificationOOB" minOccurs="0"/>
                <xsd:element ref="ns2:DocumentStatus" minOccurs="0"/>
                <xsd:element ref="ns2:DocumentStatusOOB" minOccurs="0"/>
                <xsd:element ref="ns2:Function2" minOccurs="0"/>
                <xsd:element ref="ns2:Function2OOB" minOccurs="0"/>
                <xsd:element ref="ns2:Owner" minOccurs="0"/>
                <xsd:element ref="ns2:OwnerOOB" minOccurs="0"/>
                <xsd:element ref="ns2:DocumentSubject" minOccurs="0"/>
                <xsd:element ref="ns2:DocumentSubjectOOB" minOccurs="0"/>
                <xsd:element ref="ns2:DCSFContributor" minOccurs="0"/>
                <xsd:element ref="ns2:IWPGroup" minOccurs="0"/>
                <xsd:element ref="ns2:Division" minOccurs="0"/>
                <xsd:element ref="ns2:IWPGroupOOB" minOccurs="0"/>
                <xsd:element ref="ns2:Team" minOccurs="0"/>
                <xsd:element ref="ns1:_Version" minOccurs="0"/>
                <xsd:element ref="ns1:_Source" minOccurs="0"/>
                <xsd:element ref="ns3:_dlc_ExpireDateSaved" minOccurs="0"/>
                <xsd:element ref="ns3:_dlc_ExpireDate" minOccurs="0"/>
                <xsd:element ref="ns1:IsLink"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_Version" ma:index="23" nillable="true" ma:displayName="Version" ma:hidden="true" ma:internalName="_Version">
      <xsd:simpleType>
        <xsd:restriction base="dms:Text"/>
      </xsd:simpleType>
    </xsd:element>
    <xsd:element name="_Source" ma:index="24" nillable="true" ma:displayName="Source" ma:hidden="true" ma:internalName="_Source">
      <xsd:simpleType>
        <xsd:restriction base="dms:Text"/>
      </xsd:simpleType>
    </xsd:element>
    <xsd:element name="IsLink" ma:index="31" nillable="true" ma:displayName="IsLink" ma:hidden="true" ma:internalName="IsLink">
      <xsd:simpleType>
        <xsd:restriction base="dms:Text"/>
      </xsd:simpleType>
    </xsd:element>
  </xsd:schema>
  <xsd:schema xmlns:xsd="http://www.w3.org/2001/XMLSchema" xmlns:dms="http://schemas.microsoft.com/office/2006/documentManagement/types" targetNamespace="D0DBE1C3-1077-46F2-86D7-431066378370" elementFormDefault="qualified">
    <xsd:import namespace="http://schemas.microsoft.com/office/2006/documentManagement/types"/>
    <xsd:element name="Description" ma:index="4" nillable="true" ma:displayName="Description" ma:description="Document Description" ma:hidden="true" ma:internalName="Description">
      <xsd:simpleType>
        <xsd:restriction base="dms:Note"/>
      </xsd:simpleType>
    </xsd:element>
    <xsd:element name="SiteType" ma:index="5" nillable="true" ma:displayName="Site Type" ma:description="Site Type should be set automatically" ma:format="Dropdown" ma:hidden="true" ma:internalName="SiteType" ma:readOnly="false">
      <xsd:simpleType>
        <xsd:restriction base="dms:Unknown"/>
      </xsd:simpleType>
    </xsd:element>
    <xsd:element name="SiteTypeOOB" ma:index="6" nillable="true" ma:displayName="Site Type:" ma:default="" ma:description="Site Types must be selected from the Corporate Taxonomy" ma:format="Dropdown" ma:hidden="true" ma:internalName="SiteTypeOOB">
      <xsd:simpleType>
        <xsd:restriction base="dms:Choice">
          <xsd:enumeration value="Case"/>
          <xsd:enumeration value="Community"/>
          <xsd:enumeration value="Directorate"/>
          <xsd:enumeration value="Governance"/>
          <xsd:enumeration value="Policy"/>
          <xsd:enumeration value="Project"/>
        </xsd:restriction>
      </xsd:simpleType>
    </xsd:element>
    <xsd:element name="SecurityClassification" ma:index="7" nillable="true" ma:displayName="Security Classification" ma:description="Security Classifications must be selected from the Corporate Taxonomy" ma:format="Dropdown" ma:hidden="true" ma:internalName="SecurityClassification">
      <xsd:simpleType>
        <xsd:restriction base="dms:Unknown"/>
      </xsd:simpleType>
    </xsd:element>
    <xsd:element name="SecurityClassificationOOB" ma:index="8" nillable="true" ma:displayName="Security Classification:" ma:default="unclassified" ma:description="Security Classifications must be selected from the Corporate Taxonomy" ma:format="Dropdown" ma:hidden="true" ma:internalName="SecurityClassificationOOB">
      <xsd:simpleType>
        <xsd:restriction base="dms:Choice">
          <xsd:enumeration value="confidential"/>
          <xsd:enumeration value="protect"/>
          <xsd:enumeration value="restricted"/>
          <xsd:enumeration value="unclassified"/>
          <xsd:enumeration value="unlimited"/>
        </xsd:restriction>
      </xsd:simpleType>
    </xsd:element>
    <xsd:element name="DocumentStatus" ma:index="9" nillable="true" ma:displayName="Document Status" ma:description="Document Status must be selected from the Corporate Taxonomy" ma:format="Dropdown" ma:hidden="true" ma:internalName="DocumentStatus">
      <xsd:simpleType>
        <xsd:restriction base="dms:Unknown"/>
      </xsd:simpleType>
    </xsd:element>
    <xsd:element name="DocumentStatusOOB" ma:index="10" nillable="true" ma:displayName="Document Status:" ma:default="draft" ma:description="Document Status must be selected from the Corporate Taxonomy" ma:format="Dropdown" ma:hidden="true" ma:internalName="DocumentStatusOOB">
      <xsd:simpleType>
        <xsd:restriction base="dms:Choice">
          <xsd:enumeration value="approved"/>
          <xsd:enumeration value="declared"/>
          <xsd:enumeration value="draft"/>
          <xsd:enumeration value="in consultation"/>
          <xsd:enumeration value="published"/>
        </xsd:restriction>
      </xsd:simpleType>
    </xsd:element>
    <xsd:element name="Function2" ma:index="11" nillable="true" ma:displayName="Function" ma:description="Function must be selected from the Corporate Taxonomy" ma:hidden="true" ma:internalName="Function2">
      <xsd:simpleType>
        <xsd:restriction base="dms:Unknown"/>
      </xsd:simpleType>
    </xsd:element>
    <xsd:element name="Function2OOB" ma:index="12" nillable="true" ma:displayName="Function:" ma:description="Function must be selected from the Corporate Taxonomy" ma:format="Dropdown" ma:internalName="Function2OOB">
      <xsd:simpleType>
        <xsd:union memberTypes="dms:Text">
          <xsd:simpleType>
            <xsd:restriction base="dms:Choice">
              <xsd:enumeration value="Financial management"/>
              <xsd:enumeration value="Governance"/>
              <xsd:enumeration value="Information"/>
              <xsd:enumeration value="Project management"/>
              <xsd:maxLength value="255"/>
            </xsd:restriction>
          </xsd:simpleType>
        </xsd:union>
      </xsd:simpleType>
    </xsd:element>
    <xsd:element name="Owner" ma:index="13" nillable="true" ma:displayName="Owner" ma:description="Owner must be selected from the Corporate Taxonomy" ma:hidden="true" ma:internalName="Owner">
      <xsd:simpleType>
        <xsd:restriction base="dms:Unknown"/>
      </xsd:simpleType>
    </xsd:element>
    <xsd:element name="OwnerOOB" ma:index="14" nillable="true" ma:displayName="Owner:" ma:description="Owner must be selected from the Corporate Taxonomy" ma:format="Dropdown" ma:internalName="OwnerOOB">
      <xsd:simpleType>
        <xsd:union memberTypes="dms:Text">
          <xsd:simpleType>
            <xsd:restriction base="dms:Choice">
              <xsd:enumeration value="Academies Policy, Finance and Performance"/>
              <xsd:enumeration value="Commercial Group"/>
              <xsd:enumeration value="Communications"/>
              <xsd:enumeration value="Corporate and Internal Communications"/>
              <xsd:enumeration value="Financial Accounting"/>
              <xsd:enumeration value="Human Resources"/>
              <xsd:enumeration value="Marketing"/>
              <xsd:enumeration value="Performance Unit"/>
              <xsd:enumeration value="Private Office"/>
              <xsd:enumeration value="Young People"/>
              <xsd:maxLength value="255"/>
            </xsd:restriction>
          </xsd:simpleType>
        </xsd:union>
      </xsd:simpleType>
    </xsd:element>
    <xsd:element name="DocumentSubject" ma:index="15" nillable="true" ma:displayName="Subject" ma:description="Subject must be selected from the Corporate Taxonomy" ma:hidden="true" ma:internalName="DocumentSubject">
      <xsd:simpleType>
        <xsd:restriction base="dms:Unknown"/>
      </xsd:simpleType>
    </xsd:element>
    <xsd:element name="DocumentSubjectOOB" ma:index="16" nillable="true" ma:displayName="Subject:" ma:description="Subject must be selected from the Corporate Taxonomy" ma:format="Dropdown" ma:internalName="DocumentSubjectOOB">
      <xsd:simpleType>
        <xsd:union memberTypes="dms:Text">
          <xsd:simpleType>
            <xsd:restriction base="dms:Choice">
              <xsd:enumeration value="Behaviour"/>
              <xsd:enumeration value="Board meetings"/>
              <xsd:enumeration value="Development"/>
              <xsd:enumeration value="Financial management"/>
              <xsd:enumeration value="Freedom of information"/>
              <xsd:enumeration value="Parliamentary questions"/>
              <xsd:enumeration value="Procurement"/>
              <xsd:enumeration value="Regulations"/>
              <xsd:enumeration value="Young people"/>
              <xsd:maxLength value="255"/>
            </xsd:restriction>
          </xsd:simpleType>
        </xsd:union>
      </xsd:simpleType>
    </xsd:element>
    <xsd:element name="DCSFContributor" ma:index="17" nillable="true" ma:displayName="Contributor" ma:internalName="DCSFContributor">
      <xsd:simpleType>
        <xsd:restriction base="dms:Text">
          <xsd:maxLength value="20"/>
        </xsd:restriction>
      </xsd:simpleType>
    </xsd:element>
    <xsd:element name="IWPGroup" ma:index="18" nillable="true" ma:displayName="Group" ma:format="Dropdown" ma:hidden="true" ma:internalName="IWPGroup" ma:readOnly="false">
      <xsd:simpleType>
        <xsd:restriction base="dms:Unknown"/>
      </xsd:simpleType>
    </xsd:element>
    <xsd:element name="Division" ma:index="19" nillable="true" ma:displayName="Division" ma:default="Policy Development" ma:hidden="true" ma:internalName="Division">
      <xsd:simpleType>
        <xsd:restriction base="dms:Unknown"/>
      </xsd:simpleType>
    </xsd:element>
    <xsd:element name="IWPGroupOOB" ma:index="20" nillable="true" ma:displayName="Group:" ma:default="Free Schools Group" ma:format="Dropdown" ma:hidden="true" ma:internalName="IWPGroupOOB">
      <xsd:simpleType>
        <xsd:restriction base="dms:Choice">
          <xsd:enumeration value="Academies and Chains"/>
          <xsd:enumeration value="Academies Delivery Group"/>
          <xsd:enumeration value="Academies Insurance Project"/>
          <xsd:enumeration value="Academies Policy and School Organisation Group"/>
          <xsd:enumeration value="Academies Staff"/>
          <xsd:enumeration value="Academy Funding"/>
          <xsd:enumeration value="Academy Types"/>
          <xsd:enumeration value="Accountancy"/>
          <xsd:enumeration value="Admissions"/>
          <xsd:enumeration value="ALB Contract Transition"/>
          <xsd:enumeration value="Apprenticeships"/>
          <xsd:enumeration value="BECTA"/>
          <xsd:enumeration value="Bill Team"/>
          <xsd:enumeration value="Business Performance"/>
          <xsd:enumeration value="Business Services"/>
          <xsd:enumeration value="Business Systems"/>
          <xsd:enumeration value="CFD DST"/>
          <xsd:enumeration value="Chairs of Govenors"/>
          <xsd:enumeration value="Charity Group"/>
          <xsd:enumeration value="Chief Executives Office"/>
          <xsd:enumeration value="Chief Information Officer Group"/>
          <xsd:enumeration value="Child Well-being Group"/>
          <xsd:enumeration value="CIO Group - Governance Boards"/>
          <xsd:enumeration value="Collections"/>
          <xsd:enumeration value="Commercial Group"/>
          <xsd:enumeration value="Communications Directorate"/>
          <xsd:enumeration value="Communications DST"/>
          <xsd:enumeration value="Corporate Transformation Programme"/>
          <xsd:enumeration value="Correspondence Task Force"/>
          <xsd:enumeration value="Counter Fraud Champion Group"/>
          <xsd:enumeration value="CRM Support"/>
          <xsd:enumeration value="CSD Business Team"/>
          <xsd:enumeration value="CSD DST Workplace"/>
          <xsd:enumeration value="CSD MI Workplace"/>
          <xsd:enumeration value="Curriculum and Behaviour Group"/>
          <xsd:enumeration value="Cyber Bullying Virtual Team"/>
          <xsd:enumeration value="Defra Information WorkPlace Project"/>
          <xsd:enumeration value="Departmental Security Unit"/>
          <xsd:enumeration value="Design and Development"/>
          <xsd:enumeration value="Desktop Transition"/>
          <xsd:enumeration value="DfE Change Programme"/>
          <xsd:enumeration value="Directorate Support Division"/>
          <xsd:enumeration value="Early Years"/>
          <xsd:enumeration value="EarlyYearsExtendedSchoolsandSpec"/>
          <xsd:enumeration value="Eastern Territory"/>
          <xsd:enumeration value="Education Bill"/>
          <xsd:enumeration value="Education Funding Group"/>
          <xsd:enumeration value="Education Standards DST"/>
          <xsd:enumeration value="Education Strategy, Performance and Analysis Group"/>
          <xsd:enumeration value="Educational Psychology"/>
          <xsd:enumeration value="EFA Capital Planning and Funding"/>
          <xsd:enumeration value="EFA Capital Programme Advice and Support"/>
          <xsd:enumeration value="EFA Capital Programme Delivery"/>
          <xsd:enumeration value="EFA Capital Programme Delivery-Academies"/>
          <xsd:enumeration value="EFA Capital Programme Delivery-Academies-LAs"/>
          <xsd:enumeration value="EFA Capital Programme Delivery-BSF"/>
          <xsd:enumeration value="EFA Corporate Finance"/>
          <xsd:enumeration value="Efficiency Controls"/>
          <xsd:enumeration value="EO Policy Development Programme"/>
          <xsd:enumeration value="ESD Correspondence Team"/>
          <xsd:enumeration value="ESIG Director's Office&#10;  568"/>
          <xsd:enumeration value="Evaluation and Performance"/>
          <xsd:enumeration value="Exams Delivery Support Unit"/>
          <xsd:enumeration value="External Assurance"/>
          <xsd:enumeration value="Families Group"/>
          <xsd:enumeration value="FCSD Director General Office"/>
          <xsd:enumeration value="Finance and Commercial Group"/>
          <xsd:enumeration value="Finance Group"/>
          <xsd:enumeration value="Financial Delivery and Risk Assurance Division"/>
          <xsd:enumeration value="Flexible Directorate Support"/>
          <xsd:enumeration value="Former SCYPG"/>
          <xsd:enumeration value="Free Schools Group"/>
          <xsd:enumeration value="Funding Allocations and Performance Division"/>
          <xsd:enumeration value="G CLOUD"/>
          <xsd:enumeration value="Get IT"/>
          <xsd:enumeration value="Health and Safety"/>
          <xsd:enumeration value="IAU DST Workplace"/>
          <xsd:enumeration value="IFD Directorate Support Team"/>
          <xsd:enumeration value="IFD Recruitment"/>
          <xsd:enumeration value="IFD Resourcing and Operations"/>
          <xsd:enumeration value="ImprovingInformationSharingandMa"/>
          <xsd:enumeration value="Information Asset Centre"/>
          <xsd:enumeration value="Infracstructure Programme"/>
          <xsd:enumeration value="Internal Audit Unit"/>
          <xsd:enumeration value="International Business Unit"/>
          <xsd:enumeration value="Intranet Workplace"/>
          <xsd:enumeration value="Item Bank Test Area"/>
          <xsd:enumeration value="IWP Training"/>
          <xsd:enumeration value="IWP Workplace"/>
          <xsd:enumeration value="Joint International Unit"/>
          <xsd:enumeration value="Knowledge and Records Management Testbed"/>
          <xsd:enumeration value="LAO Support Team Workplace"/>
          <xsd:enumeration value="LAO Workplace"/>
          <xsd:enumeration value="LAT"/>
          <xsd:enumeration value="Library"/>
          <xsd:enumeration value="Licensing"/>
          <xsd:enumeration value="LSD Future Delivery Capita"/>
          <xsd:enumeration value="Media Relations"/>
          <xsd:enumeration value="Membership"/>
          <xsd:enumeration value="Meta Team"/>
          <xsd:enumeration value="MIS Data Unit"/>
          <xsd:enumeration value="Models and Partnerships"/>
          <xsd:enumeration value="National College Directors"/>
          <xsd:enumeration value="National College Facilities Management"/>
          <xsd:enumeration value="National College Internal Communications"/>
          <xsd:enumeration value="National Data Analysis and Systems Programme"/>
          <xsd:enumeration value="NC Commercial"/>
          <xsd:enumeration value="NC Early Years"/>
          <xsd:enumeration value="Northern Territory"/>
          <xsd:enumeration value="Off Site Storage"/>
          <xsd:enumeration value="Office 2010 Test"/>
          <xsd:enumeration value="OLASS"/>
          <xsd:enumeration value="People and Change"/>
          <xsd:enumeration value="People and Change Task and Finish Group"/>
          <xsd:enumeration value="Planning and Allocations"/>
          <xsd:enumeration value="Primary School Leadership"/>
          <xsd:enumeration value="Private Office"/>
          <xsd:enumeration value="Private Office DST"/>
          <xsd:enumeration value="Process Review"/>
          <xsd:enumeration value="Programme and Project Management"/>
          <xsd:enumeration value="Programme Management"/>
          <xsd:enumeration value="Provision Advisory Group"/>
          <xsd:enumeration value="Purchase to Pay"/>
          <xsd:enumeration value="QTS and Inductions"/>
          <xsd:enumeration value="Qualifications and Participation Group"/>
          <xsd:enumeration value="Quality and Priorities Division"/>
          <xsd:enumeration value="Recruitment Coordinators"/>
          <xsd:enumeration value="Regional Teams"/>
          <xsd:enumeration value="Regulation"/>
          <xsd:enumeration value="Research and Development"/>
          <xsd:enumeration value="Safeguarding Group"/>
          <xsd:enumeration value="Sandpit 2 Workplace"/>
          <xsd:enumeration value="Sandpit Workplace"/>
          <xsd:enumeration value="School Business Management"/>
          <xsd:enumeration value="School Performance Data Programme"/>
          <xsd:enumeration value="School Resources Group"/>
          <xsd:enumeration value="School Standards Group"/>
          <xsd:enumeration value="School to School Support"/>
          <xsd:enumeration value="Schools Analysis and Research Division"/>
          <xsd:enumeration value="Schools Intervention"/>
          <xsd:enumeration value="Sector CIO Council"/>
          <xsd:enumeration value="Sheffield Site Leadership Group"/>
          <xsd:enumeration value="Social Work"/>
          <xsd:enumeration value="Sodexo"/>
          <xsd:enumeration value="Southern Territory"/>
          <xsd:enumeration value="Specialist Programmes LLDD"/>
          <xsd:enumeration value="STA Commercial"/>
          <xsd:enumeration value="STA Delivery"/>
          <xsd:enumeration value="STA External Collaboration"/>
          <xsd:enumeration value="STA Operations"/>
          <xsd:enumeration value="STA Test Admin"/>
          <xsd:enumeration value="STA Workstream - Governance"/>
          <xsd:enumeration value="Standards and Qualifications"/>
          <xsd:enumeration value="Strategic Analysis Research and Policy Impact Group"/>
          <xsd:enumeration value="Strategy and Performance Group"/>
          <xsd:enumeration value="Supply"/>
          <xsd:enumeration value="Supply and Recruit Division"/>
          <xsd:enumeration value="Supporting Delivery Group"/>
          <xsd:enumeration value="Supporting School Improvement Division 1"/>
          <xsd:enumeration value="Supporting School Improvement Division 2"/>
          <xsd:enumeration value="Supporting School Improvement Division 3"/>
          <xsd:enumeration value="Systems Development"/>
          <xsd:enumeration value="TA Directorate Support"/>
          <xsd:enumeration value="Talent Task Force"/>
          <xsd:enumeration value="Test Development"/>
          <xsd:enumeration value="Western Territory"/>
          <xsd:enumeration value="Workforce Group"/>
          <xsd:enumeration value="Workplace Help and Guidance"/>
          <xsd:enumeration value="YAGFA-JAGFA"/>
          <xsd:enumeration value="Young People Analysis Division"/>
          <xsd:enumeration value="Young People FACT Team"/>
          <xsd:enumeration value="Young People Resource Group"/>
          <xsd:enumeration value="Young Peoples Programme"/>
          <xsd:enumeration value="YP Funding Formula Review"/>
          <xsd:enumeration value="YPD DST"/>
        </xsd:restriction>
      </xsd:simpleType>
    </xsd:element>
    <xsd:element name="Team" ma:index="21" nillable="true" ma:displayName="Team" ma:default="" ma:hidden="true" ma:internalName="Team">
      <xsd:simpleType>
        <xsd:restriction base="dms:Unknown"/>
      </xsd:simpleType>
    </xsd:element>
  </xsd:schema>
  <xsd:schema xmlns:xsd="http://www.w3.org/2001/XMLSchema" xmlns:dms="http://schemas.microsoft.com/office/2006/documentManagement/types" targetNamespace="5282e748-471c-4458-8725-fce4ff2dc6c9" elementFormDefault="qualified">
    <xsd:import namespace="http://schemas.microsoft.com/office/2006/documentManagement/types"/>
    <xsd:element name="_dlc_ExpireDateSaved" ma:index="25" nillable="true" ma:displayName="Original Expiration Date" ma:description="" ma:hidden="true" ma:internalName="_dlc_ExpireDateSaved" ma:readOnly="true">
      <xsd:simpleType>
        <xsd:restriction base="dms:DateTime"/>
      </xsd:simpleType>
    </xsd:element>
    <xsd:element name="_dlc_ExpireDate" ma:index="26" nillable="true" ma:displayName="Expiration Date" ma:description="" ma:hidden="true" ma:internalName="_dlc_ExpireDat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axOccurs="1" ma:index="3" ma:displayName="Title"/>
        <xsd:element ref="dc:subject" minOccurs="0" maxOccurs="1" ma:index="2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EC2BF4E-50B8-4E96-B791-C29A55CF1F68}">
  <ds:schemaRefs>
    <ds:schemaRef ds:uri="http://schemas.microsoft.com/sharepoint/v3"/>
    <ds:schemaRef ds:uri="http://purl.org/dc/elements/1.1/"/>
    <ds:schemaRef ds:uri="http://www.w3.org/XML/1998/namespace"/>
    <ds:schemaRef ds:uri="http://purl.org/dc/dcmitype/"/>
    <ds:schemaRef ds:uri="http://schemas.microsoft.com/office/2006/documentManagement/types"/>
    <ds:schemaRef ds:uri="5282e748-471c-4458-8725-fce4ff2dc6c9"/>
    <ds:schemaRef ds:uri="http://purl.org/dc/terms/"/>
    <ds:schemaRef ds:uri="http://schemas.openxmlformats.org/package/2006/metadata/core-properties"/>
    <ds:schemaRef ds:uri="D0DBE1C3-1077-46F2-86D7-431066378370"/>
    <ds:schemaRef ds:uri="http://schemas.microsoft.com/office/2006/metadata/properties"/>
  </ds:schemaRefs>
</ds:datastoreItem>
</file>

<file path=customXml/itemProps2.xml><?xml version="1.0" encoding="utf-8"?>
<ds:datastoreItem xmlns:ds="http://schemas.openxmlformats.org/officeDocument/2006/customXml" ds:itemID="{D77FD98F-D2BD-4131-A902-FF13EB1DBEA8}">
  <ds:schemaRefs>
    <ds:schemaRef ds:uri="http://schemas.microsoft.com/sharepoint/events"/>
  </ds:schemaRefs>
</ds:datastoreItem>
</file>

<file path=customXml/itemProps3.xml><?xml version="1.0" encoding="utf-8"?>
<ds:datastoreItem xmlns:ds="http://schemas.openxmlformats.org/officeDocument/2006/customXml" ds:itemID="{F5218753-7426-4391-AC41-0525159F4714}">
  <ds:schemaRefs>
    <ds:schemaRef ds:uri="http://schemas.microsoft.com/office/2006/metadata/customXsn"/>
  </ds:schemaRefs>
</ds:datastoreItem>
</file>

<file path=customXml/itemProps4.xml><?xml version="1.0" encoding="utf-8"?>
<ds:datastoreItem xmlns:ds="http://schemas.openxmlformats.org/officeDocument/2006/customXml" ds:itemID="{CE61A47F-FFB9-46D6-9BA3-D2D45CABB0A6}">
  <ds:schemaRefs>
    <ds:schemaRef ds:uri="http://schemas.microsoft.com/sharepoint/v3/contenttype/forms"/>
  </ds:schemaRefs>
</ds:datastoreItem>
</file>

<file path=customXml/itemProps5.xml><?xml version="1.0" encoding="utf-8"?>
<ds:datastoreItem xmlns:ds="http://schemas.openxmlformats.org/officeDocument/2006/customXml" ds:itemID="{32C8D91A-99AF-4744-9310-A718BA23B8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0DBE1C3-1077-46F2-86D7-431066378370"/>
    <ds:schemaRef ds:uri="5282e748-471c-4458-8725-fce4ff2dc6c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A. Applicant details</vt:lpstr>
      <vt:lpstr>B. Outline of the school </vt:lpstr>
      <vt:lpstr>B. Outline of the School ii</vt:lpstr>
      <vt:lpstr>H. Location and Premises</vt:lpstr>
      <vt:lpstr>Transfer info </vt:lpstr>
      <vt:lpstr>Lists - data validation HIDDEN</vt:lpstr>
      <vt:lpstr>Input Data</vt:lpstr>
      <vt:lpstr> LA Proformas_20130318</vt:lpstr>
      <vt:lpstr>ESG protection rates</vt:lpstr>
      <vt:lpstr>LA averages</vt:lpstr>
      <vt:lpstr>Post16DSG</vt:lpstr>
      <vt:lpstr>AAR - Secondary</vt:lpstr>
      <vt:lpstr>Sheet1</vt:lpstr>
      <vt:lpstr>Choose_from_dropdown_menu</vt:lpstr>
      <vt:lpstr>LAName</vt:lpstr>
      <vt:lpstr>OpeningDate</vt:lpstr>
      <vt:lpstr>Please_select</vt:lpstr>
      <vt:lpstr>'H. Location and Premises'!Print_Area</vt:lpstr>
    </vt:vector>
  </TitlesOfParts>
  <Company>Dr Challoner's Grammar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 - v1</dc:title>
  <dc:creator>thomas.shinner</dc:creator>
  <cp:lastModifiedBy>DIBBEN, Colin</cp:lastModifiedBy>
  <cp:lastPrinted>2015-09-15T06:42:45Z</cp:lastPrinted>
  <dcterms:created xsi:type="dcterms:W3CDTF">2010-08-24T13:15:25Z</dcterms:created>
  <dcterms:modified xsi:type="dcterms:W3CDTF">2015-10-13T14:28:36Z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0x0101000706A8051BDDA64C90F797109D7E80C9003FA3C63982A44316817BAF8506D347AC00D6DA52F241987642ACB733D579C89DC2</vt:lpwstr>
  </property>
</Properties>
</file>